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6675" windowHeight="6225" tabRatio="667" activeTab="1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</sheets>
  <definedNames/>
  <calcPr fullCalcOnLoad="1"/>
</workbook>
</file>

<file path=xl/sharedStrings.xml><?xml version="1.0" encoding="utf-8"?>
<sst xmlns="http://schemas.openxmlformats.org/spreadsheetml/2006/main" count="1364" uniqueCount="337">
  <si>
    <t>รหัสวิชา</t>
  </si>
  <si>
    <t>ร</t>
  </si>
  <si>
    <t>มส</t>
  </si>
  <si>
    <t>หมายเหตุ</t>
  </si>
  <si>
    <t>ท30201</t>
  </si>
  <si>
    <t>ท30202</t>
  </si>
  <si>
    <t>ท30207</t>
  </si>
  <si>
    <t>ท31101</t>
  </si>
  <si>
    <t>ค31101</t>
  </si>
  <si>
    <t>ค31201</t>
  </si>
  <si>
    <t>ว31101</t>
  </si>
  <si>
    <t>ว31201</t>
  </si>
  <si>
    <t>พ30201</t>
  </si>
  <si>
    <t>พ30202</t>
  </si>
  <si>
    <t>พ30203</t>
  </si>
  <si>
    <t>พ31101</t>
  </si>
  <si>
    <t>ศ31101</t>
  </si>
  <si>
    <t>ง30221</t>
  </si>
  <si>
    <t>ง30241</t>
  </si>
  <si>
    <t>ง30242</t>
  </si>
  <si>
    <t>ง31101</t>
  </si>
  <si>
    <t>อ31101</t>
  </si>
  <si>
    <t>อ31201</t>
  </si>
  <si>
    <t>อ33101</t>
  </si>
  <si>
    <t>ท32101</t>
  </si>
  <si>
    <t>ท30204</t>
  </si>
  <si>
    <t>ท30203</t>
  </si>
  <si>
    <t>ค32101</t>
  </si>
  <si>
    <t>ค32201</t>
  </si>
  <si>
    <t>ว32101</t>
  </si>
  <si>
    <t>ว32201</t>
  </si>
  <si>
    <t>พ30204</t>
  </si>
  <si>
    <t>พ30205</t>
  </si>
  <si>
    <t>พ30206</t>
  </si>
  <si>
    <t>พ32101</t>
  </si>
  <si>
    <t>ศ32101</t>
  </si>
  <si>
    <t>ง32101</t>
  </si>
  <si>
    <t>ง30222</t>
  </si>
  <si>
    <t>อ32101</t>
  </si>
  <si>
    <t>ท30208</t>
  </si>
  <si>
    <t>ท33101</t>
  </si>
  <si>
    <t>ค33101</t>
  </si>
  <si>
    <t>ค33201</t>
  </si>
  <si>
    <t>ว33101</t>
  </si>
  <si>
    <t>ว33201</t>
  </si>
  <si>
    <t>พ30207</t>
  </si>
  <si>
    <t>พ30209</t>
  </si>
  <si>
    <t>พ33101</t>
  </si>
  <si>
    <t>ศ33101</t>
  </si>
  <si>
    <t>ง30223</t>
  </si>
  <si>
    <t>อ30203</t>
  </si>
  <si>
    <t>ท40201</t>
  </si>
  <si>
    <t>ท40202</t>
  </si>
  <si>
    <t>ท40203</t>
  </si>
  <si>
    <t>ท41101</t>
  </si>
  <si>
    <t>ค41101</t>
  </si>
  <si>
    <t>ค41201</t>
  </si>
  <si>
    <t>พ41101</t>
  </si>
  <si>
    <t>ศ41101</t>
  </si>
  <si>
    <t>ง40201</t>
  </si>
  <si>
    <t>อ41101</t>
  </si>
  <si>
    <t>ฝ41201</t>
  </si>
  <si>
    <t>ท41102</t>
  </si>
  <si>
    <t>ค41102</t>
  </si>
  <si>
    <t>ค41202</t>
  </si>
  <si>
    <t>ว40201</t>
  </si>
  <si>
    <t>ว40221</t>
  </si>
  <si>
    <t>ว40241</t>
  </si>
  <si>
    <t>ว40161</t>
  </si>
  <si>
    <t>พ41102</t>
  </si>
  <si>
    <t>ศ41102</t>
  </si>
  <si>
    <t>ง40202</t>
  </si>
  <si>
    <t>อ41102</t>
  </si>
  <si>
    <t>อ40221</t>
  </si>
  <si>
    <t>ฝ41202</t>
  </si>
  <si>
    <t>ค42101</t>
  </si>
  <si>
    <t>ง40204</t>
  </si>
  <si>
    <t>ง42101</t>
  </si>
  <si>
    <t>ท40205</t>
  </si>
  <si>
    <t>ท42101</t>
  </si>
  <si>
    <t>ท42102</t>
  </si>
  <si>
    <t>พ42101</t>
  </si>
  <si>
    <t>พ42102</t>
  </si>
  <si>
    <t>ว40202</t>
  </si>
  <si>
    <t>ว40203</t>
  </si>
  <si>
    <t>ว40222</t>
  </si>
  <si>
    <t>ว40223</t>
  </si>
  <si>
    <t>ว40242</t>
  </si>
  <si>
    <t>ว40243</t>
  </si>
  <si>
    <t>ศ42101</t>
  </si>
  <si>
    <t>ศ42102</t>
  </si>
  <si>
    <t>อ42101</t>
  </si>
  <si>
    <t>ง40205</t>
  </si>
  <si>
    <t>ง40206</t>
  </si>
  <si>
    <t>ง40242</t>
  </si>
  <si>
    <t>ง40243</t>
  </si>
  <si>
    <t>ท43101</t>
  </si>
  <si>
    <t>ท43102</t>
  </si>
  <si>
    <t>พ40205</t>
  </si>
  <si>
    <t>พ40206</t>
  </si>
  <si>
    <t>พ43101</t>
  </si>
  <si>
    <t>พ43102</t>
  </si>
  <si>
    <t>ศ43101</t>
  </si>
  <si>
    <t>ศ43102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</si>
  <si>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</si>
  <si>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</si>
  <si>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</si>
  <si>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</si>
  <si>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</si>
  <si>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</si>
  <si>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</si>
  <si>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</si>
  <si>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</si>
  <si>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</si>
  <si>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</si>
  <si>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</si>
  <si>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</si>
  <si>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</si>
  <si>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</si>
  <si>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</si>
  <si>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</si>
  <si>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อ่านไพเราะเสนาะจิต</t>
  </si>
  <si>
    <t>ลิขิตคำนำเรียงร้อย</t>
  </si>
  <si>
    <t>หมอภาษา</t>
  </si>
  <si>
    <t>เสริมพูดถ้อยพจมาน</t>
  </si>
  <si>
    <t>เสริมทักษะภาษา</t>
  </si>
  <si>
    <t>นิทานพื้นบ้าน</t>
  </si>
  <si>
    <t>ภาษาไทย</t>
  </si>
  <si>
    <t>อ่านวิเคราะห์วิจารณ์</t>
  </si>
  <si>
    <t>จินตานาการลิขิต</t>
  </si>
  <si>
    <t>พินิจสารเชิงสร้างสรรค์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</si>
  <si>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</si>
  <si>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</si>
  <si>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</si>
  <si>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</si>
  <si>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วิทยาศาสตร์เพิ่มเติม</t>
  </si>
  <si>
    <t>วิทยาศาสตร์พื้นฐาน</t>
  </si>
  <si>
    <t>ฟิสิกส์</t>
  </si>
  <si>
    <t>เคมี</t>
  </si>
  <si>
    <t>ชีววิทยา</t>
  </si>
  <si>
    <t>โลก อวกาศและดาราศาสตร์</t>
  </si>
  <si>
    <t>สังคมศึกษา</t>
  </si>
  <si>
    <t>พระพุทธศาสนา</t>
  </si>
  <si>
    <t>กีฬาและนันทนาการ</t>
  </si>
  <si>
    <t>กีฬาวอลเล่ย์บอล</t>
  </si>
  <si>
    <t>กีฬาเทเบิลเทนนิส</t>
  </si>
  <si>
    <t>สุขศึกษาและพลศึกษา</t>
  </si>
  <si>
    <t>กีฬาแบดมินตัน</t>
  </si>
  <si>
    <t>กีฬาแฮนด์บอล</t>
  </si>
  <si>
    <t>กีฬากิจกรรมกรรมเข้าจังหวะ</t>
  </si>
  <si>
    <t>การออกกำลังกายเพื่อสุขภาพ</t>
  </si>
  <si>
    <t>กีฬาบาสเกตบอล</t>
  </si>
  <si>
    <t>ออกกำลังกายเพื่อสุขภาพ</t>
  </si>
  <si>
    <t>แฮนด์บอล</t>
  </si>
  <si>
    <t>ศิลปะ</t>
  </si>
  <si>
    <t>ขนมไทย</t>
  </si>
  <si>
    <t>พืชสมุนไพร</t>
  </si>
  <si>
    <t>การงานอาชีพและเทคโนโลยี</t>
  </si>
  <si>
    <t>อาหารพื้นเมือง</t>
  </si>
  <si>
    <t>การผลิตพันธุ์ไม้</t>
  </si>
  <si>
    <t>คอมพิวเตอร์เพื่อการประมวลคำ 2</t>
  </si>
  <si>
    <t>อาหารไทย</t>
  </si>
  <si>
    <t>ง42102</t>
  </si>
  <si>
    <t>คอมพิวเตอร์เบื้องต้น</t>
  </si>
  <si>
    <t>คอมพิวเตอร์ระบบปฏิบัติการ</t>
  </si>
  <si>
    <t>คอมพิวเตอร์กราฟฟิค 1</t>
  </si>
  <si>
    <t>การเพาะเห็ดอย่างง่าย</t>
  </si>
  <si>
    <t>การเลี้ยงสัตว์ปีก</t>
  </si>
  <si>
    <t>ภาษาอังกฤษ</t>
  </si>
  <si>
    <t>ภาษาอังกฤษเพิ่มเติม</t>
  </si>
  <si>
    <t>ภาษาฝรั่งเศส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</si>
  <si>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</si>
  <si>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</si>
  <si>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</si>
  <si>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</si>
  <si>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</si>
  <si>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ง30227</t>
  </si>
  <si>
    <t>ง30244</t>
  </si>
  <si>
    <t>การร้อยมาลัย</t>
  </si>
  <si>
    <t>พืชผักทั่วไป</t>
  </si>
  <si>
    <t>ศ32205</t>
  </si>
  <si>
    <t>ดนตรีพื้นเมือง 2</t>
  </si>
  <si>
    <t>ง30228</t>
  </si>
  <si>
    <t>ง30245</t>
  </si>
  <si>
    <t>ดอกไม้ใบตอง</t>
  </si>
  <si>
    <t>อ32201</t>
  </si>
  <si>
    <t>ท้องถิ่นของเรา</t>
  </si>
  <si>
    <t>พ30208</t>
  </si>
  <si>
    <t>ดาบสองมือ</t>
  </si>
  <si>
    <t>ง30229</t>
  </si>
  <si>
    <t>ง30243</t>
  </si>
  <si>
    <t>ง30246</t>
  </si>
  <si>
    <t>โครเชต์</t>
  </si>
  <si>
    <t>การปลูกพืชไร่เศรษฐกิจ</t>
  </si>
  <si>
    <t>ไม้ประดับ</t>
  </si>
  <si>
    <t>ว40101</t>
  </si>
  <si>
    <t>ว40121</t>
  </si>
  <si>
    <t>ว40141</t>
  </si>
  <si>
    <t>ค42201</t>
  </si>
  <si>
    <t>ค42102</t>
  </si>
  <si>
    <t>ค42202</t>
  </si>
  <si>
    <t>ง40203</t>
  </si>
  <si>
    <t>คอมพิวเตอร์กราฟฟิค 2</t>
  </si>
  <si>
    <t>อ40222</t>
  </si>
  <si>
    <t>ฝ42201</t>
  </si>
  <si>
    <t>อ40223</t>
  </si>
  <si>
    <t>อ42102</t>
  </si>
  <si>
    <t>ฝ42202</t>
  </si>
  <si>
    <t>ท40206</t>
  </si>
  <si>
    <t>ประวัติวรรณคดี 2</t>
  </si>
  <si>
    <t>ว40204</t>
  </si>
  <si>
    <t>ว40224</t>
  </si>
  <si>
    <t>ว40244</t>
  </si>
  <si>
    <t>ว40205</t>
  </si>
  <si>
    <t>ว40225</t>
  </si>
  <si>
    <t>ว40245</t>
  </si>
  <si>
    <t>ศ40226</t>
  </si>
  <si>
    <t>ดนตรีสากล 5</t>
  </si>
  <si>
    <t>ดนตรีสากล 6</t>
  </si>
  <si>
    <t>การเขียนโปรแกรมเชิงวัตถุ 1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</si>
  <si>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</si>
  <si>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</si>
  <si>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</si>
  <si>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</si>
  <si>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</si>
  <si>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</si>
  <si>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</si>
  <si>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</si>
  <si>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</si>
  <si>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</si>
  <si>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</si>
  <si>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</si>
  <si>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</si>
  <si>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</si>
  <si>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 xml:space="preserve">คอมพิวเตอร์เพื่อการประมวลคำ </t>
  </si>
  <si>
    <t>จ31201</t>
  </si>
  <si>
    <t>ภาษาจีน</t>
  </si>
  <si>
    <t>ส31102</t>
  </si>
  <si>
    <t>ส31203</t>
  </si>
  <si>
    <t>ส32102</t>
  </si>
  <si>
    <t>ส32203</t>
  </si>
  <si>
    <t>ส33102</t>
  </si>
  <si>
    <t>ส33203</t>
  </si>
  <si>
    <t>ง33101</t>
  </si>
  <si>
    <t>ว40191</t>
  </si>
  <si>
    <t>ว40192</t>
  </si>
  <si>
    <t>ส41103</t>
  </si>
  <si>
    <t>ส41104</t>
  </si>
  <si>
    <t>ส41203</t>
  </si>
  <si>
    <t>ส41204</t>
  </si>
  <si>
    <t>ภาษาอังกฤษพื้นฐาน</t>
  </si>
  <si>
    <t>ส42103</t>
  </si>
  <si>
    <t>ส42203</t>
  </si>
  <si>
    <t>ส42104</t>
  </si>
  <si>
    <t>ส42204</t>
  </si>
  <si>
    <t>ท40207</t>
  </si>
  <si>
    <t>ท40208</t>
  </si>
  <si>
    <t>วรรณคดีมรดก</t>
  </si>
  <si>
    <t>การพินิจวรรณคดี ฯ</t>
  </si>
  <si>
    <t>ค43101</t>
  </si>
  <si>
    <t>ค43201</t>
  </si>
  <si>
    <t>ค43102</t>
  </si>
  <si>
    <t>ค43202</t>
  </si>
  <si>
    <t>ว40185</t>
  </si>
  <si>
    <t>ว40186</t>
  </si>
  <si>
    <t>ส43103</t>
  </si>
  <si>
    <t>ส43203</t>
  </si>
  <si>
    <t>ส43104</t>
  </si>
  <si>
    <t>ส43204</t>
  </si>
  <si>
    <t>ง43101</t>
  </si>
  <si>
    <t>ง43102</t>
  </si>
  <si>
    <t>การเพาะเห็ดง่าย</t>
  </si>
  <si>
    <t>การเขียนโปรแกรมเชิงวัตถุ  2</t>
  </si>
  <si>
    <t>อ40224</t>
  </si>
  <si>
    <t>อ43101</t>
  </si>
  <si>
    <t>ฝ43201</t>
  </si>
  <si>
    <t>ฝ43203</t>
  </si>
  <si>
    <t>อ40225</t>
  </si>
  <si>
    <t>อ43102</t>
  </si>
  <si>
    <t>ฝ43202</t>
  </si>
  <si>
    <t>ฝ43204</t>
  </si>
  <si>
    <t>รวมม.ต้น</t>
  </si>
  <si>
    <t>รวมม.ปลาย</t>
  </si>
  <si>
    <t>รวมหมด</t>
  </si>
  <si>
    <t>ง30202</t>
  </si>
  <si>
    <t>ง30231</t>
  </si>
  <si>
    <t>ขนมนานาชาติ</t>
  </si>
  <si>
    <t>จ33201</t>
  </si>
  <si>
    <t>1-2550-1</t>
  </si>
  <si>
    <t>ง40101</t>
  </si>
  <si>
    <t>ง40102</t>
  </si>
  <si>
    <t>อ40233</t>
  </si>
  <si>
    <t>อ40234</t>
  </si>
  <si>
    <t>ว40193</t>
  </si>
  <si>
    <t>ว40194</t>
  </si>
  <si>
    <t>อ40235</t>
  </si>
  <si>
    <t>อ40226</t>
  </si>
  <si>
    <t>อ40236</t>
  </si>
  <si>
    <t>ระดับช่วงชั้นที่   3    ปีการศึกษา  2551</t>
  </si>
  <si>
    <t>ระดับช่วงชั้นที่   4    ปีการศึกษา  2551</t>
  </si>
  <si>
    <t xml:space="preserve">ระดับช่วงชั้นที่   4    ปีการศึกษา  2551 </t>
  </si>
  <si>
    <t>ระดับช่วงชั้นที่  3  ปีการศึกษา  2551</t>
  </si>
  <si>
    <t>ระดับช่วงชั้นที่  4  ปีการศึกษา  2551</t>
  </si>
  <si>
    <t>ศ31202</t>
  </si>
  <si>
    <t>ศ31206</t>
  </si>
  <si>
    <t>ดนตรีสากล 1</t>
  </si>
  <si>
    <t>นาฏศิลป์พื้นเมือง</t>
  </si>
  <si>
    <t>ง30224</t>
  </si>
  <si>
    <t>ง30201</t>
  </si>
  <si>
    <t>ประดิษฐ์ของชำร่วย</t>
  </si>
  <si>
    <t>อ30201</t>
  </si>
  <si>
    <t>ศ32206</t>
  </si>
  <si>
    <t>นาฏศิลป์พื้นเมือง 2</t>
  </si>
  <si>
    <t>ง30230</t>
  </si>
  <si>
    <t>อาหารหลากรส</t>
  </si>
  <si>
    <t>อ30202</t>
  </si>
  <si>
    <t>จ32201</t>
  </si>
  <si>
    <t>ส30202</t>
  </si>
  <si>
    <t>ศ33205</t>
  </si>
  <si>
    <t>ศ33206</t>
  </si>
  <si>
    <t>ดนตรีพื้นเมือง 3</t>
  </si>
  <si>
    <t>นาฏศิลป์พื้นเมือง 3</t>
  </si>
  <si>
    <t>ง30203</t>
  </si>
  <si>
    <t>การเขียนโปรแกรมบนเว็ปเพ็จ</t>
  </si>
  <si>
    <t>อ33201</t>
  </si>
  <si>
    <t>ศ40232</t>
  </si>
  <si>
    <t>ศ40233</t>
  </si>
  <si>
    <t>3-2551-1</t>
  </si>
  <si>
    <t>3-2551-2</t>
  </si>
  <si>
    <t>นาฎศิลป์พื้นเมือง</t>
  </si>
  <si>
    <t>1-2551-0</t>
  </si>
  <si>
    <t>2-2551-0</t>
  </si>
  <si>
    <t>3-2551-0</t>
  </si>
  <si>
    <t>1-2551-1</t>
  </si>
  <si>
    <t>1-2551-2</t>
  </si>
  <si>
    <t>2-2551-1</t>
  </si>
  <si>
    <t>2-2551-2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</si>
</sst>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sz val="18"/>
      <name val="Angsana New"/>
      <family val="1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14.75"/>
      <name val="Angsana New"/>
      <family val="1"/>
    </font>
    <font>
      <sz val="14"/>
      <name val="Angsana New"/>
      <family val="1"/>
    </font>
    <font>
      <sz val="13.75"/>
      <name val="Angsana New"/>
      <family val="1"/>
    </font>
    <font>
      <sz val="14.5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5.25"/>
      <name val="Angsana New"/>
      <family val="1"/>
    </font>
    <font>
      <sz val="16.25"/>
      <name val="Angsana New"/>
      <family val="1"/>
    </font>
    <font>
      <sz val="22.5"/>
      <name val="Angsana New"/>
      <family val="1"/>
    </font>
    <font>
      <sz val="22.25"/>
      <name val="Angsana New"/>
      <family val="1"/>
    </font>
    <font>
      <sz val="15.75"/>
      <name val="Angsana New"/>
      <family val="1"/>
    </font>
    <font>
      <b/>
      <sz val="18"/>
      <name val="Angsana New"/>
      <family val="1"/>
    </font>
    <font>
      <b/>
      <sz val="17.75"/>
      <name val="Angsana New"/>
      <family val="1"/>
    </font>
    <font>
      <sz val="19.75"/>
      <name val="Angsana New"/>
      <family val="1"/>
    </font>
    <font>
      <sz val="20.25"/>
      <name val="Angsana New"/>
      <family val="1"/>
    </font>
    <font>
      <sz val="21"/>
      <name val="Angsana New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6.75"/>
      <name val="Angsana New"/>
      <family val="1"/>
    </font>
    <font>
      <b/>
      <sz val="16"/>
      <name val="Angsana New"/>
      <family val="1"/>
    </font>
    <font>
      <b/>
      <sz val="13.75"/>
      <name val="Angsana New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91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91" fontId="6" fillId="0" borderId="1" xfId="0" applyNumberFormat="1" applyFont="1" applyBorder="1" applyAlignment="1">
      <alignment horizontal="center"/>
    </xf>
    <xf numFmtId="191" fontId="4" fillId="0" borderId="7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7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19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3  ปีการศึกษา 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46258304"/>
        <c:axId val="13671553"/>
      </c:bar3DChart>
      <c:catAx>
        <c:axId val="4625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71553"/>
        <c:crosses val="autoZero"/>
        <c:auto val="1"/>
        <c:lblOffset val="100"/>
        <c:noMultiLvlLbl val="0"/>
      </c:catAx>
      <c:valAx>
        <c:axId val="1367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83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(วิทยาศาสตร์!$E$47:$L$47,วิทยาศาสตร์!$P$47:$Q$47)</c:f>
              <c:strCache/>
            </c:strRef>
          </c:cat>
          <c:val>
            <c:numRef>
              <c:f>(วิทยาศาสตร์!$E$57:$L$57,วิทยาศาสตร์!$P$57:$Q$57)</c:f>
              <c:numCache/>
            </c:numRef>
          </c:val>
          <c:shape val="box"/>
        </c:ser>
        <c:shape val="box"/>
        <c:axId val="61274458"/>
        <c:axId val="14599211"/>
      </c:bar3DChart>
      <c:catAx>
        <c:axId val="612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99211"/>
        <c:crosses val="autoZero"/>
        <c:auto val="1"/>
        <c:lblOffset val="100"/>
        <c:noMultiLvlLbl val="0"/>
      </c:catAx>
      <c:valAx>
        <c:axId val="145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2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2551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06"/>
          <c:w val="0.8657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(สังคมศึกษา!$E$13:$L$13,สังคมศึกษา!$P$13:$Q$13)</c:f>
              <c:numCache/>
            </c:numRef>
          </c:val>
          <c:shape val="box"/>
        </c:ser>
        <c:shape val="box"/>
        <c:axId val="64284036"/>
        <c:axId val="41685413"/>
      </c:bar3DChart>
      <c:catAx>
        <c:axId val="6428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84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(สังคมศึกษา!$E$26:$L$26,สังคมศึกษา!$P$26:$Q$26)</c:f>
              <c:strCache/>
            </c:strRef>
          </c:cat>
          <c:val>
            <c:numRef>
              <c:f>(สังคมศึกษา!$E$40:$L$40,สังคมศึกษา!$P$40:$Q$40)</c:f>
              <c:numCache/>
            </c:numRef>
          </c:val>
          <c:shape val="box"/>
        </c:ser>
        <c:shape val="box"/>
        <c:axId val="39624398"/>
        <c:axId val="21075263"/>
      </c:bar3DChart>
      <c:catAx>
        <c:axId val="3962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075263"/>
        <c:crosses val="autoZero"/>
        <c:auto val="1"/>
        <c:lblOffset val="100"/>
        <c:noMultiLvlLbl val="0"/>
      </c:catAx>
      <c:valAx>
        <c:axId val="210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2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3  ปีการศึกษา 2551</a:t>
            </a:r>
          </a:p>
        </c:rich>
      </c:tx>
      <c:layout>
        <c:manualLayout>
          <c:xMode val="factor"/>
          <c:yMode val="factor"/>
          <c:x val="-0.02975"/>
          <c:y val="-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(พลานามัย!$E$18:$L$18,พลานามัย!$P$18:$Q$18)</c:f>
              <c:numCache/>
            </c:numRef>
          </c:val>
          <c:shape val="box"/>
        </c:ser>
        <c:shape val="box"/>
        <c:axId val="55459640"/>
        <c:axId val="29374713"/>
      </c:bar3DChart>
      <c:catAx>
        <c:axId val="5545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74713"/>
        <c:crosses val="autoZero"/>
        <c:auto val="1"/>
        <c:lblOffset val="100"/>
        <c:noMultiLvlLbl val="0"/>
      </c:catAx>
      <c:valAx>
        <c:axId val="2937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5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4  ปีการศึกษา 2551</a:t>
            </a:r>
          </a:p>
        </c:rich>
      </c:tx>
      <c:layout>
        <c:manualLayout>
          <c:xMode val="factor"/>
          <c:yMode val="factor"/>
          <c:x val="-0.00425"/>
          <c:y val="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1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(พลานามัย!$E$28:$L$28,พลานามัย!$P$28:$Q$28)</c:f>
              <c:strCache/>
            </c:strRef>
          </c:cat>
          <c:val>
            <c:numRef>
              <c:f>(พลานามัย!$E$38:$L$38,พลานามัย!$P$38:$Q$38)</c:f>
              <c:numCache/>
            </c:numRef>
          </c:val>
          <c:shape val="box"/>
        </c:ser>
        <c:shape val="box"/>
        <c:axId val="63045826"/>
        <c:axId val="30541523"/>
      </c:bar3DChart>
      <c:catAx>
        <c:axId val="630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541523"/>
        <c:crosses val="autoZero"/>
        <c:auto val="1"/>
        <c:lblOffset val="100"/>
        <c:noMultiLvlLbl val="0"/>
      </c:catAx>
      <c:valAx>
        <c:axId val="3054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4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แผนภูมิแสดงค่าร้อยละของระดับผลการเรียนกลุ่มสาระการเรียนรู้ศิลปะ     
 ระดับช่วงชั้นที่ 3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(ศิลปะ!$E$15:$L$15,ศิลปะ!$P$15:$Q$15)</c:f>
              <c:numCache/>
            </c:numRef>
          </c:val>
          <c:shape val="box"/>
        </c:ser>
        <c:shape val="box"/>
        <c:axId val="6438252"/>
        <c:axId val="57944269"/>
      </c:bar3DChart>
      <c:catAx>
        <c:axId val="643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944269"/>
        <c:crosses val="autoZero"/>
        <c:auto val="1"/>
        <c:lblOffset val="100"/>
        <c:noMultiLvlLbl val="0"/>
      </c:catAx>
      <c:valAx>
        <c:axId val="5794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3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/>
              <a:t>แผนภูมิแสดงค่าร้อยละของระดับผลการเรียนกลุ่มสาระการเรียนรู้ศิลปะ      
 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(ศิลปะ!$E$26:$L$26,ศิลปะ!$P$26:$Q$26)</c:f>
              <c:strCache/>
            </c:strRef>
          </c:cat>
          <c:val>
            <c:numRef>
              <c:f>(ศิลปะ!$E$37:$L$37,ศิลปะ!$P$37:$Q$37)</c:f>
              <c:numCache/>
            </c:numRef>
          </c:val>
          <c:shape val="box"/>
        </c:ser>
        <c:shape val="box"/>
        <c:axId val="51736374"/>
        <c:axId val="62974183"/>
      </c:bar3DChart>
      <c:catAx>
        <c:axId val="5173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74183"/>
        <c:crosses val="autoZero"/>
        <c:auto val="1"/>
        <c:lblOffset val="100"/>
        <c:noMultiLvlLbl val="0"/>
      </c:catAx>
      <c:valAx>
        <c:axId val="629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36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ฯ'!$E$37:$L$37,'การงานอาชีพ ฯ'!$P$37:$Q$37)</c:f>
              <c:numCache/>
            </c:numRef>
          </c:val>
          <c:shape val="box"/>
        </c:ser>
        <c:shape val="box"/>
        <c:axId val="29896736"/>
        <c:axId val="635169"/>
      </c:bar3DChart>
      <c:catAx>
        <c:axId val="2989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5169"/>
        <c:crosses val="autoZero"/>
        <c:auto val="1"/>
        <c:lblOffset val="100"/>
        <c:noMultiLvlLbl val="0"/>
      </c:catAx>
      <c:valAx>
        <c:axId val="6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96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 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ฯ'!$E$70:$L$70,'การงานอาชีพ ฯ'!$P$70:$Q$70)</c:f>
              <c:strCache/>
            </c:strRef>
          </c:cat>
          <c:val>
            <c:numRef>
              <c:f>('การงานอาชีพ ฯ'!$E$78:$L$78,'การงานอาชีพ ฯ'!$P$78:$Q$78)</c:f>
              <c:numCache/>
            </c:numRef>
          </c:val>
          <c:shape val="box"/>
        </c:ser>
        <c:shape val="box"/>
        <c:axId val="5716522"/>
        <c:axId val="51448699"/>
      </c:bar3DChart>
      <c:catAx>
        <c:axId val="571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48699"/>
        <c:crosses val="autoZero"/>
        <c:auto val="1"/>
        <c:lblOffset val="100"/>
        <c:noMultiLvlLbl val="0"/>
      </c:catAx>
      <c:valAx>
        <c:axId val="5144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6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แผนภูมิแสดงค่าร้อยละของระดับผลการเรียนกลุ่มสาระการเรียนรู้ภาษาต่างประเทศ    
    ระดับช่วงชั้นที่ 3  ปีการศึกษา 2551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"/>
          <c:y val="0.205"/>
          <c:w val="0.8602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(ภาษาต่างประเทศ!$E$19:$L$19,ภาษาต่างประเทศ!$P$19:$Q$19)</c:f>
              <c:numCache/>
            </c:numRef>
          </c:val>
          <c:shape val="box"/>
        </c:ser>
        <c:shape val="box"/>
        <c:axId val="60385108"/>
        <c:axId val="6595061"/>
      </c:bar3DChart>
      <c:catAx>
        <c:axId val="6038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5061"/>
        <c:crosses val="autoZero"/>
        <c:auto val="1"/>
        <c:lblOffset val="100"/>
        <c:noMultiLvlLbl val="0"/>
      </c:catAx>
      <c:valAx>
        <c:axId val="65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385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57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 โรงเรียนสตรีชัยภูมิ 
ระดับช่วงชั้นที่ 3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55935114"/>
        <c:axId val="33653979"/>
      </c:bar3DChart>
      <c:catAx>
        <c:axId val="5593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653979"/>
        <c:crosses val="autoZero"/>
        <c:auto val="1"/>
        <c:lblOffset val="100"/>
        <c:noMultiLvlLbl val="0"/>
      </c:catAx>
      <c:valAx>
        <c:axId val="3365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93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แผนภูมิแสดงค่าร้อยละของระดับผลการเรียนกลุ่มสาระการเรียนรู้ภาษาต่างประเทศ     
 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(ภาษาต่างประเทศ!$E$49:$L$49,ภาษาต่างประเทศ!$P$49:$Q$49)</c:f>
              <c:strCache/>
            </c:strRef>
          </c:cat>
          <c:val>
            <c:numRef>
              <c:f>(ภาษาต่างประเทศ!$E$63:$L$63,ภาษาต่างประเทศ!$P$63:$Q$63)</c:f>
              <c:numCache/>
            </c:numRef>
          </c:val>
          <c:shape val="box"/>
        </c:ser>
        <c:shape val="box"/>
        <c:axId val="59355550"/>
        <c:axId val="64437903"/>
      </c:bar3DChart>
      <c:catAx>
        <c:axId val="5935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437903"/>
        <c:crosses val="autoZero"/>
        <c:auto val="1"/>
        <c:lblOffset val="100"/>
        <c:noMultiLvlLbl val="0"/>
      </c:catAx>
      <c:valAx>
        <c:axId val="6443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5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แผนภูมิแสดงค่าร้อยละของระดับผลการเรียน โรงเรียนสตรีชัยภูมิ 
 ระดับช่วงชั้นที่ 4  ปีการศึกษา 2551</a:t>
            </a:r>
          </a:p>
        </c:rich>
      </c:tx>
      <c:layout>
        <c:manualLayout>
          <c:xMode val="factor"/>
          <c:yMode val="factor"/>
          <c:x val="0.02075"/>
          <c:y val="-0.01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34450356"/>
        <c:axId val="41617749"/>
      </c:bar3DChart>
      <c:catAx>
        <c:axId val="3445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17749"/>
        <c:crosses val="autoZero"/>
        <c:auto val="1"/>
        <c:lblOffset val="100"/>
        <c:noMultiLvlLbl val="0"/>
      </c:catAx>
      <c:valAx>
        <c:axId val="41617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45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39015422"/>
        <c:axId val="15594479"/>
      </c:bar3DChart>
      <c:catAx>
        <c:axId val="3901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594479"/>
        <c:crosses val="autoZero"/>
        <c:auto val="1"/>
        <c:lblOffset val="100"/>
        <c:noMultiLvlLbl val="0"/>
      </c:catAx>
      <c:valAx>
        <c:axId val="155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54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แผนภูมิแสดงร้อยละของระดับผลการเรียนกลุ่มสาระการเรียนรู้ภาษาไทย  
ระดับช่วงชั้นที่ 3  ปีการศึกษา 2551</a:t>
            </a:r>
          </a:p>
        </c:rich>
      </c:tx>
      <c:layout>
        <c:manualLayout>
          <c:xMode val="factor"/>
          <c:yMode val="factor"/>
          <c:x val="-0.010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44"/>
          <c:w val="0.879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(ภาษาไทย!$E$15:$L$15,ภาษาไทย!$P$15:$Q$15)</c:f>
              <c:numCache/>
            </c:numRef>
          </c:val>
          <c:shape val="box"/>
        </c:ser>
        <c:shape val="box"/>
        <c:axId val="6132584"/>
        <c:axId val="55193257"/>
      </c:bar3DChart>
      <c:catAx>
        <c:axId val="613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193257"/>
        <c:crosses val="autoZero"/>
        <c:auto val="1"/>
        <c:lblOffset val="100"/>
        <c:noMultiLvlLbl val="0"/>
      </c:catAx>
      <c:valAx>
        <c:axId val="5519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แผนภูมิแสดงร้อยละของระดับผลการเรียนกลุ่มสาระการเรียนรู้ภาษาไทย   
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(ภาษาไทย!$E$26:$L$26,ภาษาไทย!$P$26:$Q$26)</c:f>
              <c:strCache/>
            </c:strRef>
          </c:cat>
          <c:val>
            <c:numRef>
              <c:f>(ภาษาไทย!$E$41:$L$41,ภาษาไทย!$P$41:$Q$41)</c:f>
              <c:numCache/>
            </c:numRef>
          </c:val>
          <c:shape val="box"/>
        </c:ser>
        <c:shape val="box"/>
        <c:axId val="26977266"/>
        <c:axId val="41468803"/>
      </c:bar3DChart>
      <c:catAx>
        <c:axId val="2697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468803"/>
        <c:crosses val="autoZero"/>
        <c:auto val="1"/>
        <c:lblOffset val="100"/>
        <c:noMultiLvlLbl val="0"/>
      </c:catAx>
      <c:valAx>
        <c:axId val="4146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7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 แผนภูมิแสดงค่าร้อยละของระดับผลการเรียนกลุ่มสาระการเรียนรู้คณิตศาสตร์  
ระดับช่วงชั้นที่ 3  ปีการศึกษา 2551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2025"/>
          <c:w val="0.872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(คณิตศาสตร์!$E$12:$L$12,คณิตศาสตร์!$P$12:$Q$12)</c:f>
              <c:numCache/>
            </c:numRef>
          </c:val>
          <c:shape val="box"/>
        </c:ser>
        <c:shape val="box"/>
        <c:axId val="37674908"/>
        <c:axId val="3529853"/>
      </c:bar3DChart>
      <c:catAx>
        <c:axId val="3767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29853"/>
        <c:crosses val="autoZero"/>
        <c:auto val="1"/>
        <c:lblOffset val="100"/>
        <c:noMultiLvlLbl val="0"/>
      </c:catAx>
      <c:valAx>
        <c:axId val="3529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crossAx val="37674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0" i="0" u="none" baseline="0"/>
              <a:t>แผนภูมิแสดงค่าร้อยละของระดับผลการเรียนกลุ่มสาระการเรียนรู้คณิตศาสตร์ 
  ระดับช่วงชั้นที่ 4  ปีการศึกษา 2551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(คณิตศาสตร์!$E$25:$L$25,คณิตศาสตร์!$P$25:$Q$25)</c:f>
              <c:strCache/>
            </c:strRef>
          </c:cat>
          <c:val>
            <c:numRef>
              <c:f>(คณิตศาสตร์!$E$39:$L$39,คณิตศาสตร์!$P$39:$Q$39)</c:f>
              <c:numCache/>
            </c:numRef>
          </c:val>
          <c:shape val="box"/>
        </c:ser>
        <c:shape val="box"/>
        <c:axId val="31768678"/>
        <c:axId val="17482647"/>
      </c:bar3DChart>
      <c:catAx>
        <c:axId val="3176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82647"/>
        <c:crosses val="autoZero"/>
        <c:auto val="1"/>
        <c:lblOffset val="100"/>
        <c:noMultiLvlLbl val="0"/>
      </c:catAx>
      <c:valAx>
        <c:axId val="174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6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0" i="0" u="none" baseline="0"/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3  ปีการศึกษา 2551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525"/>
          <c:w val="0.8625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(วิทยาศาสตร์!$E$4:$L$4,วิทยาศาสตร์!$P$4:$Q$4)</c:f>
              <c:strCache/>
            </c:strRef>
          </c:cat>
          <c:val>
            <c:numRef>
              <c:f>(วิทยาศาสตร์!$E$12:$L$12,วิทยาศาสตร์!$P$12:$Q$12)</c:f>
              <c:numCache/>
            </c:numRef>
          </c:val>
          <c:shape val="box"/>
        </c:ser>
        <c:shape val="box"/>
        <c:axId val="23126096"/>
        <c:axId val="6808273"/>
      </c:bar3DChart>
      <c:catAx>
        <c:axId val="2312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08273"/>
        <c:crosses val="autoZero"/>
        <c:auto val="1"/>
        <c:lblOffset val="100"/>
        <c:noMultiLvlLbl val="0"/>
      </c:catAx>
      <c:valAx>
        <c:axId val="6808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26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</xdr:row>
      <xdr:rowOff>76200</xdr:rowOff>
    </xdr:from>
    <xdr:to>
      <xdr:col>14</xdr:col>
      <xdr:colOff>457200</xdr:colOff>
      <xdr:row>20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" y="4362450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3   ปีการศึกษา  2551  พบว่า มีนักเรียนที่ได้รับการตัดสินผลการเรียน 18,317  คน       คิดเป็นร้อยละ 99.81   จำนวนนักเรียนที่สอบไม่ผ่าน  165  คน คิดเป็นร้อยละ 0.90   นักเรียนที่ไม่ได้รับการตัดสินผลการเรียน  34   คน  คิดเป็นร้อยละ  0.19 ค่าเฉลี่ยรวมของผลการเรียนเท่ากับ  3.06   ส่วนเบี่ยงเบนมาตรฐาน  0.969</a:t>
          </a:r>
        </a:p>
      </xdr:txBody>
    </xdr:sp>
    <xdr:clientData/>
  </xdr:twoCellAnchor>
  <xdr:twoCellAnchor>
    <xdr:from>
      <xdr:col>0</xdr:col>
      <xdr:colOff>304800</xdr:colOff>
      <xdr:row>36</xdr:row>
      <xdr:rowOff>76200</xdr:rowOff>
    </xdr:from>
    <xdr:to>
      <xdr:col>14</xdr:col>
      <xdr:colOff>457200</xdr:colOff>
      <xdr:row>41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" y="9944100"/>
          <a:ext cx="8515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4  ปีการศึกษา  2551  พบว่า มีนักเรียนที่ได้รับการตัดสินผลการเรียน 39,751  คน       คิดเป็นร้อยละ 99.61   จำนวนนักเรียนที่สอบไม่ผ่าน  554   คน คิดเป็นร้อยละ 1.39   นักเรียนที่ไม่ได้รับการตัดสินผลการเรียน  155   คน  คิดเป็นร้อยละ  0.39  ค่าเฉลี่ยรวมของผลการเรียนเท่ากับ  2.93   ส่วนเบี่ยงเบนมาตรฐาน  1.021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104775</xdr:rowOff>
    </xdr:from>
    <xdr:to>
      <xdr:col>17</xdr:col>
      <xdr:colOff>533400</xdr:colOff>
      <xdr:row>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686300"/>
          <a:ext cx="87344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ปีการศึกษา  2551  พบว่า มีนักเรียนที่ได้รับการตัดสินผลการเรียน 1,881  คน       คิดเป็นร้อยละ 99.84   จำนวนนักเรียนที่สอบไม่ผ่าน  12  คน คิดเป็นร้อยละ 0.64   นักเรียนที่ไม่ได้รับการตัดสินผลการเรียน  3   คน  คิดเป็นร้อยละ  0.16    ค่าเฉลี่ยรวมของผลการเรียนเท่ากับ 3.11   ส่วนเบี่ยงเบนมาตรฐาน  0.892</a:t>
          </a:r>
        </a:p>
      </xdr:txBody>
    </xdr:sp>
    <xdr:clientData/>
  </xdr:twoCellAnchor>
  <xdr:twoCellAnchor>
    <xdr:from>
      <xdr:col>0</xdr:col>
      <xdr:colOff>47625</xdr:colOff>
      <xdr:row>41</xdr:row>
      <xdr:rowOff>57150</xdr:rowOff>
    </xdr:from>
    <xdr:to>
      <xdr:col>17</xdr:col>
      <xdr:colOff>533400</xdr:colOff>
      <xdr:row>44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1534775"/>
          <a:ext cx="8734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4    ปีการศึกษา  2551  พบว่า มีนักเรียนที่ได้รับการตัดสินผลการเรียน 3,564  คน       คิดเป็นร้อยละ 99.78   จำนวนนักเรียนที่สอบไม่ผ่าน  79   คน คิดเป็นร้อยละ 2.22   นักเรียนที่ไม่ได้รับการตัดสินผลการเรียน  8   คน  คิดเป็นร้อยละ   0.22                       ค่าเฉลี่ยรวมของผลการเรียนเท่ากับ  3.25   ส่วนเบี่ยงเบนมาตรฐาน  0.944</a:t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200025</xdr:colOff>
      <xdr:row>24</xdr:row>
      <xdr:rowOff>219075</xdr:rowOff>
    </xdr:to>
    <xdr:sp>
      <xdr:nvSpPr>
        <xdr:cNvPr id="3" name="Line 6"/>
        <xdr:cNvSpPr>
          <a:spLocks/>
        </xdr:cNvSpPr>
      </xdr:nvSpPr>
      <xdr:spPr>
        <a:xfrm>
          <a:off x="6915150" y="6981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6905625" y="962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2582525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6144875"/>
        <a:ext cx="8658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41057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114300</xdr:colOff>
      <xdr:row>22</xdr:row>
      <xdr:rowOff>66675</xdr:rowOff>
    </xdr:from>
    <xdr:to>
      <xdr:col>17</xdr:col>
      <xdr:colOff>438150</xdr:colOff>
      <xdr:row>23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8362950" y="61817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372475" y="1232535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305800" y="160401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76200</xdr:rowOff>
    </xdr:from>
    <xdr:to>
      <xdr:col>17</xdr:col>
      <xdr:colOff>514350</xdr:colOff>
      <xdr:row>83</xdr:row>
      <xdr:rowOff>123825</xdr:rowOff>
    </xdr:to>
    <xdr:graphicFrame>
      <xdr:nvGraphicFramePr>
        <xdr:cNvPr id="1" name="Chart 5"/>
        <xdr:cNvGraphicFramePr/>
      </xdr:nvGraphicFramePr>
      <xdr:xfrm>
        <a:off x="95250" y="13344525"/>
        <a:ext cx="89058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</xdr:row>
      <xdr:rowOff>228600</xdr:rowOff>
    </xdr:from>
    <xdr:to>
      <xdr:col>17</xdr:col>
      <xdr:colOff>514350</xdr:colOff>
      <xdr:row>16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5725" y="3924300"/>
          <a:ext cx="89154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2551  พบว่า มีนักเรียนที่ได้รับการตัดสินผลการเรียน 2,223  คน   คิดเป็นร้อยละ 99.96  จำนวนนักเรียนที่สอบไม่ผ่าน  28   คน คิดเป็นร้อยละ 1.26   นักเรียนที่ไม่ได้รับการตัดสินผลการเรียน  1   คน  คิดเป็นร้อยละ  0.04   ค่าเฉลี่ยรวมของ
ผลการเรียนเท่ากับ   2.29   ส่วนเบี่ยงเบนมาตรฐาน  0.981</a:t>
          </a:r>
        </a:p>
      </xdr:txBody>
    </xdr:sp>
    <xdr:clientData/>
  </xdr:twoCellAnchor>
  <xdr:twoCellAnchor>
    <xdr:from>
      <xdr:col>0</xdr:col>
      <xdr:colOff>133350</xdr:colOff>
      <xdr:row>39</xdr:row>
      <xdr:rowOff>57150</xdr:rowOff>
    </xdr:from>
    <xdr:to>
      <xdr:col>17</xdr:col>
      <xdr:colOff>371475</xdr:colOff>
      <xdr:row>44</xdr:row>
      <xdr:rowOff>47625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33350" y="11763375"/>
          <a:ext cx="8724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4   ปีการศึกษา  2551  พบว่า มีนักเรียนที่ได้รับการตัดสินผลการเรียน 5,162  คน         คิดเป็นร้อยละ 99.19   จำนวนนักเรียนที่สอบไม่ผ่าน  78  คน คิดเป็นร้อยละ 1.51   นักเรียนที่ไม่ได้รับการตัดสินผลการเรียน  42   คน  คิดเป็นร้อยละ  0.82    ค่าเฉลี่ยรวมของผลการเรียนเท่ากับ   2.19   ส่วนเบี่ยงเบนมาตรฐาน  1.043</a:t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247650</xdr:colOff>
      <xdr:row>23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229475" y="7258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229475" y="96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86</xdr:row>
      <xdr:rowOff>85725</xdr:rowOff>
    </xdr:from>
    <xdr:to>
      <xdr:col>17</xdr:col>
      <xdr:colOff>476250</xdr:colOff>
      <xdr:row>123</xdr:row>
      <xdr:rowOff>19050</xdr:rowOff>
    </xdr:to>
    <xdr:graphicFrame>
      <xdr:nvGraphicFramePr>
        <xdr:cNvPr id="6" name="Chart 6"/>
        <xdr:cNvGraphicFramePr/>
      </xdr:nvGraphicFramePr>
      <xdr:xfrm>
        <a:off x="104775" y="19669125"/>
        <a:ext cx="885825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82025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76200</xdr:colOff>
      <xdr:row>21</xdr:row>
      <xdr:rowOff>57150</xdr:rowOff>
    </xdr:from>
    <xdr:to>
      <xdr:col>17</xdr:col>
      <xdr:colOff>476250</xdr:colOff>
      <xdr:row>21</xdr:row>
      <xdr:rowOff>266700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62975" y="64103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85725</xdr:colOff>
      <xdr:row>48</xdr:row>
      <xdr:rowOff>104775</xdr:rowOff>
    </xdr:from>
    <xdr:to>
      <xdr:col>17</xdr:col>
      <xdr:colOff>485775</xdr:colOff>
      <xdr:row>49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72500" y="135350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95250</xdr:colOff>
      <xdr:row>86</xdr:row>
      <xdr:rowOff>57150</xdr:rowOff>
    </xdr:from>
    <xdr:to>
      <xdr:col>17</xdr:col>
      <xdr:colOff>495300</xdr:colOff>
      <xdr:row>87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82025" y="196405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228600</xdr:rowOff>
    </xdr:from>
    <xdr:to>
      <xdr:col>17</xdr:col>
      <xdr:colOff>438150</xdr:colOff>
      <xdr:row>16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924300"/>
          <a:ext cx="88106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ปีการศึกษา  2551  พบว่า มีนักเรียนที่ได้รับการตัดสินผลการเรียน 1,930  คน   คิดเป็นร้อยละ 99.79    นักเรียนที่ไม่ได้รับการตัดสินผลการเรียน  6   คน  คิดเป็นร้อยละ  0.31     ค่าเฉลี่ยรวมของผลการเรียนเท่ากับ   2.89   ส่วนเบี่ยงเบนมาตรฐาน  0.925</a:t>
          </a:r>
        </a:p>
      </xdr:txBody>
    </xdr:sp>
    <xdr:clientData/>
  </xdr:twoCellAnchor>
  <xdr:twoCellAnchor>
    <xdr:from>
      <xdr:col>0</xdr:col>
      <xdr:colOff>38100</xdr:colOff>
      <xdr:row>57</xdr:row>
      <xdr:rowOff>266700</xdr:rowOff>
    </xdr:from>
    <xdr:to>
      <xdr:col>17</xdr:col>
      <xdr:colOff>485775</xdr:colOff>
      <xdr:row>63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7211675"/>
          <a:ext cx="88963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4    ปีการศึกษา  2551  พบว่า มีนักเรียนที่ได้รับการตัดสินผลการเรียน 7,573  คน       คิดเป็นร้อยละ 99.74  จำนวนนักเรียนที่สอบไม่ผ่าน  65  คน คิดเป็นร้อยละ 0.86   นักเรียนที่ไม่ได้รับการตัดสินผลการเรียน  20   คน  คิดเป็นร้อยละ  0.27   ค่าเฉลี่ยรวมของผลการเรียนเท่ากับ   2.74  ส่วนเบี่ยงเบนมาตรฐาน  0.940</a:t>
          </a:r>
        </a:p>
      </xdr:txBody>
    </xdr:sp>
    <xdr:clientData/>
  </xdr:twoCellAnchor>
  <xdr:twoCellAnchor>
    <xdr:from>
      <xdr:col>13</xdr:col>
      <xdr:colOff>95250</xdr:colOff>
      <xdr:row>45</xdr:row>
      <xdr:rowOff>219075</xdr:rowOff>
    </xdr:from>
    <xdr:to>
      <xdr:col>13</xdr:col>
      <xdr:colOff>190500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172325" y="1362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200025</xdr:colOff>
      <xdr:row>23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81850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181850" y="962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219075</xdr:rowOff>
    </xdr:from>
    <xdr:to>
      <xdr:col>17</xdr:col>
      <xdr:colOff>457200</xdr:colOff>
      <xdr:row>101</xdr:row>
      <xdr:rowOff>47625</xdr:rowOff>
    </xdr:to>
    <xdr:graphicFrame>
      <xdr:nvGraphicFramePr>
        <xdr:cNvPr id="6" name="Chart 6"/>
        <xdr:cNvGraphicFramePr/>
      </xdr:nvGraphicFramePr>
      <xdr:xfrm>
        <a:off x="19050" y="19383375"/>
        <a:ext cx="8886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104</xdr:row>
      <xdr:rowOff>142875</xdr:rowOff>
    </xdr:from>
    <xdr:to>
      <xdr:col>17</xdr:col>
      <xdr:colOff>428625</xdr:colOff>
      <xdr:row>141</xdr:row>
      <xdr:rowOff>57150</xdr:rowOff>
    </xdr:to>
    <xdr:graphicFrame>
      <xdr:nvGraphicFramePr>
        <xdr:cNvPr id="7" name="Chart 7"/>
        <xdr:cNvGraphicFramePr/>
      </xdr:nvGraphicFramePr>
      <xdr:xfrm>
        <a:off x="85725" y="25917525"/>
        <a:ext cx="87915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01075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152400</xdr:colOff>
      <xdr:row>66</xdr:row>
      <xdr:rowOff>38100</xdr:rowOff>
    </xdr:from>
    <xdr:to>
      <xdr:col>17</xdr:col>
      <xdr:colOff>457200</xdr:colOff>
      <xdr:row>66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01075" y="19202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142875</xdr:colOff>
      <xdr:row>21</xdr:row>
      <xdr:rowOff>28575</xdr:rowOff>
    </xdr:from>
    <xdr:to>
      <xdr:col>17</xdr:col>
      <xdr:colOff>447675</xdr:colOff>
      <xdr:row>21</xdr:row>
      <xdr:rowOff>209550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91550" y="6381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17</xdr:col>
      <xdr:colOff>180975</xdr:colOff>
      <xdr:row>43</xdr:row>
      <xdr:rowOff>57150</xdr:rowOff>
    </xdr:from>
    <xdr:to>
      <xdr:col>17</xdr:col>
      <xdr:colOff>485775</xdr:colOff>
      <xdr:row>43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29650" y="127158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17</xdr:col>
      <xdr:colOff>152400</xdr:colOff>
      <xdr:row>104</xdr:row>
      <xdr:rowOff>38100</xdr:rowOff>
    </xdr:from>
    <xdr:to>
      <xdr:col>17</xdr:col>
      <xdr:colOff>457200</xdr:colOff>
      <xdr:row>105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01075" y="25812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190500</xdr:rowOff>
    </xdr:from>
    <xdr:to>
      <xdr:col>17</xdr:col>
      <xdr:colOff>819150</xdr:colOff>
      <xdr:row>17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181475"/>
          <a:ext cx="86963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2551  พบว่า มีนักเรียนที่ได้รับการตัดสินผลการเรียน 2,843  คน    คิดเป็นร้อยละ 99.89  จำนวนนักเรียนที่สอบไม่ผ่าน  29   คน คิดเป็นร้อยละ 1.02  นักเรียนที่ไม่ได้รับการตัดสินผลการเรียน  3   คน  คิดเป็นร้อยละ  0.11       ค่าเฉลี่ยรวมของผลการเรียนเท่ากับ   2.78   ส่วนเบี่ยงเบนมาตรฐาน  0.979</a:t>
          </a:r>
        </a:p>
      </xdr:txBody>
    </xdr:sp>
    <xdr:clientData/>
  </xdr:twoCellAnchor>
  <xdr:twoCellAnchor>
    <xdr:from>
      <xdr:col>0</xdr:col>
      <xdr:colOff>76200</xdr:colOff>
      <xdr:row>40</xdr:row>
      <xdr:rowOff>28575</xdr:rowOff>
    </xdr:from>
    <xdr:to>
      <xdr:col>17</xdr:col>
      <xdr:colOff>676275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1972925"/>
          <a:ext cx="8591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4   ปีการศึกษา  2551  พบว่า มีนักเรียนที่ได้รับการตัดสินผลการเรียน 5,778  คน    คิดเป็นร้อยละ 99.81  จำนวนนักเรียนที่สอบไม่ผ่าน  50   คน คิดเป็นร้อยละ 0.87   นักเรียนที่ไม่ได้รับการตัดสินผลการเรียน  11   คน  คิดเป็นร้อยละ  0.19                      ค่าเฉลี่ยรวมของผลการเรียนเท่ากับ   2.94   ส่วนเบี่ยงเบนมาตรฐาน  0.931</a:t>
          </a:r>
        </a:p>
      </xdr:txBody>
    </xdr:sp>
    <xdr:clientData/>
  </xdr:twoCellAnchor>
  <xdr:twoCellAnchor>
    <xdr:from>
      <xdr:col>13</xdr:col>
      <xdr:colOff>171450</xdr:colOff>
      <xdr:row>24</xdr:row>
      <xdr:rowOff>219075</xdr:rowOff>
    </xdr:from>
    <xdr:to>
      <xdr:col>13</xdr:col>
      <xdr:colOff>323850</xdr:colOff>
      <xdr:row>24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581775" y="7610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59130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45</xdr:row>
      <xdr:rowOff>133350</xdr:rowOff>
    </xdr:from>
    <xdr:to>
      <xdr:col>17</xdr:col>
      <xdr:colOff>742950</xdr:colOff>
      <xdr:row>81</xdr:row>
      <xdr:rowOff>123825</xdr:rowOff>
    </xdr:to>
    <xdr:graphicFrame>
      <xdr:nvGraphicFramePr>
        <xdr:cNvPr id="5" name="Chart 5"/>
        <xdr:cNvGraphicFramePr/>
      </xdr:nvGraphicFramePr>
      <xdr:xfrm>
        <a:off x="133350" y="13020675"/>
        <a:ext cx="86010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86</xdr:row>
      <xdr:rowOff>133350</xdr:rowOff>
    </xdr:from>
    <xdr:to>
      <xdr:col>17</xdr:col>
      <xdr:colOff>704850</xdr:colOff>
      <xdr:row>123</xdr:row>
      <xdr:rowOff>28575</xdr:rowOff>
    </xdr:to>
    <xdr:graphicFrame>
      <xdr:nvGraphicFramePr>
        <xdr:cNvPr id="6" name="Chart 6"/>
        <xdr:cNvGraphicFramePr/>
      </xdr:nvGraphicFramePr>
      <xdr:xfrm>
        <a:off x="85725" y="19650075"/>
        <a:ext cx="8610600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600075</xdr:colOff>
      <xdr:row>0</xdr:row>
      <xdr:rowOff>285750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258175" y="76200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17</xdr:col>
      <xdr:colOff>266700</xdr:colOff>
      <xdr:row>45</xdr:row>
      <xdr:rowOff>76200</xdr:rowOff>
    </xdr:from>
    <xdr:to>
      <xdr:col>17</xdr:col>
      <xdr:colOff>600075</xdr:colOff>
      <xdr:row>46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258175" y="12963525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17</xdr:col>
      <xdr:colOff>257175</xdr:colOff>
      <xdr:row>22</xdr:row>
      <xdr:rowOff>28575</xdr:rowOff>
    </xdr:from>
    <xdr:to>
      <xdr:col>17</xdr:col>
      <xdr:colOff>590550</xdr:colOff>
      <xdr:row>22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248650" y="6677025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266700</xdr:colOff>
      <xdr:row>86</xdr:row>
      <xdr:rowOff>76200</xdr:rowOff>
    </xdr:from>
    <xdr:to>
      <xdr:col>17</xdr:col>
      <xdr:colOff>600075</xdr:colOff>
      <xdr:row>87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258175" y="19592925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95250</xdr:rowOff>
    </xdr:from>
    <xdr:to>
      <xdr:col>17</xdr:col>
      <xdr:colOff>476250</xdr:colOff>
      <xdr:row>21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924425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3   ปีการศึกษา  2550  พบว่า มีนักเรียนที่ได้รับการตัดสินผลการเรียน 2,029  คน    คิดเป็นร้อยละ 99.70   จำนวนนักเรียนที่สอบไม่ผ่าน 7 คน คิดเป็นร้อยละ 0.34 นักเรียนที่ไม่ได้รับการตัดสินผลการเรียน  6   คน  คิดเป็นร้อยละ  0.30       ค่าเฉลี่ยรวมของผลการเรียนเท่ากับ   3.47   ส่วนเบี่ยงเบนมาตรฐาน  0.701</a:t>
          </a:r>
        </a:p>
      </xdr:txBody>
    </xdr:sp>
    <xdr:clientData/>
  </xdr:twoCellAnchor>
  <xdr:twoCellAnchor>
    <xdr:from>
      <xdr:col>0</xdr:col>
      <xdr:colOff>114300</xdr:colOff>
      <xdr:row>38</xdr:row>
      <xdr:rowOff>95250</xdr:rowOff>
    </xdr:from>
    <xdr:to>
      <xdr:col>17</xdr:col>
      <xdr:colOff>476250</xdr:colOff>
      <xdr:row>43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0887075"/>
          <a:ext cx="873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4   ปีการศึกษา  2551  พบว่า มีนักเรียนที่ได้รับการตัดสินผลการเรียน 2,945  คน    คิดเป็นร้อยละ 99.29  จำนวนนักเรียนที่สอบไม่ผ่าน  3   คน คิดเป็นร้อยละ 0.10   นักเรียนที่ไม่ได้รับการตัดสินผลการเรียน  21   คน  คิดเป็นร้อยละ  0.72       ค่าเฉลี่ยรวมของผลการเรียนเท่ากับ   3.57   ส่วนเบี่ยงเบนมาตรฐาน  0.615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26</xdr:row>
      <xdr:rowOff>219075</xdr:rowOff>
    </xdr:from>
    <xdr:to>
      <xdr:col>13</xdr:col>
      <xdr:colOff>295275</xdr:colOff>
      <xdr:row>26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7562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51</xdr:row>
      <xdr:rowOff>104775</xdr:rowOff>
    </xdr:from>
    <xdr:to>
      <xdr:col>17</xdr:col>
      <xdr:colOff>419100</xdr:colOff>
      <xdr:row>88</xdr:row>
      <xdr:rowOff>9525</xdr:rowOff>
    </xdr:to>
    <xdr:graphicFrame>
      <xdr:nvGraphicFramePr>
        <xdr:cNvPr id="5" name="Chart 5"/>
        <xdr:cNvGraphicFramePr/>
      </xdr:nvGraphicFramePr>
      <xdr:xfrm>
        <a:off x="104775" y="1325880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92</xdr:row>
      <xdr:rowOff>152400</xdr:rowOff>
    </xdr:from>
    <xdr:to>
      <xdr:col>17</xdr:col>
      <xdr:colOff>504825</xdr:colOff>
      <xdr:row>129</xdr:row>
      <xdr:rowOff>114300</xdr:rowOff>
    </xdr:to>
    <xdr:graphicFrame>
      <xdr:nvGraphicFramePr>
        <xdr:cNvPr id="6" name="Chart 6"/>
        <xdr:cNvGraphicFramePr/>
      </xdr:nvGraphicFramePr>
      <xdr:xfrm>
        <a:off x="76200" y="1994535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133350</xdr:colOff>
      <xdr:row>51</xdr:row>
      <xdr:rowOff>76200</xdr:rowOff>
    </xdr:from>
    <xdr:to>
      <xdr:col>17</xdr:col>
      <xdr:colOff>409575</xdr:colOff>
      <xdr:row>52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05825" y="132302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171450</xdr:colOff>
      <xdr:row>24</xdr:row>
      <xdr:rowOff>66675</xdr:rowOff>
    </xdr:from>
    <xdr:to>
      <xdr:col>17</xdr:col>
      <xdr:colOff>447675</xdr:colOff>
      <xdr:row>24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43925" y="6667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133350</xdr:colOff>
      <xdr:row>92</xdr:row>
      <xdr:rowOff>47625</xdr:rowOff>
    </xdr:from>
    <xdr:to>
      <xdr:col>17</xdr:col>
      <xdr:colOff>409575</xdr:colOff>
      <xdr:row>93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05825" y="198405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114300</xdr:rowOff>
    </xdr:from>
    <xdr:to>
      <xdr:col>17</xdr:col>
      <xdr:colOff>476250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695825"/>
          <a:ext cx="86868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2551  พบว่า มีนักเรียนที่ได้รับการตัดสินผลการเรียน 1,874  คน    คิดเป็นร้อยละ 100  จำนวนนักเรียนที่สอบไม่ผ่านจำนวน  1  คน คิดเป็นร้อยละ 0.05   ค่าเฉลี่ยรวมของผลการเรียนเท่ากับ   3.43   ส่วนเบี่ยงเบนมาตรฐาน  0.800</a:t>
          </a:r>
        </a:p>
      </xdr:txBody>
    </xdr:sp>
    <xdr:clientData/>
  </xdr:twoCellAnchor>
  <xdr:twoCellAnchor>
    <xdr:from>
      <xdr:col>0</xdr:col>
      <xdr:colOff>114300</xdr:colOff>
      <xdr:row>37</xdr:row>
      <xdr:rowOff>152400</xdr:rowOff>
    </xdr:from>
    <xdr:to>
      <xdr:col>17</xdr:col>
      <xdr:colOff>476250</xdr:colOff>
      <xdr:row>41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1363325"/>
          <a:ext cx="8686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4   ปีการศึกษา  2551  พบว่า มีนักเรียนที่ได้รับการตัดสินผลการเรียน 2,966  คน    คิดเป็นร้อยละ 100  จำนวนนักเรียนที่สอบไม่ผ่าน  42   คน คิดเป็นร้อยละ 1.42   ค่าเฉลี่ยรวมของผลการเรียนเท่ากับ   3.58   ส่วนเบี่ยงเบนมาตรฐาน  0.875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428625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65797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24</xdr:row>
      <xdr:rowOff>219075</xdr:rowOff>
    </xdr:from>
    <xdr:to>
      <xdr:col>13</xdr:col>
      <xdr:colOff>428625</xdr:colOff>
      <xdr:row>24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657975" y="7610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50</xdr:row>
      <xdr:rowOff>114300</xdr:rowOff>
    </xdr:from>
    <xdr:to>
      <xdr:col>17</xdr:col>
      <xdr:colOff>447675</xdr:colOff>
      <xdr:row>85</xdr:row>
      <xdr:rowOff>76200</xdr:rowOff>
    </xdr:to>
    <xdr:graphicFrame>
      <xdr:nvGraphicFramePr>
        <xdr:cNvPr id="5" name="Chart 5"/>
        <xdr:cNvGraphicFramePr/>
      </xdr:nvGraphicFramePr>
      <xdr:xfrm>
        <a:off x="133350" y="13696950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91</xdr:row>
      <xdr:rowOff>104775</xdr:rowOff>
    </xdr:from>
    <xdr:to>
      <xdr:col>17</xdr:col>
      <xdr:colOff>352425</xdr:colOff>
      <xdr:row>127</xdr:row>
      <xdr:rowOff>0</xdr:rowOff>
    </xdr:to>
    <xdr:graphicFrame>
      <xdr:nvGraphicFramePr>
        <xdr:cNvPr id="6" name="Chart 6"/>
        <xdr:cNvGraphicFramePr/>
      </xdr:nvGraphicFramePr>
      <xdr:xfrm>
        <a:off x="38100" y="20326350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152400</xdr:colOff>
      <xdr:row>48</xdr:row>
      <xdr:rowOff>104775</xdr:rowOff>
    </xdr:from>
    <xdr:to>
      <xdr:col>17</xdr:col>
      <xdr:colOff>381000</xdr:colOff>
      <xdr:row>49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77250" y="133635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17</xdr:col>
      <xdr:colOff>361950</xdr:colOff>
      <xdr:row>22</xdr:row>
      <xdr:rowOff>66675</xdr:rowOff>
    </xdr:from>
    <xdr:to>
      <xdr:col>17</xdr:col>
      <xdr:colOff>571500</xdr:colOff>
      <xdr:row>22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86800" y="67151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171450</xdr:colOff>
      <xdr:row>90</xdr:row>
      <xdr:rowOff>19050</xdr:rowOff>
    </xdr:from>
    <xdr:to>
      <xdr:col>17</xdr:col>
      <xdr:colOff>400050</xdr:colOff>
      <xdr:row>91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496300" y="20078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114300</xdr:rowOff>
    </xdr:from>
    <xdr:to>
      <xdr:col>17</xdr:col>
      <xdr:colOff>95250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1334750"/>
          <a:ext cx="85534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2551  พบว่า มีนักเรียนที่ได้รับการตัดสินผลการเรียน 3,920  คน    คิดเป็นร้อยละ 99.90  จำนวนนักเรียนที่สอบไม่ผ่าน  30   คน คิดเป็นร้อยละ 0.77   นักเรียนที่ไม่ได้รับการตัดสินผลการเรียน  4   คน  คิดเป็นร้อยละ  0.10    ค่าเฉลี่ยรวมของผลการเรียนเท่ากับ   3.45   ส่วนเบี่ยงเบนมาตรฐาน  0.852</a:t>
          </a:r>
        </a:p>
      </xdr:txBody>
    </xdr:sp>
    <xdr:clientData/>
  </xdr:twoCellAnchor>
  <xdr:twoCellAnchor>
    <xdr:from>
      <xdr:col>0</xdr:col>
      <xdr:colOff>114300</xdr:colOff>
      <xdr:row>79</xdr:row>
      <xdr:rowOff>114300</xdr:rowOff>
    </xdr:from>
    <xdr:to>
      <xdr:col>17</xdr:col>
      <xdr:colOff>533400</xdr:colOff>
      <xdr:row>86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3907750"/>
          <a:ext cx="89916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4   ปีการศึกษา  2551  พบว่า มีนักเรียนที่ได้รับการตัดสินผลการเรียน 5,838  คน    คิดเป็นร้อยละ 99.64  จำนวนนักเรียนที่สอบไม่ผ่าน  56   คน คิดเป็นร้อยละ 0.96   นักเรียนที่ไม่ได้รับการตัดสินผลการเรียน  21   คน  คิดเป็นร้อยละ  0.36    ค่าเฉลี่ยรวมของผลการเรียนเท่ากับ   3.54   ส่วนเบี่ยงเบนมาตรฐาน  0.865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2947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219075</xdr:rowOff>
    </xdr:from>
    <xdr:to>
      <xdr:col>13</xdr:col>
      <xdr:colOff>276225</xdr:colOff>
      <xdr:row>26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29475" y="8191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46</xdr:row>
      <xdr:rowOff>219075</xdr:rowOff>
    </xdr:from>
    <xdr:to>
      <xdr:col>13</xdr:col>
      <xdr:colOff>276225</xdr:colOff>
      <xdr:row>46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229475" y="14249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219075</xdr:rowOff>
    </xdr:from>
    <xdr:to>
      <xdr:col>13</xdr:col>
      <xdr:colOff>276225</xdr:colOff>
      <xdr:row>68</xdr:row>
      <xdr:rowOff>219075</xdr:rowOff>
    </xdr:to>
    <xdr:sp>
      <xdr:nvSpPr>
        <xdr:cNvPr id="6" name="Line 6"/>
        <xdr:cNvSpPr>
          <a:spLocks/>
        </xdr:cNvSpPr>
      </xdr:nvSpPr>
      <xdr:spPr>
        <a:xfrm>
          <a:off x="7229475" y="20897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99</xdr:row>
      <xdr:rowOff>123825</xdr:rowOff>
    </xdr:from>
    <xdr:to>
      <xdr:col>17</xdr:col>
      <xdr:colOff>371475</xdr:colOff>
      <xdr:row>134</xdr:row>
      <xdr:rowOff>66675</xdr:rowOff>
    </xdr:to>
    <xdr:graphicFrame>
      <xdr:nvGraphicFramePr>
        <xdr:cNvPr id="7" name="Chart 7"/>
        <xdr:cNvGraphicFramePr/>
      </xdr:nvGraphicFramePr>
      <xdr:xfrm>
        <a:off x="57150" y="27155775"/>
        <a:ext cx="8886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141</xdr:row>
      <xdr:rowOff>0</xdr:rowOff>
    </xdr:from>
    <xdr:to>
      <xdr:col>17</xdr:col>
      <xdr:colOff>457200</xdr:colOff>
      <xdr:row>175</xdr:row>
      <xdr:rowOff>142875</xdr:rowOff>
    </xdr:to>
    <xdr:graphicFrame>
      <xdr:nvGraphicFramePr>
        <xdr:cNvPr id="8" name="Chart 8"/>
        <xdr:cNvGraphicFramePr/>
      </xdr:nvGraphicFramePr>
      <xdr:xfrm>
        <a:off x="133350" y="33832800"/>
        <a:ext cx="889635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7058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171450</xdr:colOff>
      <xdr:row>24</xdr:row>
      <xdr:rowOff>66675</xdr:rowOff>
    </xdr:from>
    <xdr:to>
      <xdr:col>17</xdr:col>
      <xdr:colOff>447675</xdr:colOff>
      <xdr:row>24</xdr:row>
      <xdr:rowOff>266700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743950" y="7296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104775</xdr:colOff>
      <xdr:row>97</xdr:row>
      <xdr:rowOff>38100</xdr:rowOff>
    </xdr:from>
    <xdr:to>
      <xdr:col>17</xdr:col>
      <xdr:colOff>381000</xdr:colOff>
      <xdr:row>98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77275" y="267462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209550</xdr:colOff>
      <xdr:row>44</xdr:row>
      <xdr:rowOff>47625</xdr:rowOff>
    </xdr:from>
    <xdr:to>
      <xdr:col>17</xdr:col>
      <xdr:colOff>485775</xdr:colOff>
      <xdr:row>44</xdr:row>
      <xdr:rowOff>247650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782050" y="13335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219075</xdr:colOff>
      <xdr:row>66</xdr:row>
      <xdr:rowOff>66675</xdr:rowOff>
    </xdr:from>
    <xdr:to>
      <xdr:col>17</xdr:col>
      <xdr:colOff>495300</xdr:colOff>
      <xdr:row>66</xdr:row>
      <xdr:rowOff>266700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791575" y="20002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209550</xdr:colOff>
      <xdr:row>140</xdr:row>
      <xdr:rowOff>47625</xdr:rowOff>
    </xdr:from>
    <xdr:to>
      <xdr:col>17</xdr:col>
      <xdr:colOff>485775</xdr:colOff>
      <xdr:row>141</xdr:row>
      <xdr:rowOff>85725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782050" y="33718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17</xdr:col>
      <xdr:colOff>447675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05475"/>
          <a:ext cx="8810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2551  พบว่า มีนักเรียนที่ได้รับการตัดสินผลการเรียน 1,597  คน    คิดเป็นร้อยละ 99.69  จำนวนนักเรียนที่สอบไม่ผ่าน  56   คน คิดเป็นร้อยละ 3.51   นักเรียนที่ไม่ได้รับการตัดสินผลการเรียน  5   คน  คิดเป็นร้อยละ  0.31   ค่าเฉลี่ยรวมของผลการเรียนเท่ากับ   2.78  ส่วนเบี่ยงเบนมาตรฐาน  1.105</a:t>
          </a:r>
        </a:p>
      </xdr:txBody>
    </xdr:sp>
    <xdr:clientData/>
  </xdr:twoCellAnchor>
  <xdr:twoCellAnchor>
    <xdr:from>
      <xdr:col>0</xdr:col>
      <xdr:colOff>114300</xdr:colOff>
      <xdr:row>64</xdr:row>
      <xdr:rowOff>9525</xdr:rowOff>
    </xdr:from>
    <xdr:to>
      <xdr:col>17</xdr:col>
      <xdr:colOff>438150</xdr:colOff>
      <xdr:row>69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8783300"/>
          <a:ext cx="86868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รายงานผลการเรียนกลุ่มสาระการเรียนรู้ภาษาต่างประเทศ  ระดับช่วงชั้นที่  4   ปีการศึกษา  2550  พบว่า มีนักเรียนที่ได้รับการตัดสินผลการเรียน 5,889  คน    คิดเป็นร้อยละ 99.46  จำนวนนักเรียนที่สอบไม่ผ่าน  181   คน คิดเป็นร้อยละ 3.07   นักเรียนที่ไม่ได้รับการตัดสินผลการเรียน  32   คน  คิดเป็นร้อยละ  0.54   ค่าเฉลี่ยรวมของผลการเรียนเท่ากับ   2.40   ส่วนเบี่ยงเบนมาตรฐาน  1.045</a:t>
          </a:r>
        </a:p>
      </xdr:txBody>
    </xdr:sp>
    <xdr:clientData/>
  </xdr:twoCellAnchor>
  <xdr:twoCellAnchor>
    <xdr:from>
      <xdr:col>13</xdr:col>
      <xdr:colOff>133350</xdr:colOff>
      <xdr:row>2</xdr:row>
      <xdr:rowOff>219075</xdr:rowOff>
    </xdr:from>
    <xdr:to>
      <xdr:col>13</xdr:col>
      <xdr:colOff>285750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698182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24</xdr:row>
      <xdr:rowOff>219075</xdr:rowOff>
    </xdr:from>
    <xdr:to>
      <xdr:col>13</xdr:col>
      <xdr:colOff>285750</xdr:colOff>
      <xdr:row>24</xdr:row>
      <xdr:rowOff>219075</xdr:rowOff>
    </xdr:to>
    <xdr:sp>
      <xdr:nvSpPr>
        <xdr:cNvPr id="4" name="Line 5"/>
        <xdr:cNvSpPr>
          <a:spLocks/>
        </xdr:cNvSpPr>
      </xdr:nvSpPr>
      <xdr:spPr>
        <a:xfrm>
          <a:off x="6981825" y="752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47</xdr:row>
      <xdr:rowOff>219075</xdr:rowOff>
    </xdr:from>
    <xdr:to>
      <xdr:col>13</xdr:col>
      <xdr:colOff>285750</xdr:colOff>
      <xdr:row>47</xdr:row>
      <xdr:rowOff>219075</xdr:rowOff>
    </xdr:to>
    <xdr:sp>
      <xdr:nvSpPr>
        <xdr:cNvPr id="5" name="Line 6"/>
        <xdr:cNvSpPr>
          <a:spLocks/>
        </xdr:cNvSpPr>
      </xdr:nvSpPr>
      <xdr:spPr>
        <a:xfrm>
          <a:off x="6981825" y="14106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133350</xdr:rowOff>
    </xdr:from>
    <xdr:to>
      <xdr:col>17</xdr:col>
      <xdr:colOff>533400</xdr:colOff>
      <xdr:row>110</xdr:row>
      <xdr:rowOff>76200</xdr:rowOff>
    </xdr:to>
    <xdr:graphicFrame>
      <xdr:nvGraphicFramePr>
        <xdr:cNvPr id="6" name="Chart 7"/>
        <xdr:cNvGraphicFramePr/>
      </xdr:nvGraphicFramePr>
      <xdr:xfrm>
        <a:off x="47625" y="20364450"/>
        <a:ext cx="88487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111</xdr:row>
      <xdr:rowOff>104775</xdr:rowOff>
    </xdr:from>
    <xdr:to>
      <xdr:col>17</xdr:col>
      <xdr:colOff>552450</xdr:colOff>
      <xdr:row>149</xdr:row>
      <xdr:rowOff>47625</xdr:rowOff>
    </xdr:to>
    <xdr:graphicFrame>
      <xdr:nvGraphicFramePr>
        <xdr:cNvPr id="7" name="Chart 8"/>
        <xdr:cNvGraphicFramePr/>
      </xdr:nvGraphicFramePr>
      <xdr:xfrm>
        <a:off x="76200" y="26489025"/>
        <a:ext cx="8839200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572500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257175</xdr:colOff>
      <xdr:row>72</xdr:row>
      <xdr:rowOff>0</xdr:rowOff>
    </xdr:from>
    <xdr:to>
      <xdr:col>17</xdr:col>
      <xdr:colOff>533400</xdr:colOff>
      <xdr:row>73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620125" y="20069175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219075</xdr:colOff>
      <xdr:row>22</xdr:row>
      <xdr:rowOff>57150</xdr:rowOff>
    </xdr:from>
    <xdr:to>
      <xdr:col>17</xdr:col>
      <xdr:colOff>495300</xdr:colOff>
      <xdr:row>22</xdr:row>
      <xdr:rowOff>257175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582025" y="6619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171450</xdr:colOff>
      <xdr:row>45</xdr:row>
      <xdr:rowOff>85725</xdr:rowOff>
    </xdr:from>
    <xdr:to>
      <xdr:col>17</xdr:col>
      <xdr:colOff>447675</xdr:colOff>
      <xdr:row>45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534400" y="132302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257175</xdr:colOff>
      <xdr:row>111</xdr:row>
      <xdr:rowOff>76200</xdr:rowOff>
    </xdr:from>
    <xdr:to>
      <xdr:col>17</xdr:col>
      <xdr:colOff>533400</xdr:colOff>
      <xdr:row>112</xdr:row>
      <xdr:rowOff>114300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620125" y="264604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B19">
      <selection activeCell="R27" sqref="R27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89" t="s">
        <v>232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7" t="s">
        <v>233</v>
      </c>
      <c r="Q1" s="87"/>
      <c r="R1" s="87"/>
      <c r="S1" s="87"/>
      <c r="T1" s="87"/>
    </row>
    <row r="2" spans="1:20" ht="29.25">
      <c r="A2" s="90" t="s">
        <v>301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7" t="s">
        <v>301</v>
      </c>
      <c r="Q2" s="87"/>
      <c r="R2" s="87"/>
      <c r="S2" s="87"/>
      <c r="T2" s="87"/>
    </row>
    <row r="3" spans="1:20" s="1" customFormat="1" ht="23.25">
      <c r="A3" s="88" t="s">
        <v>227</v>
      </c>
      <c r="B3" s="88" t="s">
        <v>226</v>
      </c>
      <c r="C3" s="86" t="s">
        <v>105</v>
      </c>
      <c r="D3" s="86"/>
      <c r="E3" s="86"/>
      <c r="F3" s="86"/>
      <c r="G3" s="86"/>
      <c r="H3" s="86"/>
      <c r="I3" s="86"/>
      <c r="J3" s="86"/>
      <c r="K3" s="9" t="s">
        <v>104</v>
      </c>
      <c r="L3" s="88" t="s">
        <v>108</v>
      </c>
      <c r="M3" s="91" t="s">
        <v>109</v>
      </c>
      <c r="N3" s="71"/>
      <c r="O3" s="71"/>
      <c r="P3" s="88" t="s">
        <v>227</v>
      </c>
      <c r="Q3" s="88" t="s">
        <v>226</v>
      </c>
      <c r="R3" s="86" t="s">
        <v>105</v>
      </c>
      <c r="S3" s="86"/>
      <c r="T3" s="86"/>
    </row>
    <row r="4" spans="1:20" s="1" customFormat="1" ht="23.25">
      <c r="A4" s="88"/>
      <c r="B4" s="88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107</v>
      </c>
      <c r="L4" s="88"/>
      <c r="M4" s="91"/>
      <c r="N4" s="72" t="s">
        <v>1</v>
      </c>
      <c r="O4" s="72" t="s">
        <v>2</v>
      </c>
      <c r="P4" s="88"/>
      <c r="Q4" s="88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127</v>
      </c>
      <c r="B5" s="7">
        <f>SUM(K5,N5:O5)</f>
        <v>1884</v>
      </c>
      <c r="C5" s="64">
        <v>12</v>
      </c>
      <c r="D5" s="64">
        <v>87</v>
      </c>
      <c r="E5" s="64">
        <v>74</v>
      </c>
      <c r="F5" s="64">
        <v>142</v>
      </c>
      <c r="G5" s="64">
        <v>237</v>
      </c>
      <c r="H5" s="64">
        <v>347</v>
      </c>
      <c r="I5" s="64">
        <v>382</v>
      </c>
      <c r="J5" s="64">
        <v>600</v>
      </c>
      <c r="K5" s="64">
        <f>SUM(C5:J5)</f>
        <v>1881</v>
      </c>
      <c r="L5" s="19">
        <f aca="true" t="shared" si="0" ref="L5:L13">((4*J5)+(3.5*I5)+(3*H5)+(2.5*G5)+(2*F5)+(1.5*E5)+(D5))/K5</f>
        <v>3.111376927166401</v>
      </c>
      <c r="M5" s="36">
        <f aca="true" t="shared" si="1" ref="M5:M13">SQRT((16*J5+12.25*I5+9*H5+6.25*G5+4*F5+2.25*E5+N5)/K5-(L5^2))</f>
        <v>0.8663833832687273</v>
      </c>
      <c r="N5" s="7">
        <v>3</v>
      </c>
      <c r="O5" s="7">
        <v>0</v>
      </c>
      <c r="P5" s="7" t="s">
        <v>127</v>
      </c>
      <c r="Q5" s="7">
        <f>B5</f>
        <v>1884</v>
      </c>
      <c r="R5" s="7">
        <f>C5</f>
        <v>12</v>
      </c>
      <c r="S5" s="7">
        <f>N5</f>
        <v>3</v>
      </c>
      <c r="T5" s="7">
        <f>O5</f>
        <v>0</v>
      </c>
    </row>
    <row r="6" spans="1:20" s="1" customFormat="1" ht="23.25">
      <c r="A6" s="7" t="s">
        <v>132</v>
      </c>
      <c r="B6" s="7">
        <f aca="true" t="shared" si="2" ref="B6:B12">SUM(K6,N6:O6)</f>
        <v>2224</v>
      </c>
      <c r="C6" s="64">
        <v>28</v>
      </c>
      <c r="D6" s="64">
        <v>290</v>
      </c>
      <c r="E6" s="64">
        <v>452</v>
      </c>
      <c r="F6" s="64">
        <v>430</v>
      </c>
      <c r="G6" s="64">
        <v>314</v>
      </c>
      <c r="H6" s="64">
        <v>259</v>
      </c>
      <c r="I6" s="64">
        <v>183</v>
      </c>
      <c r="J6" s="64">
        <v>267</v>
      </c>
      <c r="K6" s="64">
        <f>SUM(C6:J6)</f>
        <v>2223</v>
      </c>
      <c r="L6" s="19">
        <f t="shared" si="0"/>
        <v>2.2935222672064777</v>
      </c>
      <c r="M6" s="36">
        <f t="shared" si="1"/>
        <v>0.9126803818280075</v>
      </c>
      <c r="N6" s="7">
        <v>1</v>
      </c>
      <c r="O6" s="7">
        <v>0</v>
      </c>
      <c r="P6" s="7" t="s">
        <v>132</v>
      </c>
      <c r="Q6" s="7">
        <f aca="true" t="shared" si="3" ref="Q6:Q12">B6</f>
        <v>2224</v>
      </c>
      <c r="R6" s="7">
        <f aca="true" t="shared" si="4" ref="R6:R14">C6</f>
        <v>28</v>
      </c>
      <c r="S6" s="7">
        <f aca="true" t="shared" si="5" ref="S6:S14">N6</f>
        <v>1</v>
      </c>
      <c r="T6" s="7">
        <f aca="true" t="shared" si="6" ref="T6:T14">O6</f>
        <v>0</v>
      </c>
    </row>
    <row r="7" spans="1:20" s="1" customFormat="1" ht="23.25">
      <c r="A7" s="7" t="s">
        <v>134</v>
      </c>
      <c r="B7" s="7">
        <f t="shared" si="2"/>
        <v>1934</v>
      </c>
      <c r="C7" s="64">
        <v>6</v>
      </c>
      <c r="D7" s="64">
        <v>78</v>
      </c>
      <c r="E7" s="64">
        <v>158</v>
      </c>
      <c r="F7" s="64">
        <v>293</v>
      </c>
      <c r="G7" s="64">
        <v>320</v>
      </c>
      <c r="H7" s="64">
        <v>311</v>
      </c>
      <c r="I7" s="64">
        <v>242</v>
      </c>
      <c r="J7" s="64">
        <v>522</v>
      </c>
      <c r="K7" s="64">
        <f aca="true" t="shared" si="7" ref="K7:K13">SUM(C7:J7)</f>
        <v>1930</v>
      </c>
      <c r="L7" s="19">
        <f t="shared" si="0"/>
        <v>2.8854922279792747</v>
      </c>
      <c r="M7" s="36">
        <f t="shared" si="1"/>
        <v>0.9041337944869534</v>
      </c>
      <c r="N7" s="7">
        <v>4</v>
      </c>
      <c r="O7" s="7">
        <v>0</v>
      </c>
      <c r="P7" s="7" t="s">
        <v>134</v>
      </c>
      <c r="Q7" s="7">
        <f t="shared" si="3"/>
        <v>1934</v>
      </c>
      <c r="R7" s="7">
        <f t="shared" si="4"/>
        <v>6</v>
      </c>
      <c r="S7" s="7">
        <f t="shared" si="5"/>
        <v>4</v>
      </c>
      <c r="T7" s="7">
        <f t="shared" si="6"/>
        <v>0</v>
      </c>
    </row>
    <row r="8" spans="1:20" s="1" customFormat="1" ht="23.25">
      <c r="A8" s="7" t="s">
        <v>228</v>
      </c>
      <c r="B8" s="7">
        <f t="shared" si="2"/>
        <v>2846</v>
      </c>
      <c r="C8" s="64">
        <v>29</v>
      </c>
      <c r="D8" s="64">
        <v>176</v>
      </c>
      <c r="E8" s="64">
        <v>291</v>
      </c>
      <c r="F8" s="64">
        <v>388</v>
      </c>
      <c r="G8" s="64">
        <v>445</v>
      </c>
      <c r="H8" s="64">
        <v>464</v>
      </c>
      <c r="I8" s="64">
        <v>401</v>
      </c>
      <c r="J8" s="64">
        <v>649</v>
      </c>
      <c r="K8" s="64">
        <f t="shared" si="7"/>
        <v>2843</v>
      </c>
      <c r="L8" s="19">
        <f t="shared" si="0"/>
        <v>2.776116778051354</v>
      </c>
      <c r="M8" s="36">
        <f t="shared" si="1"/>
        <v>0.9475793120716011</v>
      </c>
      <c r="N8" s="7">
        <v>3</v>
      </c>
      <c r="O8" s="7">
        <v>0</v>
      </c>
      <c r="P8" s="7" t="s">
        <v>228</v>
      </c>
      <c r="Q8" s="7">
        <f t="shared" si="3"/>
        <v>2846</v>
      </c>
      <c r="R8" s="7">
        <f t="shared" si="4"/>
        <v>29</v>
      </c>
      <c r="S8" s="7">
        <f t="shared" si="5"/>
        <v>3</v>
      </c>
      <c r="T8" s="7">
        <f t="shared" si="6"/>
        <v>0</v>
      </c>
    </row>
    <row r="9" spans="1:20" s="1" customFormat="1" ht="23.25">
      <c r="A9" s="7" t="s">
        <v>229</v>
      </c>
      <c r="B9" s="7">
        <f t="shared" si="2"/>
        <v>2063</v>
      </c>
      <c r="C9" s="64">
        <v>3</v>
      </c>
      <c r="D9" s="64">
        <v>55</v>
      </c>
      <c r="E9" s="64">
        <v>34</v>
      </c>
      <c r="F9" s="64">
        <v>59</v>
      </c>
      <c r="G9" s="64">
        <v>115</v>
      </c>
      <c r="H9" s="64">
        <v>194</v>
      </c>
      <c r="I9" s="64">
        <v>403</v>
      </c>
      <c r="J9" s="64">
        <v>1186</v>
      </c>
      <c r="K9" s="64">
        <f t="shared" si="7"/>
        <v>2049</v>
      </c>
      <c r="L9" s="19">
        <f t="shared" si="0"/>
        <v>3.5373352855051245</v>
      </c>
      <c r="M9" s="36">
        <v>0.464</v>
      </c>
      <c r="N9" s="7">
        <v>10</v>
      </c>
      <c r="O9" s="7">
        <v>4</v>
      </c>
      <c r="P9" s="7" t="s">
        <v>229</v>
      </c>
      <c r="Q9" s="7">
        <f t="shared" si="3"/>
        <v>2063</v>
      </c>
      <c r="R9" s="7">
        <f t="shared" si="4"/>
        <v>3</v>
      </c>
      <c r="S9" s="7">
        <f t="shared" si="5"/>
        <v>10</v>
      </c>
      <c r="T9" s="7">
        <f t="shared" si="6"/>
        <v>4</v>
      </c>
    </row>
    <row r="10" spans="1:20" s="1" customFormat="1" ht="23.25">
      <c r="A10" s="7" t="s">
        <v>154</v>
      </c>
      <c r="B10" s="7">
        <f t="shared" si="2"/>
        <v>1874</v>
      </c>
      <c r="C10" s="64">
        <v>1</v>
      </c>
      <c r="D10" s="64">
        <v>39</v>
      </c>
      <c r="E10" s="64">
        <v>63</v>
      </c>
      <c r="F10" s="64">
        <v>97</v>
      </c>
      <c r="G10" s="64">
        <v>164</v>
      </c>
      <c r="H10" s="64">
        <v>237</v>
      </c>
      <c r="I10" s="64">
        <v>231</v>
      </c>
      <c r="J10" s="64">
        <v>1042</v>
      </c>
      <c r="K10" s="64">
        <f t="shared" si="7"/>
        <v>1874</v>
      </c>
      <c r="L10" s="19">
        <f t="shared" si="0"/>
        <v>3.4284951974386337</v>
      </c>
      <c r="M10" s="36">
        <f t="shared" si="1"/>
        <v>0.7872443449960573</v>
      </c>
      <c r="N10" s="7">
        <v>0</v>
      </c>
      <c r="O10" s="7">
        <v>0</v>
      </c>
      <c r="P10" s="7" t="s">
        <v>154</v>
      </c>
      <c r="Q10" s="7">
        <f t="shared" si="3"/>
        <v>1874</v>
      </c>
      <c r="R10" s="7">
        <f t="shared" si="4"/>
        <v>1</v>
      </c>
      <c r="S10" s="7">
        <f t="shared" si="5"/>
        <v>0</v>
      </c>
      <c r="T10" s="7">
        <f t="shared" si="6"/>
        <v>0</v>
      </c>
    </row>
    <row r="11" spans="1:20" s="1" customFormat="1" ht="23.25">
      <c r="A11" s="7" t="s">
        <v>230</v>
      </c>
      <c r="B11" s="64">
        <f t="shared" si="2"/>
        <v>3924</v>
      </c>
      <c r="C11" s="64">
        <v>30</v>
      </c>
      <c r="D11" s="64">
        <v>114</v>
      </c>
      <c r="E11" s="64">
        <v>112</v>
      </c>
      <c r="F11" s="64">
        <v>179</v>
      </c>
      <c r="G11" s="64">
        <v>265</v>
      </c>
      <c r="H11" s="64">
        <v>394</v>
      </c>
      <c r="I11" s="64">
        <v>564</v>
      </c>
      <c r="J11" s="64">
        <v>2262</v>
      </c>
      <c r="K11" s="64">
        <f t="shared" si="7"/>
        <v>3920</v>
      </c>
      <c r="L11" s="19">
        <f t="shared" si="0"/>
        <v>3.445535714285714</v>
      </c>
      <c r="M11" s="36">
        <f t="shared" si="1"/>
        <v>0.8357634104914667</v>
      </c>
      <c r="N11" s="7">
        <v>4</v>
      </c>
      <c r="O11" s="7">
        <v>0</v>
      </c>
      <c r="P11" s="7" t="s">
        <v>230</v>
      </c>
      <c r="Q11" s="64">
        <f t="shared" si="3"/>
        <v>3924</v>
      </c>
      <c r="R11" s="7">
        <f t="shared" si="4"/>
        <v>30</v>
      </c>
      <c r="S11" s="7">
        <f t="shared" si="5"/>
        <v>4</v>
      </c>
      <c r="T11" s="7">
        <f t="shared" si="6"/>
        <v>0</v>
      </c>
    </row>
    <row r="12" spans="1:20" s="1" customFormat="1" ht="23.25">
      <c r="A12" s="7" t="s">
        <v>231</v>
      </c>
      <c r="B12" s="7">
        <f t="shared" si="2"/>
        <v>1602</v>
      </c>
      <c r="C12" s="64">
        <v>56</v>
      </c>
      <c r="D12" s="64">
        <v>129</v>
      </c>
      <c r="E12" s="64">
        <v>127</v>
      </c>
      <c r="F12" s="64">
        <v>183</v>
      </c>
      <c r="G12" s="64">
        <v>200</v>
      </c>
      <c r="H12" s="64">
        <v>245</v>
      </c>
      <c r="I12" s="64">
        <v>222</v>
      </c>
      <c r="J12" s="64">
        <v>435</v>
      </c>
      <c r="K12" s="64">
        <f t="shared" si="7"/>
        <v>1597</v>
      </c>
      <c r="L12" s="19">
        <f t="shared" si="0"/>
        <v>2.7786474639949907</v>
      </c>
      <c r="M12" s="36">
        <f t="shared" si="1"/>
        <v>1.0692965163021775</v>
      </c>
      <c r="N12" s="7">
        <v>4</v>
      </c>
      <c r="O12" s="7">
        <v>1</v>
      </c>
      <c r="P12" s="7" t="s">
        <v>231</v>
      </c>
      <c r="Q12" s="7">
        <f t="shared" si="3"/>
        <v>1602</v>
      </c>
      <c r="R12" s="7">
        <f t="shared" si="4"/>
        <v>56</v>
      </c>
      <c r="S12" s="7">
        <f t="shared" si="5"/>
        <v>4</v>
      </c>
      <c r="T12" s="7">
        <f t="shared" si="6"/>
        <v>1</v>
      </c>
    </row>
    <row r="13" spans="1:20" s="1" customFormat="1" ht="23.25">
      <c r="A13" s="86" t="s">
        <v>172</v>
      </c>
      <c r="B13" s="86"/>
      <c r="C13" s="64">
        <f aca="true" t="shared" si="8" ref="C13:J13">SUM(C5:C12)</f>
        <v>165</v>
      </c>
      <c r="D13" s="64">
        <f t="shared" si="8"/>
        <v>968</v>
      </c>
      <c r="E13" s="64">
        <f t="shared" si="8"/>
        <v>1311</v>
      </c>
      <c r="F13" s="64">
        <f t="shared" si="8"/>
        <v>1771</v>
      </c>
      <c r="G13" s="64">
        <f t="shared" si="8"/>
        <v>2060</v>
      </c>
      <c r="H13" s="64">
        <f t="shared" si="8"/>
        <v>2451</v>
      </c>
      <c r="I13" s="64">
        <f t="shared" si="8"/>
        <v>2628</v>
      </c>
      <c r="J13" s="64">
        <f t="shared" si="8"/>
        <v>6963</v>
      </c>
      <c r="K13" s="64">
        <f t="shared" si="7"/>
        <v>18317</v>
      </c>
      <c r="L13" s="19">
        <f t="shared" si="0"/>
        <v>3.058879729213299</v>
      </c>
      <c r="M13" s="36">
        <f t="shared" si="1"/>
        <v>0.9693182604541546</v>
      </c>
      <c r="N13" s="7">
        <f>SUM(N5:N12)</f>
        <v>29</v>
      </c>
      <c r="O13" s="7">
        <f>SUM(O5:O12)</f>
        <v>5</v>
      </c>
      <c r="P13" s="7" t="s">
        <v>172</v>
      </c>
      <c r="Q13" s="64">
        <f>SUM(Q5:Q12)</f>
        <v>18351</v>
      </c>
      <c r="R13" s="7">
        <f t="shared" si="4"/>
        <v>165</v>
      </c>
      <c r="S13" s="7">
        <f t="shared" si="5"/>
        <v>29</v>
      </c>
      <c r="T13" s="7">
        <f t="shared" si="6"/>
        <v>5</v>
      </c>
    </row>
    <row r="14" spans="1:20" s="1" customFormat="1" ht="23.25">
      <c r="A14" s="86" t="s">
        <v>174</v>
      </c>
      <c r="B14" s="86"/>
      <c r="C14" s="8">
        <f>(C13*100)/$K13</f>
        <v>0.9008025331659114</v>
      </c>
      <c r="D14" s="8">
        <f aca="true" t="shared" si="9" ref="D14:J14">(D13*100)/$K13</f>
        <v>5.284708194573347</v>
      </c>
      <c r="E14" s="8">
        <f t="shared" si="9"/>
        <v>7.1572855817000605</v>
      </c>
      <c r="F14" s="8">
        <f t="shared" si="9"/>
        <v>9.668613855980784</v>
      </c>
      <c r="G14" s="8">
        <f t="shared" si="9"/>
        <v>11.246383141344106</v>
      </c>
      <c r="H14" s="8">
        <f t="shared" si="9"/>
        <v>13.381012174482722</v>
      </c>
      <c r="I14" s="8">
        <f t="shared" si="9"/>
        <v>14.347327619151608</v>
      </c>
      <c r="J14" s="8">
        <f t="shared" si="9"/>
        <v>38.01386689960146</v>
      </c>
      <c r="K14" s="8">
        <f>((K13-(N13+O13))*100)/$K13</f>
        <v>99.8143800840749</v>
      </c>
      <c r="L14" s="14" t="s">
        <v>106</v>
      </c>
      <c r="M14" s="37" t="s">
        <v>106</v>
      </c>
      <c r="N14" s="8">
        <f>(N13*100)/$K13</f>
        <v>0.15832286946552382</v>
      </c>
      <c r="O14" s="8">
        <f>(O13*100)/$K13</f>
        <v>0.027297046459573072</v>
      </c>
      <c r="P14" s="86" t="s">
        <v>174</v>
      </c>
      <c r="Q14" s="86"/>
      <c r="R14" s="8">
        <f t="shared" si="4"/>
        <v>0.9008025331659114</v>
      </c>
      <c r="S14" s="8">
        <f t="shared" si="5"/>
        <v>0.15832286946552382</v>
      </c>
      <c r="T14" s="8">
        <f t="shared" si="6"/>
        <v>0.027297046459573072</v>
      </c>
    </row>
    <row r="23" spans="1:20" ht="29.25">
      <c r="A23" s="89" t="s">
        <v>232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7" t="s">
        <v>233</v>
      </c>
      <c r="Q23" s="87"/>
      <c r="R23" s="87"/>
      <c r="S23" s="87"/>
      <c r="T23" s="87"/>
    </row>
    <row r="24" spans="1:20" ht="29.25">
      <c r="A24" s="90" t="s">
        <v>302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87" t="s">
        <v>302</v>
      </c>
      <c r="Q24" s="87"/>
      <c r="R24" s="87"/>
      <c r="S24" s="87"/>
      <c r="T24" s="87"/>
    </row>
    <row r="25" spans="1:20" s="1" customFormat="1" ht="23.25">
      <c r="A25" s="88" t="s">
        <v>227</v>
      </c>
      <c r="B25" s="88" t="s">
        <v>226</v>
      </c>
      <c r="C25" s="86" t="s">
        <v>105</v>
      </c>
      <c r="D25" s="86"/>
      <c r="E25" s="86"/>
      <c r="F25" s="86"/>
      <c r="G25" s="86"/>
      <c r="H25" s="86"/>
      <c r="I25" s="86"/>
      <c r="J25" s="86"/>
      <c r="K25" s="9" t="s">
        <v>104</v>
      </c>
      <c r="L25" s="88" t="s">
        <v>108</v>
      </c>
      <c r="M25" s="91" t="s">
        <v>109</v>
      </c>
      <c r="N25" s="71"/>
      <c r="O25" s="71"/>
      <c r="P25" s="88" t="s">
        <v>227</v>
      </c>
      <c r="Q25" s="88" t="s">
        <v>226</v>
      </c>
      <c r="R25" s="86" t="s">
        <v>105</v>
      </c>
      <c r="S25" s="86"/>
      <c r="T25" s="86"/>
    </row>
    <row r="26" spans="1:20" s="1" customFormat="1" ht="23.25">
      <c r="A26" s="88"/>
      <c r="B26" s="88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107</v>
      </c>
      <c r="L26" s="88"/>
      <c r="M26" s="91"/>
      <c r="N26" s="72" t="s">
        <v>1</v>
      </c>
      <c r="O26" s="72" t="s">
        <v>2</v>
      </c>
      <c r="P26" s="88"/>
      <c r="Q26" s="88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127</v>
      </c>
      <c r="B27" s="7">
        <f>SUM(K27,N27:O27)</f>
        <v>3572</v>
      </c>
      <c r="C27" s="73">
        <v>79</v>
      </c>
      <c r="D27" s="73">
        <v>113</v>
      </c>
      <c r="E27" s="73">
        <v>110</v>
      </c>
      <c r="F27" s="73">
        <v>213</v>
      </c>
      <c r="G27" s="73">
        <v>264</v>
      </c>
      <c r="H27" s="73">
        <v>589</v>
      </c>
      <c r="I27" s="73">
        <v>646</v>
      </c>
      <c r="J27" s="73">
        <v>1550</v>
      </c>
      <c r="K27" s="64">
        <f>SUM(C27:J27)</f>
        <v>3564</v>
      </c>
      <c r="L27" s="19">
        <f aca="true" t="shared" si="10" ref="L27:L35">((4*J27)+(3.5*I27)+(3*H27)+(2.5*G27)+(2*F27)+(1.5*E27)+(D27))/K27</f>
        <v>3.2525252525252526</v>
      </c>
      <c r="M27" s="36">
        <f>SQRT((16*J27+12.25*I27+9*H27+6.25*G27+4*F27+2.25*E27+N27)/K27-(L27^2))</f>
        <v>0.9273145387901814</v>
      </c>
      <c r="N27" s="7">
        <v>4</v>
      </c>
      <c r="O27" s="7">
        <v>4</v>
      </c>
      <c r="P27" s="7" t="s">
        <v>127</v>
      </c>
      <c r="Q27" s="7">
        <f>B27</f>
        <v>3572</v>
      </c>
      <c r="R27" s="7">
        <f>C27</f>
        <v>79</v>
      </c>
      <c r="S27" s="7">
        <f>N27</f>
        <v>4</v>
      </c>
      <c r="T27" s="7">
        <f>O27</f>
        <v>4</v>
      </c>
    </row>
    <row r="28" spans="1:20" s="1" customFormat="1" ht="23.25">
      <c r="A28" s="7" t="s">
        <v>132</v>
      </c>
      <c r="B28" s="7">
        <f aca="true" t="shared" si="11" ref="B28:B34">SUM(K28,N28:O28)</f>
        <v>5204</v>
      </c>
      <c r="C28" s="64">
        <v>78</v>
      </c>
      <c r="D28" s="64">
        <v>1107</v>
      </c>
      <c r="E28" s="64">
        <v>886</v>
      </c>
      <c r="F28" s="64">
        <v>927</v>
      </c>
      <c r="G28" s="64">
        <v>679</v>
      </c>
      <c r="H28" s="64">
        <v>452</v>
      </c>
      <c r="I28" s="64">
        <v>339</v>
      </c>
      <c r="J28" s="64">
        <v>694</v>
      </c>
      <c r="K28" s="64">
        <f aca="true" t="shared" si="12" ref="K28:K35">SUM(C28:J28)</f>
        <v>5162</v>
      </c>
      <c r="L28" s="19">
        <f t="shared" si="10"/>
        <v>2.1902363425029057</v>
      </c>
      <c r="M28" s="36">
        <f>SQRT((16*J28+12.25*I28+9*H28+6.25*G28+4*F28+2.25*E28+N28)/K28-(L28^2))</f>
        <v>0.9348382178439646</v>
      </c>
      <c r="N28" s="7">
        <v>4</v>
      </c>
      <c r="O28" s="7">
        <v>38</v>
      </c>
      <c r="P28" s="7" t="s">
        <v>132</v>
      </c>
      <c r="Q28" s="7">
        <f aca="true" t="shared" si="13" ref="Q28:Q34">B28</f>
        <v>5204</v>
      </c>
      <c r="R28" s="7">
        <f aca="true" t="shared" si="14" ref="R28:R36">C28</f>
        <v>78</v>
      </c>
      <c r="S28" s="7">
        <f aca="true" t="shared" si="15" ref="S28:S36">N28</f>
        <v>4</v>
      </c>
      <c r="T28" s="7">
        <f aca="true" t="shared" si="16" ref="T28:T36">O28</f>
        <v>38</v>
      </c>
    </row>
    <row r="29" spans="1:20" s="1" customFormat="1" ht="23.25">
      <c r="A29" s="7" t="s">
        <v>134</v>
      </c>
      <c r="B29" s="64">
        <f t="shared" si="11"/>
        <v>7593</v>
      </c>
      <c r="C29" s="64">
        <v>65</v>
      </c>
      <c r="D29" s="64">
        <v>517</v>
      </c>
      <c r="E29" s="64">
        <v>596</v>
      </c>
      <c r="F29" s="64">
        <v>1154</v>
      </c>
      <c r="G29" s="64">
        <v>1306</v>
      </c>
      <c r="H29" s="64">
        <v>1472</v>
      </c>
      <c r="I29" s="64">
        <v>983</v>
      </c>
      <c r="J29" s="64">
        <v>1480</v>
      </c>
      <c r="K29" s="64">
        <f t="shared" si="12"/>
        <v>7573</v>
      </c>
      <c r="L29" s="19">
        <f t="shared" si="10"/>
        <v>2.7413838637263965</v>
      </c>
      <c r="M29" s="36">
        <f>SQRT((16*J29+12.25*I29+9*H29+6.25*G29+4*F29+2.25*E29+N29)/K29-(L29^2))</f>
        <v>0.9037058771015906</v>
      </c>
      <c r="N29" s="7">
        <v>8</v>
      </c>
      <c r="O29" s="7">
        <v>12</v>
      </c>
      <c r="P29" s="7" t="s">
        <v>134</v>
      </c>
      <c r="Q29" s="64">
        <f t="shared" si="13"/>
        <v>7593</v>
      </c>
      <c r="R29" s="7">
        <f t="shared" si="14"/>
        <v>65</v>
      </c>
      <c r="S29" s="7">
        <f t="shared" si="15"/>
        <v>8</v>
      </c>
      <c r="T29" s="7">
        <f t="shared" si="16"/>
        <v>12</v>
      </c>
    </row>
    <row r="30" spans="1:20" s="1" customFormat="1" ht="23.25">
      <c r="A30" s="7" t="s">
        <v>228</v>
      </c>
      <c r="B30" s="7">
        <f t="shared" si="11"/>
        <v>5789</v>
      </c>
      <c r="C30" s="64">
        <v>50</v>
      </c>
      <c r="D30" s="64">
        <v>227</v>
      </c>
      <c r="E30" s="64">
        <v>438</v>
      </c>
      <c r="F30" s="64">
        <v>699</v>
      </c>
      <c r="G30" s="64">
        <v>839</v>
      </c>
      <c r="H30" s="64">
        <v>1071</v>
      </c>
      <c r="I30" s="64">
        <v>895</v>
      </c>
      <c r="J30" s="64">
        <v>1559</v>
      </c>
      <c r="K30" s="64">
        <f t="shared" si="12"/>
        <v>5778</v>
      </c>
      <c r="L30" s="19">
        <f t="shared" si="10"/>
        <v>2.9354447905849774</v>
      </c>
      <c r="M30" s="36">
        <f>SQRT((16*J30+12.25*I30+9*H30+6.25*G30+4*F30+2.25*E30+N30)/K30-(L30^2))</f>
        <v>0.910205293988451</v>
      </c>
      <c r="N30" s="7">
        <v>3</v>
      </c>
      <c r="O30" s="7">
        <v>8</v>
      </c>
      <c r="P30" s="7" t="s">
        <v>228</v>
      </c>
      <c r="Q30" s="7">
        <f t="shared" si="13"/>
        <v>5789</v>
      </c>
      <c r="R30" s="7">
        <f t="shared" si="14"/>
        <v>50</v>
      </c>
      <c r="S30" s="7">
        <f t="shared" si="15"/>
        <v>3</v>
      </c>
      <c r="T30" s="7">
        <f t="shared" si="16"/>
        <v>8</v>
      </c>
    </row>
    <row r="31" spans="1:20" s="1" customFormat="1" ht="23.25">
      <c r="A31" s="7" t="s">
        <v>229</v>
      </c>
      <c r="B31" s="7">
        <f t="shared" si="11"/>
        <v>2966</v>
      </c>
      <c r="C31" s="64">
        <v>3</v>
      </c>
      <c r="D31" s="64">
        <v>27</v>
      </c>
      <c r="E31" s="64">
        <v>29</v>
      </c>
      <c r="F31" s="64">
        <v>68</v>
      </c>
      <c r="G31" s="64">
        <v>148</v>
      </c>
      <c r="H31" s="64">
        <v>426</v>
      </c>
      <c r="I31" s="64">
        <v>645</v>
      </c>
      <c r="J31" s="64">
        <v>1599</v>
      </c>
      <c r="K31" s="64">
        <f t="shared" si="12"/>
        <v>2945</v>
      </c>
      <c r="L31" s="19">
        <f t="shared" si="10"/>
        <v>3.568081494057725</v>
      </c>
      <c r="M31" s="36">
        <v>0.464</v>
      </c>
      <c r="N31" s="7">
        <v>12</v>
      </c>
      <c r="O31" s="7">
        <v>9</v>
      </c>
      <c r="P31" s="7" t="s">
        <v>229</v>
      </c>
      <c r="Q31" s="7">
        <f t="shared" si="13"/>
        <v>2966</v>
      </c>
      <c r="R31" s="7">
        <f t="shared" si="14"/>
        <v>3</v>
      </c>
      <c r="S31" s="7">
        <f t="shared" si="15"/>
        <v>12</v>
      </c>
      <c r="T31" s="7">
        <f t="shared" si="16"/>
        <v>9</v>
      </c>
    </row>
    <row r="32" spans="1:20" s="1" customFormat="1" ht="23.25">
      <c r="A32" s="7" t="s">
        <v>154</v>
      </c>
      <c r="B32" s="7">
        <f t="shared" si="11"/>
        <v>2966</v>
      </c>
      <c r="C32" s="64">
        <v>42</v>
      </c>
      <c r="D32" s="64">
        <v>115</v>
      </c>
      <c r="E32" s="64">
        <v>43</v>
      </c>
      <c r="F32" s="64">
        <v>79</v>
      </c>
      <c r="G32" s="64">
        <v>114</v>
      </c>
      <c r="H32" s="64">
        <v>186</v>
      </c>
      <c r="I32" s="64">
        <v>204</v>
      </c>
      <c r="J32" s="64">
        <v>2183</v>
      </c>
      <c r="K32" s="64">
        <f t="shared" si="12"/>
        <v>2966</v>
      </c>
      <c r="L32" s="19">
        <f t="shared" si="10"/>
        <v>3.582771409305462</v>
      </c>
      <c r="M32" s="36">
        <f>SQRT((16*J32+12.25*I32+9*H32+6.25*G32+4*F32+2.25*E32+N32)/K32-(L32^2))</f>
        <v>0.8521777305006643</v>
      </c>
      <c r="N32" s="7">
        <v>0</v>
      </c>
      <c r="O32" s="7">
        <v>0</v>
      </c>
      <c r="P32" s="7" t="s">
        <v>154</v>
      </c>
      <c r="Q32" s="7">
        <f t="shared" si="13"/>
        <v>2966</v>
      </c>
      <c r="R32" s="7">
        <f t="shared" si="14"/>
        <v>42</v>
      </c>
      <c r="S32" s="7">
        <f t="shared" si="15"/>
        <v>0</v>
      </c>
      <c r="T32" s="7">
        <f t="shared" si="16"/>
        <v>0</v>
      </c>
    </row>
    <row r="33" spans="1:20" s="1" customFormat="1" ht="23.25">
      <c r="A33" s="7" t="s">
        <v>230</v>
      </c>
      <c r="B33" s="64">
        <f t="shared" si="11"/>
        <v>5859</v>
      </c>
      <c r="C33" s="64">
        <v>56</v>
      </c>
      <c r="D33" s="64">
        <v>217</v>
      </c>
      <c r="E33" s="64">
        <v>120</v>
      </c>
      <c r="F33" s="64">
        <v>220</v>
      </c>
      <c r="G33" s="64">
        <v>260</v>
      </c>
      <c r="H33" s="64">
        <v>413</v>
      </c>
      <c r="I33" s="64">
        <v>578</v>
      </c>
      <c r="J33" s="64">
        <v>3974</v>
      </c>
      <c r="K33" s="64">
        <f t="shared" si="12"/>
        <v>5838</v>
      </c>
      <c r="L33" s="19">
        <f t="shared" si="10"/>
        <v>3.536313806097979</v>
      </c>
      <c r="M33" s="36">
        <f>SQRT((16*J33+12.25*I33+9*H33+6.25*G33+4*F33+2.25*E33+N33)/K33-(L33^2))</f>
        <v>0.8447793723364596</v>
      </c>
      <c r="N33" s="7">
        <v>17</v>
      </c>
      <c r="O33" s="7">
        <v>4</v>
      </c>
      <c r="P33" s="7" t="s">
        <v>230</v>
      </c>
      <c r="Q33" s="64">
        <f t="shared" si="13"/>
        <v>5859</v>
      </c>
      <c r="R33" s="7">
        <f t="shared" si="14"/>
        <v>56</v>
      </c>
      <c r="S33" s="7">
        <f t="shared" si="15"/>
        <v>17</v>
      </c>
      <c r="T33" s="7">
        <f t="shared" si="16"/>
        <v>4</v>
      </c>
    </row>
    <row r="34" spans="1:20" s="1" customFormat="1" ht="23.25">
      <c r="A34" s="7" t="s">
        <v>231</v>
      </c>
      <c r="B34" s="64">
        <f t="shared" si="11"/>
        <v>5921</v>
      </c>
      <c r="C34" s="64">
        <v>181</v>
      </c>
      <c r="D34" s="64">
        <v>781</v>
      </c>
      <c r="E34" s="64">
        <v>670</v>
      </c>
      <c r="F34" s="64">
        <v>1064</v>
      </c>
      <c r="G34" s="64">
        <v>989</v>
      </c>
      <c r="H34" s="64">
        <v>816</v>
      </c>
      <c r="I34" s="64">
        <v>529</v>
      </c>
      <c r="J34" s="64">
        <v>859</v>
      </c>
      <c r="K34" s="64">
        <f t="shared" si="12"/>
        <v>5889</v>
      </c>
      <c r="L34" s="19">
        <f t="shared" si="10"/>
        <v>2.398030225844795</v>
      </c>
      <c r="M34" s="36">
        <f>SQRT((16*J34+12.25*I34+9*H34+6.25*G34+4*F34+2.25*E34+N34)/K34-(L34^2))</f>
        <v>0.9812313359902054</v>
      </c>
      <c r="N34" s="7">
        <v>22</v>
      </c>
      <c r="O34" s="7">
        <v>10</v>
      </c>
      <c r="P34" s="7" t="s">
        <v>231</v>
      </c>
      <c r="Q34" s="64">
        <f t="shared" si="13"/>
        <v>5921</v>
      </c>
      <c r="R34" s="7">
        <f t="shared" si="14"/>
        <v>181</v>
      </c>
      <c r="S34" s="7">
        <f t="shared" si="15"/>
        <v>22</v>
      </c>
      <c r="T34" s="7">
        <f t="shared" si="16"/>
        <v>10</v>
      </c>
    </row>
    <row r="35" spans="1:20" s="1" customFormat="1" ht="23.25">
      <c r="A35" s="86" t="s">
        <v>172</v>
      </c>
      <c r="B35" s="86"/>
      <c r="C35" s="7">
        <f aca="true" t="shared" si="17" ref="C35:J35">SUM(C27:C34)</f>
        <v>554</v>
      </c>
      <c r="D35" s="7">
        <f t="shared" si="17"/>
        <v>3104</v>
      </c>
      <c r="E35" s="64">
        <f t="shared" si="17"/>
        <v>2892</v>
      </c>
      <c r="F35" s="7">
        <f t="shared" si="17"/>
        <v>4424</v>
      </c>
      <c r="G35" s="64">
        <f t="shared" si="17"/>
        <v>4599</v>
      </c>
      <c r="H35" s="7">
        <f t="shared" si="17"/>
        <v>5425</v>
      </c>
      <c r="I35" s="64">
        <f t="shared" si="17"/>
        <v>4819</v>
      </c>
      <c r="J35" s="7">
        <f t="shared" si="17"/>
        <v>13898</v>
      </c>
      <c r="K35" s="64">
        <f t="shared" si="12"/>
        <v>39715</v>
      </c>
      <c r="L35" s="19">
        <f t="shared" si="10"/>
        <v>2.9339292458768726</v>
      </c>
      <c r="M35" s="36">
        <f>SQRT((16*J35+12.25*I35+9*H35+6.25*G35+4*F35+2.25*E35+N35)/K35-(L35^2))</f>
        <v>1.0207235813455158</v>
      </c>
      <c r="N35" s="7">
        <f>SUM(N27:N34)</f>
        <v>70</v>
      </c>
      <c r="O35" s="7">
        <f>SUM(O27:O34)</f>
        <v>85</v>
      </c>
      <c r="P35" s="7" t="s">
        <v>172</v>
      </c>
      <c r="Q35" s="64">
        <f>SUM(Q27:Q34)</f>
        <v>39870</v>
      </c>
      <c r="R35" s="7">
        <f t="shared" si="14"/>
        <v>554</v>
      </c>
      <c r="S35" s="7">
        <f t="shared" si="15"/>
        <v>70</v>
      </c>
      <c r="T35" s="7">
        <f t="shared" si="16"/>
        <v>85</v>
      </c>
    </row>
    <row r="36" spans="1:20" s="1" customFormat="1" ht="23.25">
      <c r="A36" s="86" t="s">
        <v>174</v>
      </c>
      <c r="B36" s="86"/>
      <c r="C36" s="8">
        <f aca="true" t="shared" si="18" ref="C36:J36">(C35*100)/$K35</f>
        <v>1.3949389399471233</v>
      </c>
      <c r="D36" s="8">
        <f t="shared" si="18"/>
        <v>7.8156867682235935</v>
      </c>
      <c r="E36" s="8">
        <f t="shared" si="18"/>
        <v>7.281883419362961</v>
      </c>
      <c r="F36" s="8">
        <f t="shared" si="18"/>
        <v>11.139367996978471</v>
      </c>
      <c r="G36" s="8">
        <f t="shared" si="18"/>
        <v>11.580007553820975</v>
      </c>
      <c r="H36" s="8">
        <f t="shared" si="18"/>
        <v>13.659826262117587</v>
      </c>
      <c r="I36" s="8">
        <f t="shared" si="18"/>
        <v>12.133954425280121</v>
      </c>
      <c r="J36" s="8">
        <f t="shared" si="18"/>
        <v>34.994334634269165</v>
      </c>
      <c r="K36" s="8">
        <f>((K35-(N35+O35))*100)/$K35</f>
        <v>99.60971924965378</v>
      </c>
      <c r="L36" s="14" t="s">
        <v>106</v>
      </c>
      <c r="M36" s="37" t="s">
        <v>106</v>
      </c>
      <c r="N36" s="8">
        <f>(N35*100)/$K35</f>
        <v>0.17625582273700113</v>
      </c>
      <c r="O36" s="8">
        <f>(O35*100)/$K35</f>
        <v>0.21402492760921565</v>
      </c>
      <c r="P36" s="86" t="s">
        <v>174</v>
      </c>
      <c r="Q36" s="86"/>
      <c r="R36" s="8">
        <f t="shared" si="14"/>
        <v>1.3949389399471233</v>
      </c>
      <c r="S36" s="8">
        <f t="shared" si="15"/>
        <v>0.17625582273700113</v>
      </c>
      <c r="T36" s="8">
        <f t="shared" si="16"/>
        <v>0.21402492760921565</v>
      </c>
    </row>
  </sheetData>
  <mergeCells count="30">
    <mergeCell ref="A23:O23"/>
    <mergeCell ref="P23:T23"/>
    <mergeCell ref="P25:P26"/>
    <mergeCell ref="Q25:Q26"/>
    <mergeCell ref="R25:T25"/>
    <mergeCell ref="P36:Q36"/>
    <mergeCell ref="P24:T24"/>
    <mergeCell ref="A35:B35"/>
    <mergeCell ref="A36:B36"/>
    <mergeCell ref="M25:M26"/>
    <mergeCell ref="A25:A26"/>
    <mergeCell ref="B25:B26"/>
    <mergeCell ref="C25:J25"/>
    <mergeCell ref="L25:L26"/>
    <mergeCell ref="A24:O24"/>
    <mergeCell ref="A3:A4"/>
    <mergeCell ref="B3:B4"/>
    <mergeCell ref="P14:Q14"/>
    <mergeCell ref="A1:O1"/>
    <mergeCell ref="A2:O2"/>
    <mergeCell ref="A13:B13"/>
    <mergeCell ref="A14:B14"/>
    <mergeCell ref="C3:J3"/>
    <mergeCell ref="L3:L4"/>
    <mergeCell ref="M3:M4"/>
    <mergeCell ref="R3:T3"/>
    <mergeCell ref="P1:T1"/>
    <mergeCell ref="P2:T2"/>
    <mergeCell ref="P3:P4"/>
    <mergeCell ref="Q3:Q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tabSelected="1" workbookViewId="0" topLeftCell="A25">
      <selection activeCell="R38" sqref="R38:R39"/>
    </sheetView>
  </sheetViews>
  <sheetFormatPr defaultColWidth="9.140625" defaultRowHeight="12.75"/>
  <cols>
    <col min="1" max="1" width="8.28125" style="2" bestFit="1" customWidth="1"/>
    <col min="2" max="2" width="7.8515625" style="2" bestFit="1" customWidth="1"/>
    <col min="3" max="3" width="19.8515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4.421875" style="2" bestFit="1" customWidth="1"/>
    <col min="15" max="15" width="7.28125" style="40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1" width="9.140625" style="1" customWidth="1"/>
    <col min="32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9" customWidth="1"/>
    <col min="52" max="16384" width="9.140625" style="1" customWidth="1"/>
  </cols>
  <sheetData>
    <row r="1" spans="1:18" ht="29.25">
      <c r="A1" s="94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53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Z3" s="49"/>
      <c r="BA3" s="49"/>
    </row>
    <row r="4" spans="1:53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T4" s="49"/>
      <c r="U4" s="4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172</v>
      </c>
      <c r="AE4" s="12" t="s">
        <v>1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Z4" s="49"/>
      <c r="BA4" s="49"/>
    </row>
    <row r="5" spans="1:53" ht="23.25">
      <c r="A5" s="7" t="s">
        <v>111</v>
      </c>
      <c r="B5" s="7" t="s">
        <v>4</v>
      </c>
      <c r="C5" s="7" t="s">
        <v>121</v>
      </c>
      <c r="D5" s="7" t="s">
        <v>118</v>
      </c>
      <c r="E5" s="28">
        <v>0</v>
      </c>
      <c r="F5" s="28">
        <v>0</v>
      </c>
      <c r="G5" s="28">
        <v>1</v>
      </c>
      <c r="H5" s="28">
        <v>3</v>
      </c>
      <c r="I5" s="28">
        <v>7</v>
      </c>
      <c r="J5" s="28">
        <v>7</v>
      </c>
      <c r="K5" s="28">
        <v>7</v>
      </c>
      <c r="L5" s="28">
        <v>9</v>
      </c>
      <c r="M5" s="7">
        <f>SUM(E5:L5)</f>
        <v>34</v>
      </c>
      <c r="N5" s="19">
        <f aca="true" t="shared" si="0" ref="N5:N14">((4*L5)+(3.5*K5)+(3*J5)+(2.5*I5)+(2*H5)+(1.5*G5)+(F5))/M5</f>
        <v>3.1323529411764706</v>
      </c>
      <c r="O5" s="36">
        <f>SQRT((16*L5+12.25*K5+9*J5+6.25*I5+4*H5+2.25*G5+F5)/M5-(N5^2))</f>
        <v>0.7103108632784306</v>
      </c>
      <c r="P5" s="28">
        <v>0</v>
      </c>
      <c r="Q5" s="28">
        <v>0</v>
      </c>
      <c r="R5" s="28" t="s">
        <v>330</v>
      </c>
      <c r="T5" s="49" t="s">
        <v>111</v>
      </c>
      <c r="U5" s="49"/>
      <c r="V5" s="49">
        <f aca="true" t="shared" si="1" ref="V5:AC5">SUM(E5:E8)</f>
        <v>3</v>
      </c>
      <c r="W5" s="49">
        <f t="shared" si="1"/>
        <v>7</v>
      </c>
      <c r="X5" s="49">
        <f t="shared" si="1"/>
        <v>17</v>
      </c>
      <c r="Y5" s="49">
        <f t="shared" si="1"/>
        <v>63</v>
      </c>
      <c r="Z5" s="49">
        <f t="shared" si="1"/>
        <v>100</v>
      </c>
      <c r="AA5" s="49">
        <f t="shared" si="1"/>
        <v>168</v>
      </c>
      <c r="AB5" s="49">
        <f t="shared" si="1"/>
        <v>132</v>
      </c>
      <c r="AC5" s="49">
        <f t="shared" si="1"/>
        <v>208</v>
      </c>
      <c r="AD5" s="12">
        <f aca="true" t="shared" si="2" ref="AD5:AD10">SUM(V5:AC5)</f>
        <v>698</v>
      </c>
      <c r="AE5" s="12">
        <f>SUM(P5:P8)</f>
        <v>0</v>
      </c>
      <c r="AF5" s="12"/>
      <c r="AG5" s="12"/>
      <c r="AH5" s="12"/>
      <c r="AI5" s="12"/>
      <c r="AJ5" s="12"/>
      <c r="AK5" s="12"/>
      <c r="AL5" s="12"/>
      <c r="AM5" s="12"/>
      <c r="AN5" s="49"/>
      <c r="AO5" s="12"/>
      <c r="AP5" s="12"/>
      <c r="AQ5" s="49"/>
      <c r="AR5" s="12"/>
      <c r="AS5" s="12"/>
      <c r="AT5" s="12"/>
      <c r="AU5" s="12"/>
      <c r="AV5" s="12"/>
      <c r="AW5" s="12"/>
      <c r="AX5" s="12"/>
      <c r="AY5" s="12"/>
      <c r="AZ5" s="49"/>
      <c r="BA5" s="49"/>
    </row>
    <row r="6" spans="1:53" ht="23.25">
      <c r="A6" s="10"/>
      <c r="B6" s="7" t="s">
        <v>5</v>
      </c>
      <c r="C6" s="7" t="s">
        <v>122</v>
      </c>
      <c r="D6" s="7" t="s">
        <v>118</v>
      </c>
      <c r="E6" s="28">
        <v>0</v>
      </c>
      <c r="F6" s="28">
        <v>0</v>
      </c>
      <c r="G6" s="28">
        <v>0</v>
      </c>
      <c r="H6" s="28">
        <v>2</v>
      </c>
      <c r="I6" s="28">
        <v>7</v>
      </c>
      <c r="J6" s="28">
        <v>12</v>
      </c>
      <c r="K6" s="28">
        <v>6</v>
      </c>
      <c r="L6" s="28">
        <v>11</v>
      </c>
      <c r="M6" s="7">
        <f aca="true" t="shared" si="3" ref="M6:M14">SUM(E6:L6)</f>
        <v>38</v>
      </c>
      <c r="N6" s="19">
        <f t="shared" si="0"/>
        <v>3.223684210526316</v>
      </c>
      <c r="O6" s="36">
        <f aca="true" t="shared" si="4" ref="O6:O14">SQRT((16*L6+12.25*K6+9*J6+6.25*I6+4*H6+2.25*G6+F6)/M6-(N6^2))</f>
        <v>0.6144891804650318</v>
      </c>
      <c r="P6" s="28">
        <v>0</v>
      </c>
      <c r="Q6" s="28">
        <v>0</v>
      </c>
      <c r="R6" s="28" t="s">
        <v>330</v>
      </c>
      <c r="T6" s="49" t="s">
        <v>112</v>
      </c>
      <c r="U6" s="49"/>
      <c r="V6" s="49">
        <f>SUM(E9:E11)</f>
        <v>5</v>
      </c>
      <c r="W6" s="49">
        <f aca="true" t="shared" si="5" ref="W6:AC6">SUM(F9:F11)</f>
        <v>16</v>
      </c>
      <c r="X6" s="49">
        <f t="shared" si="5"/>
        <v>18</v>
      </c>
      <c r="Y6" s="49">
        <f t="shared" si="5"/>
        <v>42</v>
      </c>
      <c r="Z6" s="49">
        <f t="shared" si="5"/>
        <v>90</v>
      </c>
      <c r="AA6" s="49">
        <f t="shared" si="5"/>
        <v>112</v>
      </c>
      <c r="AB6" s="49">
        <f t="shared" si="5"/>
        <v>149</v>
      </c>
      <c r="AC6" s="49">
        <f t="shared" si="5"/>
        <v>184</v>
      </c>
      <c r="AD6" s="12">
        <f t="shared" si="2"/>
        <v>616</v>
      </c>
      <c r="AE6" s="12">
        <f>SUM(P9:P11)</f>
        <v>2</v>
      </c>
      <c r="AF6" s="12"/>
      <c r="AG6" s="12"/>
      <c r="AH6" s="12"/>
      <c r="AI6" s="12"/>
      <c r="AJ6" s="12"/>
      <c r="AK6" s="12"/>
      <c r="AL6" s="12"/>
      <c r="AM6" s="12"/>
      <c r="AN6" s="49"/>
      <c r="AO6" s="12"/>
      <c r="AP6" s="12"/>
      <c r="AQ6" s="49"/>
      <c r="AR6" s="12"/>
      <c r="AS6" s="12"/>
      <c r="AT6" s="12"/>
      <c r="AU6" s="12"/>
      <c r="AV6" s="12"/>
      <c r="AW6" s="12"/>
      <c r="AX6" s="12"/>
      <c r="AY6" s="12"/>
      <c r="AZ6" s="49"/>
      <c r="BA6" s="49"/>
    </row>
    <row r="7" spans="1:53" ht="23.25">
      <c r="A7" s="10"/>
      <c r="B7" s="7" t="s">
        <v>6</v>
      </c>
      <c r="C7" s="7" t="s">
        <v>123</v>
      </c>
      <c r="D7" s="7" t="s">
        <v>118</v>
      </c>
      <c r="E7" s="28">
        <v>0</v>
      </c>
      <c r="F7" s="28">
        <v>0</v>
      </c>
      <c r="G7" s="28">
        <v>0</v>
      </c>
      <c r="H7" s="28">
        <v>4</v>
      </c>
      <c r="I7" s="28">
        <v>1</v>
      </c>
      <c r="J7" s="28">
        <v>4</v>
      </c>
      <c r="K7" s="28">
        <v>4</v>
      </c>
      <c r="L7" s="28">
        <v>30</v>
      </c>
      <c r="M7" s="7">
        <f t="shared" si="3"/>
        <v>43</v>
      </c>
      <c r="N7" s="19">
        <f t="shared" si="0"/>
        <v>3.63953488372093</v>
      </c>
      <c r="O7" s="36">
        <f t="shared" si="4"/>
        <v>0.6409076176521248</v>
      </c>
      <c r="P7" s="28">
        <v>0</v>
      </c>
      <c r="Q7" s="28">
        <v>0</v>
      </c>
      <c r="R7" s="28" t="s">
        <v>330</v>
      </c>
      <c r="T7" s="49" t="s">
        <v>113</v>
      </c>
      <c r="U7" s="49"/>
      <c r="V7" s="49">
        <f>SUM(E12:E13)</f>
        <v>4</v>
      </c>
      <c r="W7" s="49">
        <f aca="true" t="shared" si="6" ref="W7:AC7">SUM(F12:F13)</f>
        <v>64</v>
      </c>
      <c r="X7" s="49">
        <f t="shared" si="6"/>
        <v>39</v>
      </c>
      <c r="Y7" s="49">
        <f t="shared" si="6"/>
        <v>37</v>
      </c>
      <c r="Z7" s="49">
        <f t="shared" si="6"/>
        <v>47</v>
      </c>
      <c r="AA7" s="49">
        <f t="shared" si="6"/>
        <v>67</v>
      </c>
      <c r="AB7" s="49">
        <f t="shared" si="6"/>
        <v>101</v>
      </c>
      <c r="AC7" s="49">
        <f t="shared" si="6"/>
        <v>208</v>
      </c>
      <c r="AD7" s="12">
        <f t="shared" si="2"/>
        <v>567</v>
      </c>
      <c r="AE7" s="12">
        <f>SUM(P12:P13)</f>
        <v>1</v>
      </c>
      <c r="AF7" s="12"/>
      <c r="AG7" s="12"/>
      <c r="AH7" s="12"/>
      <c r="AI7" s="12"/>
      <c r="AJ7" s="12"/>
      <c r="AK7" s="12"/>
      <c r="AL7" s="12"/>
      <c r="AM7" s="12"/>
      <c r="AN7" s="49"/>
      <c r="AO7" s="12"/>
      <c r="AP7" s="12"/>
      <c r="AQ7" s="49"/>
      <c r="AR7" s="12"/>
      <c r="AS7" s="12"/>
      <c r="AT7" s="12"/>
      <c r="AU7" s="12"/>
      <c r="AV7" s="12"/>
      <c r="AW7" s="12"/>
      <c r="AX7" s="12"/>
      <c r="AY7" s="12"/>
      <c r="AZ7" s="49"/>
      <c r="BA7" s="49"/>
    </row>
    <row r="8" spans="1:53" ht="23.25">
      <c r="A8" s="11"/>
      <c r="B8" s="7" t="s">
        <v>7</v>
      </c>
      <c r="C8" s="7" t="s">
        <v>127</v>
      </c>
      <c r="D8" s="7" t="s">
        <v>119</v>
      </c>
      <c r="E8" s="28">
        <v>3</v>
      </c>
      <c r="F8" s="28">
        <v>7</v>
      </c>
      <c r="G8" s="28">
        <v>16</v>
      </c>
      <c r="H8" s="28">
        <v>54</v>
      </c>
      <c r="I8" s="28">
        <v>85</v>
      </c>
      <c r="J8" s="28">
        <v>145</v>
      </c>
      <c r="K8" s="28">
        <v>115</v>
      </c>
      <c r="L8" s="28">
        <v>158</v>
      </c>
      <c r="M8" s="7">
        <f t="shared" si="3"/>
        <v>583</v>
      </c>
      <c r="N8" s="19">
        <f t="shared" si="0"/>
        <v>3.123499142367067</v>
      </c>
      <c r="O8" s="36">
        <f t="shared" si="4"/>
        <v>0.7682687111984116</v>
      </c>
      <c r="P8" s="28">
        <v>0</v>
      </c>
      <c r="Q8" s="28">
        <v>0</v>
      </c>
      <c r="R8" s="28" t="s">
        <v>330</v>
      </c>
      <c r="T8" s="49" t="s">
        <v>114</v>
      </c>
      <c r="U8" s="49"/>
      <c r="V8" s="49">
        <f>SUM(E27:E31)</f>
        <v>10</v>
      </c>
      <c r="W8" s="49">
        <f aca="true" t="shared" si="7" ref="W8:AC8">SUM(F27:F31)</f>
        <v>30</v>
      </c>
      <c r="X8" s="49">
        <f t="shared" si="7"/>
        <v>33</v>
      </c>
      <c r="Y8" s="49">
        <f t="shared" si="7"/>
        <v>52</v>
      </c>
      <c r="Z8" s="49">
        <f t="shared" si="7"/>
        <v>81</v>
      </c>
      <c r="AA8" s="49">
        <f t="shared" si="7"/>
        <v>139</v>
      </c>
      <c r="AB8" s="49">
        <f t="shared" si="7"/>
        <v>182</v>
      </c>
      <c r="AC8" s="49">
        <f t="shared" si="7"/>
        <v>606</v>
      </c>
      <c r="AD8" s="12">
        <f t="shared" si="2"/>
        <v>1133</v>
      </c>
      <c r="AE8" s="12">
        <f>SUM(P27:P31)</f>
        <v>0</v>
      </c>
      <c r="AF8" s="12"/>
      <c r="AG8" s="12"/>
      <c r="AH8" s="12"/>
      <c r="AI8" s="12"/>
      <c r="AJ8" s="12"/>
      <c r="AK8" s="12"/>
      <c r="AL8" s="12"/>
      <c r="AM8" s="12"/>
      <c r="AN8" s="49"/>
      <c r="AO8" s="12"/>
      <c r="AP8" s="12"/>
      <c r="AQ8" s="49"/>
      <c r="AZ8" s="49"/>
      <c r="BA8" s="49"/>
    </row>
    <row r="9" spans="1:53" ht="23.25">
      <c r="A9" s="7" t="s">
        <v>112</v>
      </c>
      <c r="B9" s="7" t="s">
        <v>25</v>
      </c>
      <c r="C9" s="7" t="s">
        <v>125</v>
      </c>
      <c r="D9" s="7" t="s">
        <v>118</v>
      </c>
      <c r="E9" s="28">
        <v>3</v>
      </c>
      <c r="F9" s="28">
        <v>2</v>
      </c>
      <c r="G9" s="28">
        <v>2</v>
      </c>
      <c r="H9" s="28">
        <v>3</v>
      </c>
      <c r="I9" s="28">
        <v>8</v>
      </c>
      <c r="J9" s="28">
        <v>9</v>
      </c>
      <c r="K9" s="28">
        <v>18</v>
      </c>
      <c r="L9" s="28">
        <v>18</v>
      </c>
      <c r="M9" s="7">
        <f t="shared" si="3"/>
        <v>63</v>
      </c>
      <c r="N9" s="19">
        <f t="shared" si="0"/>
        <v>3.0634920634920637</v>
      </c>
      <c r="O9" s="36">
        <f t="shared" si="4"/>
        <v>1.0293011324999022</v>
      </c>
      <c r="P9" s="28">
        <v>0</v>
      </c>
      <c r="Q9" s="28">
        <v>0</v>
      </c>
      <c r="R9" s="28" t="s">
        <v>331</v>
      </c>
      <c r="T9" s="49" t="s">
        <v>115</v>
      </c>
      <c r="U9" s="12"/>
      <c r="V9" s="12">
        <f>SUM(E32:E35)</f>
        <v>68</v>
      </c>
      <c r="W9" s="12">
        <f aca="true" t="shared" si="8" ref="W9:AC9">SUM(F32:F35)</f>
        <v>70</v>
      </c>
      <c r="X9" s="12">
        <f t="shared" si="8"/>
        <v>58</v>
      </c>
      <c r="Y9" s="12">
        <f t="shared" si="8"/>
        <v>99</v>
      </c>
      <c r="Z9" s="12">
        <f t="shared" si="8"/>
        <v>108</v>
      </c>
      <c r="AA9" s="12">
        <f t="shared" si="8"/>
        <v>185</v>
      </c>
      <c r="AB9" s="12">
        <f t="shared" si="8"/>
        <v>204</v>
      </c>
      <c r="AC9" s="12">
        <f t="shared" si="8"/>
        <v>363</v>
      </c>
      <c r="AD9" s="12">
        <f t="shared" si="2"/>
        <v>1155</v>
      </c>
      <c r="AE9" s="12">
        <f>SUM(P32:P35)</f>
        <v>4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Z9" s="49"/>
      <c r="BA9" s="49"/>
    </row>
    <row r="10" spans="1:53" ht="23.25">
      <c r="A10" s="9"/>
      <c r="B10" s="7" t="s">
        <v>26</v>
      </c>
      <c r="C10" s="7" t="s">
        <v>124</v>
      </c>
      <c r="D10" s="7" t="s">
        <v>118</v>
      </c>
      <c r="E10" s="28">
        <v>0</v>
      </c>
      <c r="F10" s="28">
        <v>0</v>
      </c>
      <c r="G10" s="28">
        <v>0</v>
      </c>
      <c r="H10" s="28">
        <v>0</v>
      </c>
      <c r="I10" s="28">
        <v>2</v>
      </c>
      <c r="J10" s="28">
        <v>1</v>
      </c>
      <c r="K10" s="28">
        <v>0</v>
      </c>
      <c r="L10" s="28">
        <v>11</v>
      </c>
      <c r="M10" s="7">
        <f t="shared" si="3"/>
        <v>14</v>
      </c>
      <c r="N10" s="19">
        <f t="shared" si="0"/>
        <v>3.7142857142857144</v>
      </c>
      <c r="O10" s="36">
        <f t="shared" si="4"/>
        <v>0.5578749768504756</v>
      </c>
      <c r="P10" s="28">
        <v>0</v>
      </c>
      <c r="Q10" s="28">
        <v>0</v>
      </c>
      <c r="R10" s="28" t="s">
        <v>331</v>
      </c>
      <c r="T10" s="49" t="s">
        <v>116</v>
      </c>
      <c r="U10" s="49"/>
      <c r="V10" s="49">
        <f aca="true" t="shared" si="9" ref="V10:AC10">SUM(E36:E37)</f>
        <v>0</v>
      </c>
      <c r="W10" s="49">
        <f t="shared" si="9"/>
        <v>6</v>
      </c>
      <c r="X10" s="49">
        <f t="shared" si="9"/>
        <v>7</v>
      </c>
      <c r="Y10" s="49">
        <f t="shared" si="9"/>
        <v>36</v>
      </c>
      <c r="Z10" s="49">
        <f t="shared" si="9"/>
        <v>37</v>
      </c>
      <c r="AA10" s="49">
        <f t="shared" si="9"/>
        <v>163</v>
      </c>
      <c r="AB10" s="49">
        <f t="shared" si="9"/>
        <v>138</v>
      </c>
      <c r="AC10" s="49">
        <f t="shared" si="9"/>
        <v>252</v>
      </c>
      <c r="AD10" s="12">
        <f t="shared" si="2"/>
        <v>639</v>
      </c>
      <c r="AE10" s="12">
        <f>SUM(P36:P37)</f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Z10" s="49"/>
      <c r="BA10" s="49"/>
    </row>
    <row r="11" spans="1:53" ht="23.25">
      <c r="A11" s="11"/>
      <c r="B11" s="7" t="s">
        <v>24</v>
      </c>
      <c r="C11" s="7" t="s">
        <v>127</v>
      </c>
      <c r="D11" s="7" t="s">
        <v>119</v>
      </c>
      <c r="E11" s="28">
        <v>2</v>
      </c>
      <c r="F11" s="28">
        <v>14</v>
      </c>
      <c r="G11" s="28">
        <v>16</v>
      </c>
      <c r="H11" s="28">
        <v>39</v>
      </c>
      <c r="I11" s="28">
        <v>80</v>
      </c>
      <c r="J11" s="28">
        <v>102</v>
      </c>
      <c r="K11" s="28">
        <v>131</v>
      </c>
      <c r="L11" s="28">
        <v>155</v>
      </c>
      <c r="M11" s="7">
        <f t="shared" si="3"/>
        <v>539</v>
      </c>
      <c r="N11" s="19">
        <f t="shared" si="0"/>
        <v>3.154916512059369</v>
      </c>
      <c r="O11" s="36">
        <f t="shared" si="4"/>
        <v>0.7986705921320936</v>
      </c>
      <c r="P11" s="28">
        <v>2</v>
      </c>
      <c r="Q11" s="28">
        <v>0</v>
      </c>
      <c r="R11" s="28" t="s">
        <v>331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Z11" s="49"/>
      <c r="BA11" s="49"/>
    </row>
    <row r="12" spans="1:53" ht="23.25">
      <c r="A12" s="7" t="s">
        <v>113</v>
      </c>
      <c r="B12" s="28" t="s">
        <v>39</v>
      </c>
      <c r="C12" s="7" t="s">
        <v>127</v>
      </c>
      <c r="D12" s="7" t="s">
        <v>119</v>
      </c>
      <c r="E12" s="28">
        <v>4</v>
      </c>
      <c r="F12" s="28">
        <v>64</v>
      </c>
      <c r="G12" s="28">
        <v>39</v>
      </c>
      <c r="H12" s="28">
        <v>37</v>
      </c>
      <c r="I12" s="28">
        <v>47</v>
      </c>
      <c r="J12" s="28">
        <v>67</v>
      </c>
      <c r="K12" s="28">
        <v>101</v>
      </c>
      <c r="L12" s="28">
        <v>169</v>
      </c>
      <c r="M12" s="7">
        <f t="shared" si="3"/>
        <v>528</v>
      </c>
      <c r="N12" s="19">
        <f t="shared" si="0"/>
        <v>2.925189393939394</v>
      </c>
      <c r="O12" s="36">
        <f t="shared" si="4"/>
        <v>1.0834454904593043</v>
      </c>
      <c r="P12" s="28">
        <v>1</v>
      </c>
      <c r="Q12" s="28">
        <v>0</v>
      </c>
      <c r="R12" s="28" t="s">
        <v>332</v>
      </c>
      <c r="T12" s="12" t="s">
        <v>281</v>
      </c>
      <c r="U12" s="12"/>
      <c r="V12" s="12">
        <f>SUM(V5:V7)</f>
        <v>12</v>
      </c>
      <c r="W12" s="12">
        <f aca="true" t="shared" si="10" ref="W12:AE12">SUM(W5:W7)</f>
        <v>87</v>
      </c>
      <c r="X12" s="12">
        <f t="shared" si="10"/>
        <v>74</v>
      </c>
      <c r="Y12" s="12">
        <f t="shared" si="10"/>
        <v>142</v>
      </c>
      <c r="Z12" s="12">
        <f t="shared" si="10"/>
        <v>237</v>
      </c>
      <c r="AA12" s="12">
        <f t="shared" si="10"/>
        <v>347</v>
      </c>
      <c r="AB12" s="12">
        <f t="shared" si="10"/>
        <v>382</v>
      </c>
      <c r="AC12" s="12">
        <f t="shared" si="10"/>
        <v>600</v>
      </c>
      <c r="AD12" s="12">
        <f t="shared" si="10"/>
        <v>1881</v>
      </c>
      <c r="AE12" s="12">
        <f t="shared" si="10"/>
        <v>3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Z12" s="49"/>
      <c r="BA12" s="49"/>
    </row>
    <row r="13" spans="1:53" ht="23.25">
      <c r="A13" s="10"/>
      <c r="B13" s="28" t="s">
        <v>40</v>
      </c>
      <c r="C13" s="7" t="s">
        <v>126</v>
      </c>
      <c r="D13" s="7" t="s">
        <v>118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39</v>
      </c>
      <c r="M13" s="7">
        <f t="shared" si="3"/>
        <v>39</v>
      </c>
      <c r="N13" s="19">
        <f t="shared" si="0"/>
        <v>4</v>
      </c>
      <c r="O13" s="36">
        <f t="shared" si="4"/>
        <v>0</v>
      </c>
      <c r="P13" s="28">
        <v>0</v>
      </c>
      <c r="Q13" s="28">
        <v>0</v>
      </c>
      <c r="R13" s="28" t="s">
        <v>332</v>
      </c>
      <c r="T13" s="12" t="s">
        <v>282</v>
      </c>
      <c r="U13" s="12"/>
      <c r="V13" s="12">
        <f>SUM(V8:V10)</f>
        <v>78</v>
      </c>
      <c r="W13" s="12">
        <f aca="true" t="shared" si="11" ref="W13:AD13">SUM(W8:W10)</f>
        <v>106</v>
      </c>
      <c r="X13" s="12">
        <f t="shared" si="11"/>
        <v>98</v>
      </c>
      <c r="Y13" s="12">
        <f t="shared" si="11"/>
        <v>187</v>
      </c>
      <c r="Z13" s="12">
        <f t="shared" si="11"/>
        <v>226</v>
      </c>
      <c r="AA13" s="12">
        <f t="shared" si="11"/>
        <v>487</v>
      </c>
      <c r="AB13" s="12">
        <f t="shared" si="11"/>
        <v>524</v>
      </c>
      <c r="AC13" s="12">
        <f t="shared" si="11"/>
        <v>1221</v>
      </c>
      <c r="AD13" s="12">
        <f t="shared" si="11"/>
        <v>2927</v>
      </c>
      <c r="AE13" s="12">
        <f>SUM(AE8:AE10)</f>
        <v>4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Z13" s="49"/>
      <c r="BA13" s="49"/>
    </row>
    <row r="14" spans="1:37" ht="23.25">
      <c r="A14" s="86" t="s">
        <v>172</v>
      </c>
      <c r="B14" s="86"/>
      <c r="C14" s="86"/>
      <c r="D14" s="86"/>
      <c r="E14" s="7">
        <f aca="true" t="shared" si="12" ref="E14:L14">SUM(E5:E13)</f>
        <v>12</v>
      </c>
      <c r="F14" s="7">
        <f t="shared" si="12"/>
        <v>87</v>
      </c>
      <c r="G14" s="7">
        <f t="shared" si="12"/>
        <v>74</v>
      </c>
      <c r="H14" s="7">
        <f t="shared" si="12"/>
        <v>142</v>
      </c>
      <c r="I14" s="7">
        <f t="shared" si="12"/>
        <v>237</v>
      </c>
      <c r="J14" s="7">
        <f t="shared" si="12"/>
        <v>347</v>
      </c>
      <c r="K14" s="7">
        <f t="shared" si="12"/>
        <v>382</v>
      </c>
      <c r="L14" s="7">
        <f t="shared" si="12"/>
        <v>600</v>
      </c>
      <c r="M14" s="7">
        <f t="shared" si="3"/>
        <v>1881</v>
      </c>
      <c r="N14" s="19">
        <f t="shared" si="0"/>
        <v>3.111376927166401</v>
      </c>
      <c r="O14" s="36">
        <f t="shared" si="4"/>
        <v>0.8917831934348406</v>
      </c>
      <c r="P14" s="7">
        <f>SUM(P5:P13)</f>
        <v>3</v>
      </c>
      <c r="Q14" s="7">
        <f>SUM(Q5:Q13)</f>
        <v>0</v>
      </c>
      <c r="R14" s="9" t="s">
        <v>106</v>
      </c>
      <c r="T14" s="13"/>
      <c r="U14" s="13"/>
      <c r="V14" s="13"/>
      <c r="W14" s="13"/>
      <c r="X14" s="13"/>
      <c r="Y14" s="13"/>
      <c r="Z14" s="13"/>
      <c r="AA14" s="13"/>
      <c r="AB14" s="13"/>
      <c r="AC14" s="12"/>
      <c r="AD14" s="62"/>
      <c r="AE14" s="63"/>
      <c r="AF14" s="12"/>
      <c r="AG14" s="12"/>
      <c r="AH14" s="49"/>
      <c r="AI14" s="49"/>
      <c r="AJ14" s="49"/>
      <c r="AK14" s="49"/>
    </row>
    <row r="15" spans="1:37" ht="23.25">
      <c r="A15" s="86" t="s">
        <v>174</v>
      </c>
      <c r="B15" s="86"/>
      <c r="C15" s="86"/>
      <c r="D15" s="86"/>
      <c r="E15" s="8">
        <f>(E14*100)/$M14</f>
        <v>0.6379585326953748</v>
      </c>
      <c r="F15" s="8">
        <f aca="true" t="shared" si="13" ref="F15:L15">(F14*100)/$M14</f>
        <v>4.625199362041467</v>
      </c>
      <c r="G15" s="8">
        <f t="shared" si="13"/>
        <v>3.9340776182881445</v>
      </c>
      <c r="H15" s="8">
        <f t="shared" si="13"/>
        <v>7.549175970228601</v>
      </c>
      <c r="I15" s="8">
        <f t="shared" si="13"/>
        <v>12.599681020733652</v>
      </c>
      <c r="J15" s="8">
        <f t="shared" si="13"/>
        <v>18.44763423710792</v>
      </c>
      <c r="K15" s="8">
        <f t="shared" si="13"/>
        <v>20.3083466241361</v>
      </c>
      <c r="L15" s="8">
        <f t="shared" si="13"/>
        <v>31.89792663476874</v>
      </c>
      <c r="M15" s="8">
        <f>((M14-(P14+Q14))*100)/$M14</f>
        <v>99.84051036682615</v>
      </c>
      <c r="N15" s="14" t="s">
        <v>106</v>
      </c>
      <c r="O15" s="37" t="s">
        <v>106</v>
      </c>
      <c r="P15" s="8">
        <f>(P14*100)/$M14</f>
        <v>0.1594896331738437</v>
      </c>
      <c r="Q15" s="8">
        <f>(Q14*100)/$M14</f>
        <v>0</v>
      </c>
      <c r="R15" s="1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37" ht="23.2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8"/>
      <c r="P16" s="13"/>
      <c r="Q16" s="13"/>
      <c r="R16" s="12"/>
      <c r="T16" s="49"/>
      <c r="U16" s="49"/>
      <c r="V16" s="49"/>
      <c r="W16" s="49"/>
      <c r="X16" s="49"/>
      <c r="Y16" s="49"/>
      <c r="Z16" s="67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</row>
    <row r="17" spans="20:28" ht="23.25">
      <c r="T17" s="49"/>
      <c r="U17" s="49"/>
      <c r="V17" s="49"/>
      <c r="W17" s="49"/>
      <c r="X17" s="49"/>
      <c r="Y17" s="49"/>
      <c r="Z17" s="49"/>
      <c r="AA17" s="49"/>
      <c r="AB17" s="49"/>
    </row>
    <row r="23" spans="1:18" ht="24.75" customHeight="1">
      <c r="A23" s="94" t="s">
        <v>173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26.25" customHeight="1">
      <c r="A24" s="94" t="s">
        <v>299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51" s="17" customFormat="1" ht="23.25">
      <c r="A25" s="93" t="s">
        <v>110</v>
      </c>
      <c r="B25" s="93" t="s">
        <v>0</v>
      </c>
      <c r="C25" s="93" t="s">
        <v>120</v>
      </c>
      <c r="D25" s="93" t="s">
        <v>117</v>
      </c>
      <c r="E25" s="92" t="s">
        <v>105</v>
      </c>
      <c r="F25" s="92"/>
      <c r="G25" s="92"/>
      <c r="H25" s="92"/>
      <c r="I25" s="92"/>
      <c r="J25" s="92"/>
      <c r="K25" s="92"/>
      <c r="L25" s="92"/>
      <c r="M25" s="16" t="s">
        <v>104</v>
      </c>
      <c r="N25" s="88" t="s">
        <v>108</v>
      </c>
      <c r="O25" s="91" t="s">
        <v>109</v>
      </c>
      <c r="P25" s="71"/>
      <c r="Q25" s="71"/>
      <c r="R25" s="93" t="s">
        <v>3</v>
      </c>
      <c r="AR25" s="66"/>
      <c r="AS25" s="66"/>
      <c r="AT25" s="66"/>
      <c r="AU25" s="66"/>
      <c r="AV25" s="66"/>
      <c r="AW25" s="66"/>
      <c r="AX25" s="66"/>
      <c r="AY25" s="66"/>
    </row>
    <row r="26" spans="1:51" s="17" customFormat="1" ht="23.25">
      <c r="A26" s="93"/>
      <c r="B26" s="93"/>
      <c r="C26" s="93"/>
      <c r="D26" s="93"/>
      <c r="E26" s="15">
        <v>0</v>
      </c>
      <c r="F26" s="15">
        <v>1</v>
      </c>
      <c r="G26" s="15">
        <v>1.5</v>
      </c>
      <c r="H26" s="15">
        <v>2</v>
      </c>
      <c r="I26" s="15">
        <v>2.5</v>
      </c>
      <c r="J26" s="15">
        <v>3</v>
      </c>
      <c r="K26" s="15">
        <v>3.5</v>
      </c>
      <c r="L26" s="15">
        <v>4</v>
      </c>
      <c r="M26" s="18" t="s">
        <v>107</v>
      </c>
      <c r="N26" s="88"/>
      <c r="O26" s="91"/>
      <c r="P26" s="72" t="s">
        <v>1</v>
      </c>
      <c r="Q26" s="72" t="s">
        <v>2</v>
      </c>
      <c r="R26" s="93"/>
      <c r="AR26" s="66"/>
      <c r="AS26" s="66"/>
      <c r="AT26" s="66"/>
      <c r="AU26" s="66"/>
      <c r="AV26" s="66"/>
      <c r="AW26" s="66"/>
      <c r="AX26" s="66"/>
      <c r="AY26" s="66"/>
    </row>
    <row r="27" spans="1:51" s="17" customFormat="1" ht="23.25">
      <c r="A27" s="15" t="s">
        <v>114</v>
      </c>
      <c r="B27" s="15" t="s">
        <v>51</v>
      </c>
      <c r="C27" s="15" t="s">
        <v>128</v>
      </c>
      <c r="D27" s="15" t="s">
        <v>118</v>
      </c>
      <c r="E27" s="28">
        <v>3</v>
      </c>
      <c r="F27" s="28">
        <v>0</v>
      </c>
      <c r="G27" s="28">
        <v>1</v>
      </c>
      <c r="H27" s="28">
        <v>2</v>
      </c>
      <c r="I27" s="28">
        <v>3</v>
      </c>
      <c r="J27" s="28">
        <v>6</v>
      </c>
      <c r="K27" s="28">
        <v>3</v>
      </c>
      <c r="L27" s="28">
        <v>5</v>
      </c>
      <c r="M27" s="7">
        <f>SUM(E27:L27)</f>
        <v>23</v>
      </c>
      <c r="N27" s="19">
        <f>((4*L27)+(3.5*K27)+(3*J27)+(2.5*I27)+(2*H27)+(1.5*G27)+(F27))/M27</f>
        <v>2.6739130434782608</v>
      </c>
      <c r="O27" s="36">
        <f aca="true" t="shared" si="14" ref="O27:O40">SQRT((16*L27+12.25*K27+9*J27+6.25*I27+4*H27+2.25*G27+F27)/M27-(N27^2))</f>
        <v>1.2389397259804356</v>
      </c>
      <c r="P27" s="28">
        <v>0</v>
      </c>
      <c r="Q27" s="28">
        <v>0</v>
      </c>
      <c r="R27" s="28" t="s">
        <v>333</v>
      </c>
      <c r="AR27" s="66"/>
      <c r="AS27" s="66"/>
      <c r="AT27" s="66"/>
      <c r="AU27" s="66"/>
      <c r="AV27" s="66"/>
      <c r="AW27" s="66"/>
      <c r="AX27" s="66"/>
      <c r="AY27" s="66"/>
    </row>
    <row r="28" spans="1:51" s="17" customFormat="1" ht="23.25">
      <c r="A28" s="16"/>
      <c r="B28" s="15" t="s">
        <v>52</v>
      </c>
      <c r="C28" s="15" t="s">
        <v>129</v>
      </c>
      <c r="D28" s="15" t="s">
        <v>118</v>
      </c>
      <c r="E28" s="28">
        <v>4</v>
      </c>
      <c r="F28" s="28">
        <v>3</v>
      </c>
      <c r="G28" s="28">
        <v>0</v>
      </c>
      <c r="H28" s="28">
        <v>5</v>
      </c>
      <c r="I28" s="28">
        <v>1</v>
      </c>
      <c r="J28" s="28">
        <v>0</v>
      </c>
      <c r="K28" s="28">
        <v>3</v>
      </c>
      <c r="L28" s="28">
        <v>4</v>
      </c>
      <c r="M28" s="7">
        <f aca="true" t="shared" si="15" ref="M28:M40">SUM(E28:L28)</f>
        <v>20</v>
      </c>
      <c r="N28" s="19">
        <f aca="true" t="shared" si="16" ref="N28:N37">((4*L28)+(3.5*K28)+(3*J28)+(2.5*I28)+(2*H28)+(1.5*G28)+(F28))/M28</f>
        <v>2.1</v>
      </c>
      <c r="O28" s="36">
        <f t="shared" si="14"/>
        <v>1.445683229480096</v>
      </c>
      <c r="P28" s="28">
        <v>0</v>
      </c>
      <c r="Q28" s="28">
        <v>0</v>
      </c>
      <c r="R28" s="28" t="s">
        <v>333</v>
      </c>
      <c r="AR28" s="66"/>
      <c r="AS28" s="66"/>
      <c r="AT28" s="66"/>
      <c r="AU28" s="66"/>
      <c r="AV28" s="66"/>
      <c r="AW28" s="66"/>
      <c r="AX28" s="66"/>
      <c r="AY28" s="66"/>
    </row>
    <row r="29" spans="1:51" s="17" customFormat="1" ht="23.25">
      <c r="A29" s="20"/>
      <c r="B29" s="15" t="s">
        <v>53</v>
      </c>
      <c r="C29" s="15" t="s">
        <v>130</v>
      </c>
      <c r="D29" s="15" t="s">
        <v>118</v>
      </c>
      <c r="E29" s="28">
        <v>0</v>
      </c>
      <c r="F29" s="28">
        <v>0</v>
      </c>
      <c r="G29" s="28">
        <v>0</v>
      </c>
      <c r="H29" s="28">
        <v>2</v>
      </c>
      <c r="I29" s="28">
        <v>5</v>
      </c>
      <c r="J29" s="28">
        <v>4</v>
      </c>
      <c r="K29" s="28">
        <v>5</v>
      </c>
      <c r="L29" s="28">
        <v>22</v>
      </c>
      <c r="M29" s="7">
        <f t="shared" si="15"/>
        <v>38</v>
      </c>
      <c r="N29" s="19">
        <f t="shared" si="16"/>
        <v>3.526315789473684</v>
      </c>
      <c r="O29" s="36">
        <f t="shared" si="14"/>
        <v>0.6483518418292065</v>
      </c>
      <c r="P29" s="28">
        <v>0</v>
      </c>
      <c r="Q29" s="28">
        <v>0</v>
      </c>
      <c r="R29" s="28" t="s">
        <v>333</v>
      </c>
      <c r="AR29" s="66"/>
      <c r="AS29" s="66"/>
      <c r="AT29" s="66"/>
      <c r="AU29" s="66"/>
      <c r="AV29" s="66"/>
      <c r="AW29" s="66"/>
      <c r="AX29" s="66"/>
      <c r="AY29" s="66"/>
    </row>
    <row r="30" spans="1:51" s="17" customFormat="1" ht="22.5" customHeight="1">
      <c r="A30" s="20"/>
      <c r="B30" s="15" t="s">
        <v>54</v>
      </c>
      <c r="C30" s="15" t="s">
        <v>127</v>
      </c>
      <c r="D30" s="15" t="s">
        <v>119</v>
      </c>
      <c r="E30" s="28">
        <v>2</v>
      </c>
      <c r="F30" s="28">
        <v>9</v>
      </c>
      <c r="G30" s="28">
        <v>10</v>
      </c>
      <c r="H30" s="28">
        <v>9</v>
      </c>
      <c r="I30" s="28">
        <v>32</v>
      </c>
      <c r="J30" s="28">
        <v>50</v>
      </c>
      <c r="K30" s="28">
        <v>84</v>
      </c>
      <c r="L30" s="28">
        <v>335</v>
      </c>
      <c r="M30" s="7">
        <f t="shared" si="15"/>
        <v>531</v>
      </c>
      <c r="N30" s="19">
        <f t="shared" si="16"/>
        <v>3.5894538606403015</v>
      </c>
      <c r="O30" s="36">
        <f t="shared" si="14"/>
        <v>0.706441896909576</v>
      </c>
      <c r="P30" s="28">
        <v>0</v>
      </c>
      <c r="Q30" s="28">
        <v>0</v>
      </c>
      <c r="R30" s="28" t="s">
        <v>333</v>
      </c>
      <c r="AR30" s="66"/>
      <c r="AS30" s="66"/>
      <c r="AT30" s="66"/>
      <c r="AU30" s="66"/>
      <c r="AV30" s="66"/>
      <c r="AW30" s="66"/>
      <c r="AX30" s="66"/>
      <c r="AY30" s="66"/>
    </row>
    <row r="31" spans="1:51" s="17" customFormat="1" ht="22.5" customHeight="1">
      <c r="A31" s="18"/>
      <c r="B31" s="15" t="s">
        <v>62</v>
      </c>
      <c r="C31" s="15" t="s">
        <v>127</v>
      </c>
      <c r="D31" s="15" t="s">
        <v>119</v>
      </c>
      <c r="E31" s="28">
        <v>1</v>
      </c>
      <c r="F31" s="28">
        <v>18</v>
      </c>
      <c r="G31" s="28">
        <v>22</v>
      </c>
      <c r="H31" s="28">
        <v>34</v>
      </c>
      <c r="I31" s="28">
        <v>40</v>
      </c>
      <c r="J31" s="28">
        <v>79</v>
      </c>
      <c r="K31" s="28">
        <v>87</v>
      </c>
      <c r="L31" s="28">
        <v>240</v>
      </c>
      <c r="M31" s="7">
        <f t="shared" si="15"/>
        <v>521</v>
      </c>
      <c r="N31" s="19">
        <f t="shared" si="16"/>
        <v>3.302303262955854</v>
      </c>
      <c r="O31" s="36">
        <f t="shared" si="14"/>
        <v>0.8636809543743827</v>
      </c>
      <c r="P31" s="28">
        <v>0</v>
      </c>
      <c r="Q31" s="28">
        <v>0</v>
      </c>
      <c r="R31" s="28" t="s">
        <v>334</v>
      </c>
      <c r="AR31" s="66"/>
      <c r="AS31" s="66"/>
      <c r="AT31" s="66"/>
      <c r="AU31" s="66"/>
      <c r="AV31" s="66"/>
      <c r="AW31" s="66"/>
      <c r="AX31" s="66"/>
      <c r="AY31" s="66"/>
    </row>
    <row r="32" spans="1:51" s="17" customFormat="1" ht="21" customHeight="1">
      <c r="A32" s="15" t="s">
        <v>115</v>
      </c>
      <c r="B32" s="28" t="s">
        <v>78</v>
      </c>
      <c r="C32" s="15" t="s">
        <v>131</v>
      </c>
      <c r="D32" s="15" t="s">
        <v>118</v>
      </c>
      <c r="E32" s="28">
        <v>0</v>
      </c>
      <c r="F32" s="28">
        <v>0</v>
      </c>
      <c r="G32" s="28">
        <v>2</v>
      </c>
      <c r="H32" s="28">
        <v>17</v>
      </c>
      <c r="I32" s="28">
        <v>11</v>
      </c>
      <c r="J32" s="28">
        <v>15</v>
      </c>
      <c r="K32" s="28">
        <v>18</v>
      </c>
      <c r="L32" s="28">
        <v>64</v>
      </c>
      <c r="M32" s="7">
        <f t="shared" si="15"/>
        <v>127</v>
      </c>
      <c r="N32" s="19">
        <f t="shared" si="16"/>
        <v>3.374015748031496</v>
      </c>
      <c r="O32" s="36">
        <f t="shared" si="14"/>
        <v>0.7683925955228644</v>
      </c>
      <c r="P32" s="28">
        <v>2</v>
      </c>
      <c r="Q32" s="28">
        <v>0</v>
      </c>
      <c r="R32" s="28" t="s">
        <v>335</v>
      </c>
      <c r="AR32" s="66"/>
      <c r="AS32" s="66"/>
      <c r="AT32" s="66"/>
      <c r="AU32" s="66"/>
      <c r="AV32" s="66"/>
      <c r="AW32" s="66"/>
      <c r="AX32" s="66"/>
      <c r="AY32" s="66"/>
    </row>
    <row r="33" spans="1:51" s="17" customFormat="1" ht="21" customHeight="1">
      <c r="A33" s="16"/>
      <c r="B33" s="28" t="s">
        <v>79</v>
      </c>
      <c r="C33" s="15" t="s">
        <v>127</v>
      </c>
      <c r="D33" s="15" t="s">
        <v>119</v>
      </c>
      <c r="E33" s="28">
        <v>39</v>
      </c>
      <c r="F33" s="28">
        <v>21</v>
      </c>
      <c r="G33" s="28">
        <v>18</v>
      </c>
      <c r="H33" s="28">
        <v>36</v>
      </c>
      <c r="I33" s="28">
        <v>42</v>
      </c>
      <c r="J33" s="28">
        <v>79</v>
      </c>
      <c r="K33" s="28">
        <v>90</v>
      </c>
      <c r="L33" s="28">
        <v>131</v>
      </c>
      <c r="M33" s="7">
        <f t="shared" si="15"/>
        <v>456</v>
      </c>
      <c r="N33" s="19">
        <f t="shared" si="16"/>
        <v>2.8530701754385963</v>
      </c>
      <c r="O33" s="36">
        <f t="shared" si="14"/>
        <v>1.2082099468954735</v>
      </c>
      <c r="P33" s="28">
        <v>1</v>
      </c>
      <c r="Q33" s="28">
        <v>0</v>
      </c>
      <c r="R33" s="28" t="s">
        <v>335</v>
      </c>
      <c r="AR33" s="66"/>
      <c r="AS33" s="66"/>
      <c r="AT33" s="66"/>
      <c r="AU33" s="66"/>
      <c r="AV33" s="66"/>
      <c r="AW33" s="66"/>
      <c r="AX33" s="66"/>
      <c r="AY33" s="66"/>
    </row>
    <row r="34" spans="1:51" s="17" customFormat="1" ht="21" customHeight="1">
      <c r="A34" s="20"/>
      <c r="B34" s="28" t="s">
        <v>208</v>
      </c>
      <c r="C34" s="15" t="s">
        <v>209</v>
      </c>
      <c r="D34" s="15" t="s">
        <v>118</v>
      </c>
      <c r="E34" s="28">
        <v>0</v>
      </c>
      <c r="F34" s="28">
        <v>8</v>
      </c>
      <c r="G34" s="28">
        <v>10</v>
      </c>
      <c r="H34" s="28">
        <v>9</v>
      </c>
      <c r="I34" s="28">
        <v>12</v>
      </c>
      <c r="J34" s="28">
        <v>27</v>
      </c>
      <c r="K34" s="28">
        <v>35</v>
      </c>
      <c r="L34" s="28">
        <v>22</v>
      </c>
      <c r="M34" s="7">
        <f t="shared" si="15"/>
        <v>123</v>
      </c>
      <c r="N34" s="19">
        <f>((4*L34)+(3.5*K34)+(3*J34)+(2.5*I34)+(2*H34)+(1.5*G34)+(F34))/M34</f>
        <v>2.9471544715447155</v>
      </c>
      <c r="O34" s="36">
        <f t="shared" si="14"/>
        <v>0.8876135176000558</v>
      </c>
      <c r="P34" s="28">
        <v>0</v>
      </c>
      <c r="Q34" s="28">
        <v>1</v>
      </c>
      <c r="R34" s="28" t="s">
        <v>336</v>
      </c>
      <c r="AR34" s="66"/>
      <c r="AS34" s="66"/>
      <c r="AT34" s="66"/>
      <c r="AU34" s="66"/>
      <c r="AV34" s="66"/>
      <c r="AW34" s="66"/>
      <c r="AX34" s="66"/>
      <c r="AY34" s="66"/>
    </row>
    <row r="35" spans="1:51" s="17" customFormat="1" ht="23.25">
      <c r="A35" s="18"/>
      <c r="B35" s="28" t="s">
        <v>80</v>
      </c>
      <c r="C35" s="15" t="s">
        <v>127</v>
      </c>
      <c r="D35" s="15" t="s">
        <v>119</v>
      </c>
      <c r="E35" s="28">
        <v>29</v>
      </c>
      <c r="F35" s="28">
        <v>41</v>
      </c>
      <c r="G35" s="28">
        <v>28</v>
      </c>
      <c r="H35" s="28">
        <v>37</v>
      </c>
      <c r="I35" s="28">
        <v>43</v>
      </c>
      <c r="J35" s="28">
        <v>64</v>
      </c>
      <c r="K35" s="28">
        <v>61</v>
      </c>
      <c r="L35" s="28">
        <v>146</v>
      </c>
      <c r="M35" s="7">
        <f t="shared" si="15"/>
        <v>449</v>
      </c>
      <c r="N35" s="19">
        <f t="shared" si="16"/>
        <v>2.7928730512249444</v>
      </c>
      <c r="O35" s="36">
        <f t="shared" si="14"/>
        <v>1.228591452500769</v>
      </c>
      <c r="P35" s="28">
        <v>1</v>
      </c>
      <c r="Q35" s="28">
        <v>3</v>
      </c>
      <c r="R35" s="28" t="s">
        <v>336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R35" s="66"/>
      <c r="AS35" s="66"/>
      <c r="AT35" s="66"/>
      <c r="AU35" s="66"/>
      <c r="AV35" s="66"/>
      <c r="AW35" s="66"/>
      <c r="AX35" s="66"/>
      <c r="AY35" s="66"/>
    </row>
    <row r="36" spans="1:51" s="17" customFormat="1" ht="23.25">
      <c r="A36" s="16" t="s">
        <v>116</v>
      </c>
      <c r="B36" s="28" t="s">
        <v>255</v>
      </c>
      <c r="C36" s="15" t="s">
        <v>257</v>
      </c>
      <c r="D36" s="15" t="s">
        <v>118</v>
      </c>
      <c r="E36" s="28">
        <v>0</v>
      </c>
      <c r="F36" s="28">
        <v>6</v>
      </c>
      <c r="G36" s="28">
        <v>7</v>
      </c>
      <c r="H36" s="28">
        <v>12</v>
      </c>
      <c r="I36" s="28">
        <v>23</v>
      </c>
      <c r="J36" s="28">
        <v>46</v>
      </c>
      <c r="K36" s="28">
        <v>38</v>
      </c>
      <c r="L36" s="28">
        <v>39</v>
      </c>
      <c r="M36" s="7">
        <f t="shared" si="15"/>
        <v>171</v>
      </c>
      <c r="N36" s="19">
        <f t="shared" si="16"/>
        <v>3.0701754385964914</v>
      </c>
      <c r="O36" s="36">
        <f t="shared" si="14"/>
        <v>0.7841928645132272</v>
      </c>
      <c r="P36" s="28">
        <v>0</v>
      </c>
      <c r="Q36" s="28">
        <v>0</v>
      </c>
      <c r="R36" s="28" t="s">
        <v>327</v>
      </c>
      <c r="T36" s="12"/>
      <c r="U36" s="12"/>
      <c r="V36" s="12"/>
      <c r="W36" s="12"/>
      <c r="X36" s="12"/>
      <c r="Y36" s="12"/>
      <c r="Z36" s="12"/>
      <c r="AA36" s="12"/>
      <c r="AB36" s="12"/>
      <c r="AC36" s="66"/>
      <c r="AR36" s="66"/>
      <c r="AS36" s="66"/>
      <c r="AT36" s="66"/>
      <c r="AU36" s="66"/>
      <c r="AV36" s="66"/>
      <c r="AW36" s="66"/>
      <c r="AX36" s="66"/>
      <c r="AY36" s="66"/>
    </row>
    <row r="37" spans="1:51" s="17" customFormat="1" ht="23.25">
      <c r="A37" s="20"/>
      <c r="B37" s="28" t="s">
        <v>96</v>
      </c>
      <c r="C37" s="15" t="s">
        <v>127</v>
      </c>
      <c r="D37" s="15" t="s">
        <v>119</v>
      </c>
      <c r="E37" s="28">
        <v>0</v>
      </c>
      <c r="F37" s="28">
        <v>0</v>
      </c>
      <c r="G37" s="28">
        <v>0</v>
      </c>
      <c r="H37" s="28">
        <v>24</v>
      </c>
      <c r="I37" s="28">
        <v>14</v>
      </c>
      <c r="J37" s="28">
        <v>117</v>
      </c>
      <c r="K37" s="28">
        <v>100</v>
      </c>
      <c r="L37" s="28">
        <v>213</v>
      </c>
      <c r="M37" s="7">
        <f t="shared" si="15"/>
        <v>468</v>
      </c>
      <c r="N37" s="19">
        <f t="shared" si="16"/>
        <v>3.4957264957264957</v>
      </c>
      <c r="O37" s="36">
        <f t="shared" si="14"/>
        <v>0.5670651935557501</v>
      </c>
      <c r="P37" s="28">
        <v>0</v>
      </c>
      <c r="Q37" s="28">
        <v>0</v>
      </c>
      <c r="R37" s="28" t="s">
        <v>327</v>
      </c>
      <c r="T37" s="13"/>
      <c r="U37" s="13"/>
      <c r="V37" s="13"/>
      <c r="W37" s="13"/>
      <c r="X37" s="13"/>
      <c r="Y37" s="13"/>
      <c r="Z37" s="13"/>
      <c r="AA37" s="13"/>
      <c r="AB37" s="13"/>
      <c r="AC37" s="66"/>
      <c r="AR37" s="66"/>
      <c r="AS37" s="66"/>
      <c r="AT37" s="66"/>
      <c r="AU37" s="66"/>
      <c r="AV37" s="66"/>
      <c r="AW37" s="66"/>
      <c r="AX37" s="66"/>
      <c r="AY37" s="66"/>
    </row>
    <row r="38" spans="1:51" s="17" customFormat="1" ht="21" customHeight="1">
      <c r="A38" s="20"/>
      <c r="B38" s="28" t="s">
        <v>256</v>
      </c>
      <c r="C38" s="15" t="s">
        <v>258</v>
      </c>
      <c r="D38" s="15" t="s">
        <v>118</v>
      </c>
      <c r="E38" s="28">
        <v>1</v>
      </c>
      <c r="F38" s="28">
        <v>6</v>
      </c>
      <c r="G38" s="28">
        <v>6</v>
      </c>
      <c r="H38" s="28">
        <v>9</v>
      </c>
      <c r="I38" s="28">
        <v>16</v>
      </c>
      <c r="J38" s="28">
        <v>30</v>
      </c>
      <c r="K38" s="28">
        <v>38</v>
      </c>
      <c r="L38" s="28">
        <v>64</v>
      </c>
      <c r="M38" s="7">
        <f t="shared" si="15"/>
        <v>170</v>
      </c>
      <c r="N38" s="19">
        <f>((4*L38)+(3.5*K38)+(3*J38)+(2.5*I38)+(2*H38)+(1.5*G38)+(F38))/M38</f>
        <v>3.2470588235294118</v>
      </c>
      <c r="O38" s="36">
        <f t="shared" si="14"/>
        <v>0.8493025838255375</v>
      </c>
      <c r="P38" s="28">
        <v>0</v>
      </c>
      <c r="Q38" s="28">
        <v>0</v>
      </c>
      <c r="R38" s="28" t="s">
        <v>328</v>
      </c>
      <c r="T38" s="13"/>
      <c r="U38" s="13"/>
      <c r="V38" s="13"/>
      <c r="W38" s="13"/>
      <c r="X38" s="13"/>
      <c r="Y38" s="13"/>
      <c r="Z38" s="13"/>
      <c r="AA38" s="13"/>
      <c r="AB38" s="13"/>
      <c r="AC38" s="66"/>
      <c r="AR38" s="66"/>
      <c r="AS38" s="66"/>
      <c r="AT38" s="66"/>
      <c r="AU38" s="66"/>
      <c r="AV38" s="66"/>
      <c r="AW38" s="66"/>
      <c r="AX38" s="66"/>
      <c r="AY38" s="66"/>
    </row>
    <row r="39" spans="1:51" s="17" customFormat="1" ht="20.25" customHeight="1">
      <c r="A39" s="20"/>
      <c r="B39" s="28" t="s">
        <v>97</v>
      </c>
      <c r="C39" s="15" t="s">
        <v>127</v>
      </c>
      <c r="D39" s="15" t="s">
        <v>119</v>
      </c>
      <c r="E39" s="28">
        <v>0</v>
      </c>
      <c r="F39" s="28">
        <v>1</v>
      </c>
      <c r="G39" s="28">
        <v>6</v>
      </c>
      <c r="H39" s="28">
        <v>17</v>
      </c>
      <c r="I39" s="28">
        <v>22</v>
      </c>
      <c r="J39" s="28">
        <v>72</v>
      </c>
      <c r="K39" s="28">
        <v>84</v>
      </c>
      <c r="L39" s="28">
        <v>265</v>
      </c>
      <c r="M39" s="7">
        <f t="shared" si="15"/>
        <v>467</v>
      </c>
      <c r="N39" s="19">
        <f>((4*L39)+(3.5*K39)+(3*J39)+(2.5*I39)+(2*H39)+(1.5*G39)+(F39))/M39</f>
        <v>3.5738758029978586</v>
      </c>
      <c r="O39" s="36">
        <f t="shared" si="14"/>
        <v>0.6072391356564155</v>
      </c>
      <c r="P39" s="28">
        <v>0</v>
      </c>
      <c r="Q39" s="28">
        <v>0</v>
      </c>
      <c r="R39" s="28" t="s">
        <v>328</v>
      </c>
      <c r="T39" s="13"/>
      <c r="U39" s="13"/>
      <c r="V39" s="13"/>
      <c r="W39" s="13"/>
      <c r="X39" s="13"/>
      <c r="Y39" s="13"/>
      <c r="Z39" s="13"/>
      <c r="AA39" s="13"/>
      <c r="AB39" s="13"/>
      <c r="AC39" s="66"/>
      <c r="AR39" s="66"/>
      <c r="AS39" s="66"/>
      <c r="AT39" s="66"/>
      <c r="AU39" s="66"/>
      <c r="AV39" s="66"/>
      <c r="AW39" s="66"/>
      <c r="AX39" s="66"/>
      <c r="AY39" s="66"/>
    </row>
    <row r="40" spans="1:51" s="17" customFormat="1" ht="18" customHeight="1">
      <c r="A40" s="92" t="s">
        <v>172</v>
      </c>
      <c r="B40" s="92"/>
      <c r="C40" s="92"/>
      <c r="D40" s="92"/>
      <c r="E40" s="15">
        <f>SUM(E27:E39)</f>
        <v>79</v>
      </c>
      <c r="F40" s="15">
        <f aca="true" t="shared" si="17" ref="F40:L40">SUM(F27:F39)</f>
        <v>113</v>
      </c>
      <c r="G40" s="15">
        <f t="shared" si="17"/>
        <v>110</v>
      </c>
      <c r="H40" s="15">
        <f t="shared" si="17"/>
        <v>213</v>
      </c>
      <c r="I40" s="15">
        <f t="shared" si="17"/>
        <v>264</v>
      </c>
      <c r="J40" s="15">
        <f t="shared" si="17"/>
        <v>589</v>
      </c>
      <c r="K40" s="15">
        <f t="shared" si="17"/>
        <v>646</v>
      </c>
      <c r="L40" s="15">
        <f t="shared" si="17"/>
        <v>1550</v>
      </c>
      <c r="M40" s="7">
        <f t="shared" si="15"/>
        <v>3564</v>
      </c>
      <c r="N40" s="19">
        <f>((4*L40)+(3.5*K40)+(3*J40)+(2.5*I40)+(2*H40)+(1.5*G40)+(F40))/M40</f>
        <v>3.2525252525252526</v>
      </c>
      <c r="O40" s="36">
        <f t="shared" si="14"/>
        <v>0.943660886001213</v>
      </c>
      <c r="P40" s="15">
        <f>SUM(P27:P37)</f>
        <v>4</v>
      </c>
      <c r="Q40" s="15">
        <f>SUM(Q27:Q37)</f>
        <v>4</v>
      </c>
      <c r="R40" s="16"/>
      <c r="T40" s="49"/>
      <c r="U40" s="49"/>
      <c r="V40" s="49"/>
      <c r="W40" s="49"/>
      <c r="X40" s="49"/>
      <c r="Y40" s="49"/>
      <c r="Z40" s="49"/>
      <c r="AA40" s="49"/>
      <c r="AB40" s="49"/>
      <c r="AC40" s="66"/>
      <c r="AR40" s="66"/>
      <c r="AS40" s="66"/>
      <c r="AT40" s="66"/>
      <c r="AU40" s="66"/>
      <c r="AV40" s="66"/>
      <c r="AW40" s="66"/>
      <c r="AX40" s="66"/>
      <c r="AY40" s="66"/>
    </row>
    <row r="41" spans="1:51" s="17" customFormat="1" ht="18" customHeight="1">
      <c r="A41" s="92" t="s">
        <v>174</v>
      </c>
      <c r="B41" s="92"/>
      <c r="C41" s="92"/>
      <c r="D41" s="92"/>
      <c r="E41" s="19">
        <f aca="true" t="shared" si="18" ref="E41:L41">(E40*100)/$M40</f>
        <v>2.216610549943883</v>
      </c>
      <c r="F41" s="19">
        <f t="shared" si="18"/>
        <v>3.170594837261504</v>
      </c>
      <c r="G41" s="19">
        <f t="shared" si="18"/>
        <v>3.0864197530864197</v>
      </c>
      <c r="H41" s="19">
        <f t="shared" si="18"/>
        <v>5.976430976430977</v>
      </c>
      <c r="I41" s="19">
        <f t="shared" si="18"/>
        <v>7.407407407407407</v>
      </c>
      <c r="J41" s="19">
        <f t="shared" si="18"/>
        <v>16.52637485970819</v>
      </c>
      <c r="K41" s="19">
        <f t="shared" si="18"/>
        <v>18.125701459034794</v>
      </c>
      <c r="L41" s="19">
        <f t="shared" si="18"/>
        <v>43.490460157126826</v>
      </c>
      <c r="M41" s="8">
        <f>((M40-(P40+Q40))*100)/$M40</f>
        <v>99.77553310886644</v>
      </c>
      <c r="N41" s="21" t="s">
        <v>106</v>
      </c>
      <c r="O41" s="39" t="s">
        <v>106</v>
      </c>
      <c r="P41" s="19">
        <f>(P40*100)/$M40</f>
        <v>0.1122334455667789</v>
      </c>
      <c r="Q41" s="19">
        <f>(Q40*100)/$M40</f>
        <v>0.1122334455667789</v>
      </c>
      <c r="R41" s="18"/>
      <c r="T41" s="49"/>
      <c r="U41" s="49"/>
      <c r="V41" s="49"/>
      <c r="W41" s="49"/>
      <c r="X41" s="49"/>
      <c r="Y41" s="49"/>
      <c r="Z41" s="67"/>
      <c r="AA41" s="49"/>
      <c r="AB41" s="49"/>
      <c r="AC41" s="66"/>
      <c r="AR41" s="66"/>
      <c r="AS41" s="66"/>
      <c r="AT41" s="66"/>
      <c r="AU41" s="66"/>
      <c r="AV41" s="66"/>
      <c r="AW41" s="66"/>
      <c r="AX41" s="66"/>
      <c r="AY41" s="66"/>
    </row>
  </sheetData>
  <mergeCells count="24">
    <mergeCell ref="A1:R1"/>
    <mergeCell ref="A2:R2"/>
    <mergeCell ref="R3:R4"/>
    <mergeCell ref="A3:A4"/>
    <mergeCell ref="B3:B4"/>
    <mergeCell ref="C3:C4"/>
    <mergeCell ref="D3:D4"/>
    <mergeCell ref="E3:L3"/>
    <mergeCell ref="N3:N4"/>
    <mergeCell ref="O3:O4"/>
    <mergeCell ref="A25:A26"/>
    <mergeCell ref="B25:B26"/>
    <mergeCell ref="C25:C26"/>
    <mergeCell ref="D25:D26"/>
    <mergeCell ref="A41:D41"/>
    <mergeCell ref="R25:R26"/>
    <mergeCell ref="A14:D14"/>
    <mergeCell ref="A40:D40"/>
    <mergeCell ref="A23:R23"/>
    <mergeCell ref="A24:R24"/>
    <mergeCell ref="A15:D15"/>
    <mergeCell ref="E25:L25"/>
    <mergeCell ref="N25:N26"/>
    <mergeCell ref="O25:O26"/>
  </mergeCells>
  <printOptions/>
  <pageMargins left="0.98" right="0.5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22">
      <selection activeCell="R36" sqref="R36:R37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28125" style="3" customWidth="1"/>
    <col min="4" max="4" width="11.8515625" style="3" customWidth="1"/>
    <col min="5" max="5" width="5.57421875" style="3" bestFit="1" customWidth="1"/>
    <col min="6" max="10" width="6.421875" style="3" bestFit="1" customWidth="1"/>
    <col min="11" max="12" width="5.421875" style="3" bestFit="1" customWidth="1"/>
    <col min="13" max="13" width="13.7109375" style="3" bestFit="1" customWidth="1"/>
    <col min="14" max="14" width="5.140625" style="4" customWidth="1"/>
    <col min="15" max="15" width="5.28125" style="42" customWidth="1"/>
    <col min="16" max="17" width="5.00390625" style="3" customWidth="1"/>
    <col min="18" max="18" width="8.57421875" style="3" bestFit="1" customWidth="1"/>
    <col min="19" max="20" width="9.140625" style="69" customWidth="1"/>
    <col min="21" max="27" width="5.7109375" style="69" customWidth="1"/>
    <col min="28" max="28" width="6.421875" style="69" bestFit="1" customWidth="1"/>
    <col min="29" max="32" width="7.140625" style="69" customWidth="1"/>
    <col min="33" max="16384" width="9.140625" style="69" customWidth="1"/>
  </cols>
  <sheetData>
    <row r="1" spans="1:18" s="49" customFormat="1" ht="29.25">
      <c r="A1" s="94" t="s">
        <v>175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49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31" s="49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172</v>
      </c>
      <c r="AD3" s="12" t="s">
        <v>1</v>
      </c>
      <c r="AE3" s="49" t="s">
        <v>2</v>
      </c>
    </row>
    <row r="4" spans="1:31" s="49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T4" s="49" t="s">
        <v>111</v>
      </c>
      <c r="U4" s="12">
        <f>SUM(E5:E6)</f>
        <v>10</v>
      </c>
      <c r="V4" s="12">
        <f aca="true" t="shared" si="0" ref="V4:AB4">SUM(F5:F6)</f>
        <v>134</v>
      </c>
      <c r="W4" s="12">
        <f t="shared" si="0"/>
        <v>132</v>
      </c>
      <c r="X4" s="12">
        <f t="shared" si="0"/>
        <v>149</v>
      </c>
      <c r="Y4" s="12">
        <f t="shared" si="0"/>
        <v>118</v>
      </c>
      <c r="Z4" s="12">
        <f t="shared" si="0"/>
        <v>94</v>
      </c>
      <c r="AA4" s="12">
        <f t="shared" si="0"/>
        <v>63</v>
      </c>
      <c r="AB4" s="12">
        <f t="shared" si="0"/>
        <v>65</v>
      </c>
      <c r="AC4" s="12">
        <f aca="true" t="shared" si="1" ref="AC4:AC9">SUM(U4:AB4)</f>
        <v>765</v>
      </c>
      <c r="AD4" s="12">
        <f>SUM(P5:P6)</f>
        <v>0</v>
      </c>
      <c r="AE4" s="12">
        <f>SUM(Q5:Q6)</f>
        <v>0</v>
      </c>
    </row>
    <row r="5" spans="1:31" s="49" customFormat="1" ht="23.25">
      <c r="A5" s="7" t="s">
        <v>111</v>
      </c>
      <c r="B5" s="22" t="s">
        <v>8</v>
      </c>
      <c r="C5" s="7" t="s">
        <v>132</v>
      </c>
      <c r="D5" s="7" t="s">
        <v>119</v>
      </c>
      <c r="E5" s="28">
        <v>8</v>
      </c>
      <c r="F5" s="28">
        <v>121</v>
      </c>
      <c r="G5" s="28">
        <v>105</v>
      </c>
      <c r="H5" s="28">
        <v>104</v>
      </c>
      <c r="I5" s="28">
        <v>85</v>
      </c>
      <c r="J5" s="28">
        <v>72</v>
      </c>
      <c r="K5" s="28">
        <v>43</v>
      </c>
      <c r="L5" s="28">
        <v>45</v>
      </c>
      <c r="M5" s="7">
        <f>SUM(E5:L5)</f>
        <v>583</v>
      </c>
      <c r="N5" s="8">
        <f>((4*L5)+(3.5*K5)+(3*J5)+(2.5*I5)+(2*H5)+(1.5*G5)+(F5))/M5</f>
        <v>2.1363636363636362</v>
      </c>
      <c r="O5" s="41">
        <f>SQRT((16*L5+12.25*K5+9*J5+6.25*I5+4*H5+2.25*G5+F5)/M5-(N5^2))</f>
        <v>0.9609967407297093</v>
      </c>
      <c r="P5" s="28">
        <v>0</v>
      </c>
      <c r="Q5" s="28">
        <v>0</v>
      </c>
      <c r="R5" s="28" t="s">
        <v>330</v>
      </c>
      <c r="T5" s="49" t="s">
        <v>112</v>
      </c>
      <c r="U5" s="12">
        <f>SUM(E7:E8)</f>
        <v>16</v>
      </c>
      <c r="V5" s="12">
        <f aca="true" t="shared" si="2" ref="V5:AB5">SUM(F7:F8)</f>
        <v>77</v>
      </c>
      <c r="W5" s="12">
        <f t="shared" si="2"/>
        <v>129</v>
      </c>
      <c r="X5" s="12">
        <f t="shared" si="2"/>
        <v>107</v>
      </c>
      <c r="Y5" s="12">
        <f t="shared" si="2"/>
        <v>109</v>
      </c>
      <c r="Z5" s="12">
        <f t="shared" si="2"/>
        <v>116</v>
      </c>
      <c r="AA5" s="12">
        <f t="shared" si="2"/>
        <v>87</v>
      </c>
      <c r="AB5" s="12">
        <f t="shared" si="2"/>
        <v>103</v>
      </c>
      <c r="AC5" s="12">
        <f t="shared" si="1"/>
        <v>744</v>
      </c>
      <c r="AD5" s="12">
        <f>SUM(P7:P8)</f>
        <v>1</v>
      </c>
      <c r="AE5" s="12">
        <f>SUM(Q7:Q8)</f>
        <v>0</v>
      </c>
    </row>
    <row r="6" spans="1:31" s="49" customFormat="1" ht="23.25">
      <c r="A6" s="7"/>
      <c r="B6" s="22" t="s">
        <v>9</v>
      </c>
      <c r="C6" s="7" t="s">
        <v>133</v>
      </c>
      <c r="D6" s="7" t="s">
        <v>118</v>
      </c>
      <c r="E6" s="28">
        <v>2</v>
      </c>
      <c r="F6" s="28">
        <v>13</v>
      </c>
      <c r="G6" s="28">
        <v>27</v>
      </c>
      <c r="H6" s="28">
        <v>45</v>
      </c>
      <c r="I6" s="28">
        <v>33</v>
      </c>
      <c r="J6" s="28">
        <v>22</v>
      </c>
      <c r="K6" s="28">
        <v>20</v>
      </c>
      <c r="L6" s="28">
        <v>20</v>
      </c>
      <c r="M6" s="7">
        <f aca="true" t="shared" si="3" ref="M6:M11">SUM(E6:L6)</f>
        <v>182</v>
      </c>
      <c r="N6" s="8">
        <f aca="true" t="shared" si="4" ref="N6:N11">((4*L6)+(3.5*K6)+(3*J6)+(2.5*I6)+(2*H6)+(1.5*G6)+(F6))/M6</f>
        <v>2.4285714285714284</v>
      </c>
      <c r="O6" s="41">
        <f aca="true" t="shared" si="5" ref="O6:O11">SQRT((16*L6+12.25*K6+9*J6+6.25*I6+4*H6+2.25*G6+F6)/M6-(N6^2))</f>
        <v>0.9065434551673468</v>
      </c>
      <c r="P6" s="28">
        <v>0</v>
      </c>
      <c r="Q6" s="28">
        <v>0</v>
      </c>
      <c r="R6" s="28" t="s">
        <v>330</v>
      </c>
      <c r="T6" s="49" t="s">
        <v>113</v>
      </c>
      <c r="U6" s="12">
        <f>SUM(E9:E10)</f>
        <v>2</v>
      </c>
      <c r="V6" s="12">
        <f aca="true" t="shared" si="6" ref="V6:AB6">SUM(F9:F10)</f>
        <v>79</v>
      </c>
      <c r="W6" s="12">
        <f t="shared" si="6"/>
        <v>191</v>
      </c>
      <c r="X6" s="12">
        <f t="shared" si="6"/>
        <v>174</v>
      </c>
      <c r="Y6" s="12">
        <f t="shared" si="6"/>
        <v>87</v>
      </c>
      <c r="Z6" s="12">
        <f t="shared" si="6"/>
        <v>49</v>
      </c>
      <c r="AA6" s="12">
        <f t="shared" si="6"/>
        <v>33</v>
      </c>
      <c r="AB6" s="12">
        <f t="shared" si="6"/>
        <v>99</v>
      </c>
      <c r="AC6" s="12">
        <f t="shared" si="1"/>
        <v>714</v>
      </c>
      <c r="AD6" s="12">
        <f>SUM(P9:P10)</f>
        <v>0</v>
      </c>
      <c r="AE6" s="12">
        <f>SUM(Q9:Q10)</f>
        <v>0</v>
      </c>
    </row>
    <row r="7" spans="1:31" s="49" customFormat="1" ht="23.25">
      <c r="A7" s="7" t="s">
        <v>112</v>
      </c>
      <c r="B7" s="22" t="s">
        <v>27</v>
      </c>
      <c r="C7" s="7" t="s">
        <v>132</v>
      </c>
      <c r="D7" s="7" t="s">
        <v>119</v>
      </c>
      <c r="E7" s="28">
        <v>16</v>
      </c>
      <c r="F7" s="28">
        <v>55</v>
      </c>
      <c r="G7" s="28">
        <v>117</v>
      </c>
      <c r="H7" s="28">
        <v>98</v>
      </c>
      <c r="I7" s="28">
        <v>75</v>
      </c>
      <c r="J7" s="28">
        <v>64</v>
      </c>
      <c r="K7" s="28">
        <v>48</v>
      </c>
      <c r="L7" s="28">
        <v>67</v>
      </c>
      <c r="M7" s="7">
        <f t="shared" si="3"/>
        <v>540</v>
      </c>
      <c r="N7" s="8">
        <f t="shared" si="4"/>
        <v>2.3</v>
      </c>
      <c r="O7" s="41">
        <f t="shared" si="5"/>
        <v>1.0168943278797828</v>
      </c>
      <c r="P7" s="28">
        <v>1</v>
      </c>
      <c r="Q7" s="28">
        <v>0</v>
      </c>
      <c r="R7" s="28" t="s">
        <v>331</v>
      </c>
      <c r="T7" s="49" t="s">
        <v>114</v>
      </c>
      <c r="U7" s="12">
        <f>SUM(E26:E29)</f>
        <v>47</v>
      </c>
      <c r="V7" s="12">
        <f aca="true" t="shared" si="7" ref="V7:AB7">SUM(F26:F29)</f>
        <v>449</v>
      </c>
      <c r="W7" s="12">
        <f t="shared" si="7"/>
        <v>412</v>
      </c>
      <c r="X7" s="12">
        <f t="shared" si="7"/>
        <v>410</v>
      </c>
      <c r="Y7" s="12">
        <f t="shared" si="7"/>
        <v>245</v>
      </c>
      <c r="Z7" s="12">
        <f t="shared" si="7"/>
        <v>126</v>
      </c>
      <c r="AA7" s="12">
        <f t="shared" si="7"/>
        <v>99</v>
      </c>
      <c r="AB7" s="12">
        <f t="shared" si="7"/>
        <v>125</v>
      </c>
      <c r="AC7" s="49">
        <f t="shared" si="1"/>
        <v>1913</v>
      </c>
      <c r="AD7" s="12">
        <f>SUM(P26:P29)</f>
        <v>1</v>
      </c>
      <c r="AE7" s="12">
        <f>SUM(Q26:Q29)</f>
        <v>17</v>
      </c>
    </row>
    <row r="8" spans="1:31" s="49" customFormat="1" ht="23.25">
      <c r="A8" s="7"/>
      <c r="B8" s="22" t="s">
        <v>28</v>
      </c>
      <c r="C8" s="7" t="s">
        <v>133</v>
      </c>
      <c r="D8" s="7" t="s">
        <v>118</v>
      </c>
      <c r="E8" s="28">
        <v>0</v>
      </c>
      <c r="F8" s="28">
        <v>22</v>
      </c>
      <c r="G8" s="28">
        <v>12</v>
      </c>
      <c r="H8" s="28">
        <v>9</v>
      </c>
      <c r="I8" s="28">
        <v>34</v>
      </c>
      <c r="J8" s="28">
        <v>52</v>
      </c>
      <c r="K8" s="28">
        <v>39</v>
      </c>
      <c r="L8" s="28">
        <v>36</v>
      </c>
      <c r="M8" s="7">
        <f t="shared" si="3"/>
        <v>204</v>
      </c>
      <c r="N8" s="8">
        <f t="shared" si="4"/>
        <v>2.840686274509804</v>
      </c>
      <c r="O8" s="41">
        <f t="shared" si="5"/>
        <v>0.9210828663450182</v>
      </c>
      <c r="P8" s="28">
        <v>0</v>
      </c>
      <c r="Q8" s="28">
        <v>0</v>
      </c>
      <c r="R8" s="28" t="s">
        <v>331</v>
      </c>
      <c r="T8" s="49" t="s">
        <v>115</v>
      </c>
      <c r="U8" s="12">
        <f>SUM(E30:E33)</f>
        <v>29</v>
      </c>
      <c r="V8" s="12">
        <f aca="true" t="shared" si="8" ref="V8:AB8">SUM(F30:F33)</f>
        <v>400</v>
      </c>
      <c r="W8" s="12">
        <f t="shared" si="8"/>
        <v>256</v>
      </c>
      <c r="X8" s="12">
        <f t="shared" si="8"/>
        <v>224</v>
      </c>
      <c r="Y8" s="12">
        <f t="shared" si="8"/>
        <v>201</v>
      </c>
      <c r="Z8" s="12">
        <f t="shared" si="8"/>
        <v>138</v>
      </c>
      <c r="AA8" s="12">
        <f t="shared" si="8"/>
        <v>134</v>
      </c>
      <c r="AB8" s="12">
        <f t="shared" si="8"/>
        <v>245</v>
      </c>
      <c r="AC8" s="49">
        <f t="shared" si="1"/>
        <v>1627</v>
      </c>
      <c r="AD8" s="12">
        <f>SUM(P30:P33)</f>
        <v>2</v>
      </c>
      <c r="AE8" s="12">
        <f>SUM(Q30:Q33)</f>
        <v>21</v>
      </c>
    </row>
    <row r="9" spans="1:31" s="49" customFormat="1" ht="23.25">
      <c r="A9" s="7" t="s">
        <v>113</v>
      </c>
      <c r="B9" s="22" t="s">
        <v>41</v>
      </c>
      <c r="C9" s="7" t="s">
        <v>132</v>
      </c>
      <c r="D9" s="7" t="s">
        <v>119</v>
      </c>
      <c r="E9" s="28">
        <v>2</v>
      </c>
      <c r="F9" s="28">
        <v>65</v>
      </c>
      <c r="G9" s="28">
        <v>158</v>
      </c>
      <c r="H9" s="28">
        <v>138</v>
      </c>
      <c r="I9" s="28">
        <v>59</v>
      </c>
      <c r="J9" s="28">
        <v>30</v>
      </c>
      <c r="K9" s="28">
        <v>16</v>
      </c>
      <c r="L9" s="28">
        <v>61</v>
      </c>
      <c r="M9" s="7">
        <f t="shared" si="3"/>
        <v>529</v>
      </c>
      <c r="N9" s="8">
        <f t="shared" si="4"/>
        <v>2.108695652173913</v>
      </c>
      <c r="O9" s="41">
        <f t="shared" si="5"/>
        <v>0.9026321518272473</v>
      </c>
      <c r="P9" s="28">
        <v>0</v>
      </c>
      <c r="Q9" s="28">
        <v>0</v>
      </c>
      <c r="R9" s="28" t="s">
        <v>332</v>
      </c>
      <c r="T9" s="49" t="s">
        <v>116</v>
      </c>
      <c r="U9" s="12">
        <f aca="true" t="shared" si="9" ref="U9:AB9">SUM(E34:E35)</f>
        <v>0</v>
      </c>
      <c r="V9" s="12">
        <f t="shared" si="9"/>
        <v>44</v>
      </c>
      <c r="W9" s="12">
        <f t="shared" si="9"/>
        <v>99</v>
      </c>
      <c r="X9" s="12">
        <f t="shared" si="9"/>
        <v>155</v>
      </c>
      <c r="Y9" s="12">
        <f t="shared" si="9"/>
        <v>140</v>
      </c>
      <c r="Z9" s="12">
        <f t="shared" si="9"/>
        <v>101</v>
      </c>
      <c r="AA9" s="12">
        <f t="shared" si="9"/>
        <v>72</v>
      </c>
      <c r="AB9" s="12">
        <f t="shared" si="9"/>
        <v>200</v>
      </c>
      <c r="AC9" s="49">
        <f t="shared" si="1"/>
        <v>811</v>
      </c>
      <c r="AD9" s="12">
        <f>SUM(P34:P35)</f>
        <v>0</v>
      </c>
      <c r="AE9" s="12">
        <f>SUM(Q34:Q35)</f>
        <v>0</v>
      </c>
    </row>
    <row r="10" spans="1:28" s="49" customFormat="1" ht="23.25">
      <c r="A10" s="7"/>
      <c r="B10" s="22" t="s">
        <v>42</v>
      </c>
      <c r="C10" s="7" t="s">
        <v>133</v>
      </c>
      <c r="D10" s="7" t="s">
        <v>118</v>
      </c>
      <c r="E10" s="28">
        <v>0</v>
      </c>
      <c r="F10" s="28">
        <v>14</v>
      </c>
      <c r="G10" s="28">
        <v>33</v>
      </c>
      <c r="H10" s="28">
        <v>36</v>
      </c>
      <c r="I10" s="28">
        <v>28</v>
      </c>
      <c r="J10" s="28">
        <v>19</v>
      </c>
      <c r="K10" s="28">
        <v>17</v>
      </c>
      <c r="L10" s="28">
        <v>38</v>
      </c>
      <c r="M10" s="7">
        <f t="shared" si="3"/>
        <v>185</v>
      </c>
      <c r="N10" s="8">
        <f t="shared" si="4"/>
        <v>2.562162162162162</v>
      </c>
      <c r="O10" s="41">
        <f t="shared" si="5"/>
        <v>0.9864901888120086</v>
      </c>
      <c r="P10" s="28">
        <v>0</v>
      </c>
      <c r="Q10" s="28">
        <v>0</v>
      </c>
      <c r="R10" s="28" t="s">
        <v>332</v>
      </c>
      <c r="T10" s="13"/>
      <c r="U10" s="13"/>
      <c r="V10" s="13"/>
      <c r="W10" s="13"/>
      <c r="X10" s="13"/>
      <c r="Y10" s="13"/>
      <c r="Z10" s="13"/>
      <c r="AA10" s="13"/>
      <c r="AB10" s="13"/>
    </row>
    <row r="11" spans="1:31" s="12" customFormat="1" ht="23.25">
      <c r="A11" s="86" t="s">
        <v>172</v>
      </c>
      <c r="B11" s="86"/>
      <c r="C11" s="86"/>
      <c r="D11" s="86"/>
      <c r="E11" s="7">
        <f>SUM(E5:E10)</f>
        <v>28</v>
      </c>
      <c r="F11" s="7">
        <f aca="true" t="shared" si="10" ref="F11:L11">SUM(F5:F10)</f>
        <v>290</v>
      </c>
      <c r="G11" s="7">
        <f t="shared" si="10"/>
        <v>452</v>
      </c>
      <c r="H11" s="7">
        <f t="shared" si="10"/>
        <v>430</v>
      </c>
      <c r="I11" s="7">
        <f t="shared" si="10"/>
        <v>314</v>
      </c>
      <c r="J11" s="7">
        <f t="shared" si="10"/>
        <v>259</v>
      </c>
      <c r="K11" s="7">
        <f t="shared" si="10"/>
        <v>183</v>
      </c>
      <c r="L11" s="7">
        <f t="shared" si="10"/>
        <v>267</v>
      </c>
      <c r="M11" s="7">
        <f t="shared" si="3"/>
        <v>2223</v>
      </c>
      <c r="N11" s="8">
        <f t="shared" si="4"/>
        <v>2.2935222672064777</v>
      </c>
      <c r="O11" s="41">
        <f t="shared" si="5"/>
        <v>0.9813205275542077</v>
      </c>
      <c r="P11" s="7">
        <f>SUM(P5:P10)</f>
        <v>1</v>
      </c>
      <c r="Q11" s="7">
        <f>SUM(Q5:Q10)</f>
        <v>0</v>
      </c>
      <c r="R11" s="9"/>
      <c r="T11" s="49" t="s">
        <v>281</v>
      </c>
      <c r="U11" s="49">
        <f>SUM(U4:U6)</f>
        <v>28</v>
      </c>
      <c r="V11" s="49">
        <f aca="true" t="shared" si="11" ref="V11:AD11">SUM(V4:V6)</f>
        <v>290</v>
      </c>
      <c r="W11" s="49">
        <f t="shared" si="11"/>
        <v>452</v>
      </c>
      <c r="X11" s="49">
        <f t="shared" si="11"/>
        <v>430</v>
      </c>
      <c r="Y11" s="49">
        <f t="shared" si="11"/>
        <v>314</v>
      </c>
      <c r="Z11" s="49">
        <f t="shared" si="11"/>
        <v>259</v>
      </c>
      <c r="AA11" s="49">
        <f t="shared" si="11"/>
        <v>183</v>
      </c>
      <c r="AB11" s="49">
        <f t="shared" si="11"/>
        <v>267</v>
      </c>
      <c r="AC11" s="49">
        <f t="shared" si="11"/>
        <v>2223</v>
      </c>
      <c r="AD11" s="49">
        <f t="shared" si="11"/>
        <v>1</v>
      </c>
      <c r="AE11" s="49">
        <f>SUM(AE4:AE6)</f>
        <v>0</v>
      </c>
    </row>
    <row r="12" spans="1:31" s="12" customFormat="1" ht="23.25">
      <c r="A12" s="86" t="s">
        <v>174</v>
      </c>
      <c r="B12" s="86"/>
      <c r="C12" s="86"/>
      <c r="D12" s="86"/>
      <c r="E12" s="8">
        <f>(E11*100)/$M11</f>
        <v>1.2595591542959963</v>
      </c>
      <c r="F12" s="8">
        <f aca="true" t="shared" si="12" ref="F12:L12">(F11*100)/$M11</f>
        <v>13.045434098065677</v>
      </c>
      <c r="G12" s="8">
        <f t="shared" si="12"/>
        <v>20.332883490778226</v>
      </c>
      <c r="H12" s="8">
        <f t="shared" si="12"/>
        <v>19.34322986954566</v>
      </c>
      <c r="I12" s="8">
        <f t="shared" si="12"/>
        <v>14.125056230319387</v>
      </c>
      <c r="J12" s="8">
        <f t="shared" si="12"/>
        <v>11.650922177237966</v>
      </c>
      <c r="K12" s="8">
        <f t="shared" si="12"/>
        <v>8.232118758434549</v>
      </c>
      <c r="L12" s="8">
        <f t="shared" si="12"/>
        <v>12.010796221322536</v>
      </c>
      <c r="M12" s="8">
        <f>((M11-(P11+Q11))*100)/$M11</f>
        <v>99.95501574448943</v>
      </c>
      <c r="N12" s="23" t="s">
        <v>106</v>
      </c>
      <c r="O12" s="37" t="s">
        <v>106</v>
      </c>
      <c r="P12" s="7">
        <f>(P11*100)/$M11</f>
        <v>0.0449842555105713</v>
      </c>
      <c r="Q12" s="7">
        <f>(Q11*100)/$M11</f>
        <v>0</v>
      </c>
      <c r="R12" s="11"/>
      <c r="T12" s="49" t="s">
        <v>282</v>
      </c>
      <c r="U12" s="49">
        <f>SUM(U7:U9)</f>
        <v>76</v>
      </c>
      <c r="V12" s="49">
        <f aca="true" t="shared" si="13" ref="V12:AD12">SUM(V7:V9)</f>
        <v>893</v>
      </c>
      <c r="W12" s="49">
        <f t="shared" si="13"/>
        <v>767</v>
      </c>
      <c r="X12" s="49">
        <f t="shared" si="13"/>
        <v>789</v>
      </c>
      <c r="Y12" s="49">
        <f t="shared" si="13"/>
        <v>586</v>
      </c>
      <c r="Z12" s="49">
        <f t="shared" si="13"/>
        <v>365</v>
      </c>
      <c r="AA12" s="49">
        <f t="shared" si="13"/>
        <v>305</v>
      </c>
      <c r="AB12" s="49">
        <f t="shared" si="13"/>
        <v>570</v>
      </c>
      <c r="AC12" s="49">
        <f t="shared" si="13"/>
        <v>4351</v>
      </c>
      <c r="AD12" s="49">
        <f t="shared" si="13"/>
        <v>3</v>
      </c>
      <c r="AE12" s="49">
        <f>SUM(AE7:AE9)</f>
        <v>38</v>
      </c>
    </row>
    <row r="13" spans="1:31" s="12" customFormat="1" ht="23.25">
      <c r="A13" s="2"/>
      <c r="B13" s="2"/>
      <c r="C13" s="2"/>
      <c r="D13" s="2"/>
      <c r="E13" s="5"/>
      <c r="F13" s="5"/>
      <c r="G13" s="5"/>
      <c r="H13" s="5"/>
      <c r="I13" s="5"/>
      <c r="J13" s="5"/>
      <c r="K13" s="5"/>
      <c r="L13" s="5"/>
      <c r="M13" s="5"/>
      <c r="N13" s="2"/>
      <c r="O13" s="40"/>
      <c r="P13" s="2"/>
      <c r="Q13" s="2"/>
      <c r="R13" s="2"/>
      <c r="T13" s="12" t="s">
        <v>283</v>
      </c>
      <c r="U13" s="12">
        <f>SUM(U11:U12)</f>
        <v>104</v>
      </c>
      <c r="V13" s="12">
        <f aca="true" t="shared" si="14" ref="V13:AE13">SUM(V11:V12)</f>
        <v>1183</v>
      </c>
      <c r="W13" s="12">
        <f t="shared" si="14"/>
        <v>1219</v>
      </c>
      <c r="X13" s="12">
        <f t="shared" si="14"/>
        <v>1219</v>
      </c>
      <c r="Y13" s="12">
        <f t="shared" si="14"/>
        <v>900</v>
      </c>
      <c r="Z13" s="12">
        <f t="shared" si="14"/>
        <v>624</v>
      </c>
      <c r="AA13" s="12">
        <f t="shared" si="14"/>
        <v>488</v>
      </c>
      <c r="AB13" s="12">
        <f t="shared" si="14"/>
        <v>837</v>
      </c>
      <c r="AC13" s="12">
        <f t="shared" si="14"/>
        <v>6574</v>
      </c>
      <c r="AD13" s="12">
        <f t="shared" si="14"/>
        <v>4</v>
      </c>
      <c r="AE13" s="12">
        <f t="shared" si="14"/>
        <v>38</v>
      </c>
    </row>
    <row r="14" spans="1:18" s="12" customFormat="1" ht="23.25">
      <c r="A14" s="2"/>
      <c r="B14" s="2"/>
      <c r="C14" s="2"/>
      <c r="D14" s="2"/>
      <c r="E14" s="5"/>
      <c r="F14" s="5"/>
      <c r="G14" s="5"/>
      <c r="H14" s="5"/>
      <c r="I14" s="5"/>
      <c r="J14" s="5"/>
      <c r="K14" s="5"/>
      <c r="L14" s="5"/>
      <c r="M14" s="5"/>
      <c r="N14" s="2"/>
      <c r="O14" s="40"/>
      <c r="P14" s="2"/>
      <c r="Q14" s="2"/>
      <c r="R14" s="2"/>
    </row>
    <row r="15" spans="1:18" s="12" customFormat="1" ht="23.25">
      <c r="A15" s="2"/>
      <c r="B15" s="2"/>
      <c r="C15" s="2"/>
      <c r="D15" s="2"/>
      <c r="E15" s="5"/>
      <c r="F15" s="5"/>
      <c r="G15" s="5"/>
      <c r="H15" s="5"/>
      <c r="I15" s="5"/>
      <c r="J15" s="5"/>
      <c r="K15" s="5"/>
      <c r="L15" s="5"/>
      <c r="M15" s="5"/>
      <c r="N15" s="2"/>
      <c r="O15" s="40"/>
      <c r="P15" s="2"/>
      <c r="Q15" s="2"/>
      <c r="R15" s="2"/>
    </row>
    <row r="16" spans="1:18" s="12" customFormat="1" ht="23.25">
      <c r="A16" s="2"/>
      <c r="B16" s="2"/>
      <c r="C16" s="2"/>
      <c r="D16" s="2"/>
      <c r="E16" s="5"/>
      <c r="F16" s="5"/>
      <c r="G16" s="5"/>
      <c r="H16" s="5"/>
      <c r="I16" s="5"/>
      <c r="J16" s="5"/>
      <c r="K16" s="5"/>
      <c r="L16" s="5"/>
      <c r="M16" s="5"/>
      <c r="N16" s="2"/>
      <c r="O16" s="40"/>
      <c r="P16" s="2"/>
      <c r="Q16" s="2"/>
      <c r="R16" s="2"/>
    </row>
    <row r="17" spans="1:18" s="12" customFormat="1" ht="23.25">
      <c r="A17" s="2"/>
      <c r="B17" s="2"/>
      <c r="C17" s="2"/>
      <c r="D17" s="2"/>
      <c r="E17" s="5"/>
      <c r="F17" s="5"/>
      <c r="G17" s="5"/>
      <c r="H17" s="5"/>
      <c r="I17" s="5"/>
      <c r="J17" s="5"/>
      <c r="K17" s="5"/>
      <c r="L17" s="5"/>
      <c r="M17" s="5"/>
      <c r="N17" s="2"/>
      <c r="O17" s="40"/>
      <c r="P17" s="2"/>
      <c r="Q17" s="2"/>
      <c r="R17" s="2"/>
    </row>
    <row r="18" spans="1:18" s="12" customFormat="1" ht="23.25">
      <c r="A18" s="2"/>
      <c r="B18" s="2"/>
      <c r="C18" s="2"/>
      <c r="D18" s="2"/>
      <c r="E18" s="5"/>
      <c r="F18" s="5"/>
      <c r="G18" s="5"/>
      <c r="H18" s="5"/>
      <c r="I18" s="5"/>
      <c r="J18" s="5"/>
      <c r="K18" s="5"/>
      <c r="L18" s="5"/>
      <c r="M18" s="5"/>
      <c r="N18" s="2"/>
      <c r="O18" s="40"/>
      <c r="P18" s="2"/>
      <c r="Q18" s="2"/>
      <c r="R18" s="2"/>
    </row>
    <row r="19" spans="1:18" s="12" customFormat="1" ht="23.25">
      <c r="A19" s="2"/>
      <c r="B19" s="2"/>
      <c r="C19" s="2"/>
      <c r="D19" s="2"/>
      <c r="E19" s="5"/>
      <c r="F19" s="5"/>
      <c r="G19" s="5"/>
      <c r="H19" s="5"/>
      <c r="I19" s="5"/>
      <c r="J19" s="5"/>
      <c r="K19" s="5"/>
      <c r="L19" s="5"/>
      <c r="M19" s="5"/>
      <c r="N19" s="2"/>
      <c r="O19" s="40"/>
      <c r="P19" s="2"/>
      <c r="Q19" s="2"/>
      <c r="R19" s="2"/>
    </row>
    <row r="20" spans="1:18" s="12" customFormat="1" ht="23.2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2"/>
      <c r="O20" s="40"/>
      <c r="P20" s="2"/>
      <c r="Q20" s="2"/>
      <c r="R20" s="2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40"/>
      <c r="P21" s="2"/>
      <c r="Q21" s="2"/>
      <c r="R21" s="2"/>
    </row>
    <row r="22" spans="1:18" s="68" customFormat="1" ht="27">
      <c r="A22" s="95" t="s">
        <v>175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s="68" customFormat="1" ht="27">
      <c r="A23" s="95" t="s">
        <v>299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s="66" customFormat="1" ht="23.25">
      <c r="A24" s="93" t="s">
        <v>110</v>
      </c>
      <c r="B24" s="93" t="s">
        <v>0</v>
      </c>
      <c r="C24" s="93" t="s">
        <v>120</v>
      </c>
      <c r="D24" s="93" t="s">
        <v>117</v>
      </c>
      <c r="E24" s="92" t="s">
        <v>105</v>
      </c>
      <c r="F24" s="92"/>
      <c r="G24" s="92"/>
      <c r="H24" s="92"/>
      <c r="I24" s="92"/>
      <c r="J24" s="92"/>
      <c r="K24" s="92"/>
      <c r="L24" s="92"/>
      <c r="M24" s="15" t="s">
        <v>104</v>
      </c>
      <c r="N24" s="88" t="s">
        <v>108</v>
      </c>
      <c r="O24" s="91" t="s">
        <v>109</v>
      </c>
      <c r="P24" s="71"/>
      <c r="Q24" s="71"/>
      <c r="R24" s="93" t="s">
        <v>3</v>
      </c>
    </row>
    <row r="25" spans="1:18" s="66" customFormat="1" ht="23.25">
      <c r="A25" s="93"/>
      <c r="B25" s="93"/>
      <c r="C25" s="93"/>
      <c r="D25" s="93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5" t="s">
        <v>107</v>
      </c>
      <c r="N25" s="88"/>
      <c r="O25" s="91"/>
      <c r="P25" s="72" t="s">
        <v>1</v>
      </c>
      <c r="Q25" s="72" t="s">
        <v>2</v>
      </c>
      <c r="R25" s="93"/>
    </row>
    <row r="26" spans="1:18" s="66" customFormat="1" ht="23.25">
      <c r="A26" s="15" t="s">
        <v>114</v>
      </c>
      <c r="B26" s="76" t="s">
        <v>55</v>
      </c>
      <c r="C26" s="15" t="s">
        <v>132</v>
      </c>
      <c r="D26" s="15" t="s">
        <v>119</v>
      </c>
      <c r="E26" s="28">
        <v>15</v>
      </c>
      <c r="F26" s="28">
        <v>153</v>
      </c>
      <c r="G26" s="28">
        <v>107</v>
      </c>
      <c r="H26" s="28">
        <v>122</v>
      </c>
      <c r="I26" s="28">
        <v>61</v>
      </c>
      <c r="J26" s="28">
        <v>24</v>
      </c>
      <c r="K26" s="28">
        <v>22</v>
      </c>
      <c r="L26" s="28">
        <v>27</v>
      </c>
      <c r="M26" s="15">
        <f>SUM(E26:L26)</f>
        <v>531</v>
      </c>
      <c r="N26" s="19">
        <f>((4*L26)+(3.5*K26)+(3*J26)+(2.5*I26)+(2*H26)+(1.5*G26)+(F26))/M26</f>
        <v>1.8210922787193973</v>
      </c>
      <c r="O26" s="41">
        <f>SQRT((16*L26+12.25*K26+9*J26+6.25*I26+4*H26+2.25*G26+F26)/M26-(N26^2))</f>
        <v>0.8888340258851858</v>
      </c>
      <c r="P26" s="28">
        <v>0</v>
      </c>
      <c r="Q26" s="28">
        <v>0</v>
      </c>
      <c r="R26" s="28" t="s">
        <v>333</v>
      </c>
    </row>
    <row r="27" spans="1:31" s="66" customFormat="1" ht="23.25">
      <c r="A27" s="16"/>
      <c r="B27" s="76" t="s">
        <v>56</v>
      </c>
      <c r="C27" s="15" t="s">
        <v>133</v>
      </c>
      <c r="D27" s="15" t="s">
        <v>118</v>
      </c>
      <c r="E27" s="28">
        <v>7</v>
      </c>
      <c r="F27" s="28">
        <v>68</v>
      </c>
      <c r="G27" s="28">
        <v>75</v>
      </c>
      <c r="H27" s="28">
        <v>99</v>
      </c>
      <c r="I27" s="28">
        <v>71</v>
      </c>
      <c r="J27" s="28">
        <v>55</v>
      </c>
      <c r="K27" s="28">
        <v>43</v>
      </c>
      <c r="L27" s="28">
        <v>25</v>
      </c>
      <c r="M27" s="15">
        <f aca="true" t="shared" si="15" ref="M27:M38">SUM(E27:L27)</f>
        <v>443</v>
      </c>
      <c r="N27" s="19">
        <f aca="true" t="shared" si="16" ref="N27:N35">((4*L27)+(3.5*K27)+(3*J27)+(2.5*I27)+(2*H27)+(1.5*G27)+(F27))/M27</f>
        <v>2.1930022573363432</v>
      </c>
      <c r="O27" s="41">
        <f aca="true" t="shared" si="17" ref="O27:O38">SQRT((16*L27+12.25*K27+9*J27+6.25*I27+4*H27+2.25*G27+F27)/M27-(N27^2))</f>
        <v>0.9111155900900068</v>
      </c>
      <c r="P27" s="28">
        <v>1</v>
      </c>
      <c r="Q27" s="28">
        <v>0</v>
      </c>
      <c r="R27" s="28" t="s">
        <v>333</v>
      </c>
      <c r="U27" s="49">
        <v>0</v>
      </c>
      <c r="V27" s="49">
        <v>0</v>
      </c>
      <c r="W27" s="49">
        <v>0</v>
      </c>
      <c r="X27" s="49">
        <v>2</v>
      </c>
      <c r="Y27" s="49">
        <v>6</v>
      </c>
      <c r="Z27" s="49">
        <v>13</v>
      </c>
      <c r="AA27" s="49">
        <v>10</v>
      </c>
      <c r="AB27" s="49">
        <v>11</v>
      </c>
      <c r="AC27" s="49"/>
      <c r="AD27" s="12">
        <v>1</v>
      </c>
      <c r="AE27" s="12">
        <v>0</v>
      </c>
    </row>
    <row r="28" spans="1:31" s="66" customFormat="1" ht="23.25">
      <c r="A28" s="20"/>
      <c r="B28" s="76" t="s">
        <v>63</v>
      </c>
      <c r="C28" s="15" t="s">
        <v>132</v>
      </c>
      <c r="D28" s="15" t="s">
        <v>119</v>
      </c>
      <c r="E28" s="28">
        <v>12</v>
      </c>
      <c r="F28" s="28">
        <v>117</v>
      </c>
      <c r="G28" s="28">
        <v>103</v>
      </c>
      <c r="H28" s="28">
        <v>96</v>
      </c>
      <c r="I28" s="28">
        <v>87</v>
      </c>
      <c r="J28" s="28">
        <v>36</v>
      </c>
      <c r="K28" s="28">
        <v>21</v>
      </c>
      <c r="L28" s="28">
        <v>41</v>
      </c>
      <c r="M28" s="15">
        <f t="shared" si="15"/>
        <v>513</v>
      </c>
      <c r="N28" s="19">
        <f t="shared" si="16"/>
        <v>2.0009746588693957</v>
      </c>
      <c r="O28" s="41">
        <f t="shared" si="17"/>
        <v>0.9466772842153998</v>
      </c>
      <c r="P28" s="28">
        <v>0</v>
      </c>
      <c r="Q28" s="28">
        <v>8</v>
      </c>
      <c r="R28" s="28" t="s">
        <v>334</v>
      </c>
      <c r="U28" s="49">
        <v>0</v>
      </c>
      <c r="V28" s="49">
        <v>2</v>
      </c>
      <c r="W28" s="49">
        <v>2</v>
      </c>
      <c r="X28" s="49">
        <v>2</v>
      </c>
      <c r="Y28" s="49">
        <v>1</v>
      </c>
      <c r="Z28" s="49">
        <v>1</v>
      </c>
      <c r="AA28" s="49">
        <v>4</v>
      </c>
      <c r="AB28" s="49">
        <v>35</v>
      </c>
      <c r="AC28" s="49"/>
      <c r="AD28" s="12">
        <v>0</v>
      </c>
      <c r="AE28" s="12">
        <v>0</v>
      </c>
    </row>
    <row r="29" spans="1:31" s="66" customFormat="1" ht="23.25">
      <c r="A29" s="18"/>
      <c r="B29" s="76" t="s">
        <v>64</v>
      </c>
      <c r="C29" s="15" t="s">
        <v>133</v>
      </c>
      <c r="D29" s="15" t="s">
        <v>118</v>
      </c>
      <c r="E29" s="28">
        <v>13</v>
      </c>
      <c r="F29" s="28">
        <v>111</v>
      </c>
      <c r="G29" s="28">
        <v>127</v>
      </c>
      <c r="H29" s="28">
        <v>93</v>
      </c>
      <c r="I29" s="28">
        <v>26</v>
      </c>
      <c r="J29" s="28">
        <v>11</v>
      </c>
      <c r="K29" s="28">
        <v>13</v>
      </c>
      <c r="L29" s="28">
        <v>32</v>
      </c>
      <c r="M29" s="15">
        <f t="shared" si="15"/>
        <v>426</v>
      </c>
      <c r="N29" s="19">
        <f t="shared" si="16"/>
        <v>1.7816901408450705</v>
      </c>
      <c r="O29" s="41">
        <f t="shared" si="17"/>
        <v>0.9053793113466498</v>
      </c>
      <c r="P29" s="28">
        <v>0</v>
      </c>
      <c r="Q29" s="28">
        <v>9</v>
      </c>
      <c r="R29" s="28" t="s">
        <v>334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4</v>
      </c>
      <c r="AB29" s="49">
        <v>46</v>
      </c>
      <c r="AC29" s="49"/>
      <c r="AD29" s="12">
        <v>0</v>
      </c>
      <c r="AE29" s="12">
        <v>0</v>
      </c>
    </row>
    <row r="30" spans="1:31" s="66" customFormat="1" ht="23.25">
      <c r="A30" s="15" t="s">
        <v>115</v>
      </c>
      <c r="B30" s="15" t="s">
        <v>75</v>
      </c>
      <c r="C30" s="15" t="s">
        <v>132</v>
      </c>
      <c r="D30" s="15" t="s">
        <v>119</v>
      </c>
      <c r="E30" s="28">
        <v>4</v>
      </c>
      <c r="F30" s="28">
        <v>131</v>
      </c>
      <c r="G30" s="28">
        <v>119</v>
      </c>
      <c r="H30" s="28">
        <v>70</v>
      </c>
      <c r="I30" s="28">
        <v>37</v>
      </c>
      <c r="J30" s="28">
        <v>25</v>
      </c>
      <c r="K30" s="28">
        <v>16</v>
      </c>
      <c r="L30" s="28">
        <v>50</v>
      </c>
      <c r="M30" s="15">
        <f t="shared" si="15"/>
        <v>452</v>
      </c>
      <c r="N30" s="19">
        <f t="shared" si="16"/>
        <v>1.9314159292035398</v>
      </c>
      <c r="O30" s="41">
        <f t="shared" si="17"/>
        <v>0.9920858220589243</v>
      </c>
      <c r="P30" s="28">
        <v>0</v>
      </c>
      <c r="Q30" s="28">
        <v>4</v>
      </c>
      <c r="R30" s="28" t="s">
        <v>335</v>
      </c>
      <c r="U30" s="49">
        <v>4</v>
      </c>
      <c r="V30" s="49">
        <v>18</v>
      </c>
      <c r="W30" s="49">
        <v>26</v>
      </c>
      <c r="X30" s="49">
        <v>66</v>
      </c>
      <c r="Y30" s="49">
        <v>86</v>
      </c>
      <c r="Z30" s="49">
        <v>112</v>
      </c>
      <c r="AA30" s="49">
        <v>95</v>
      </c>
      <c r="AB30" s="49">
        <v>118</v>
      </c>
      <c r="AC30" s="49"/>
      <c r="AD30" s="12">
        <v>0</v>
      </c>
      <c r="AE30" s="12">
        <v>1</v>
      </c>
    </row>
    <row r="31" spans="1:31" s="66" customFormat="1" ht="23.25">
      <c r="A31" s="20"/>
      <c r="B31" s="15" t="s">
        <v>198</v>
      </c>
      <c r="C31" s="15" t="s">
        <v>133</v>
      </c>
      <c r="D31" s="15" t="s">
        <v>118</v>
      </c>
      <c r="E31" s="28">
        <v>4</v>
      </c>
      <c r="F31" s="28">
        <v>133</v>
      </c>
      <c r="G31" s="28">
        <v>68</v>
      </c>
      <c r="H31" s="28">
        <v>38</v>
      </c>
      <c r="I31" s="28">
        <v>31</v>
      </c>
      <c r="J31" s="28">
        <v>22</v>
      </c>
      <c r="K31" s="28">
        <v>30</v>
      </c>
      <c r="L31" s="28">
        <v>45</v>
      </c>
      <c r="M31" s="15">
        <f t="shared" si="15"/>
        <v>371</v>
      </c>
      <c r="N31" s="19">
        <f t="shared" si="16"/>
        <v>1.9932614555256065</v>
      </c>
      <c r="O31" s="41">
        <f t="shared" si="17"/>
        <v>1.0930226563655205</v>
      </c>
      <c r="P31" s="28">
        <v>0</v>
      </c>
      <c r="Q31" s="28">
        <v>1</v>
      </c>
      <c r="R31" s="28" t="s">
        <v>335</v>
      </c>
      <c r="U31" s="12">
        <f>SUM(U27:U30)</f>
        <v>4</v>
      </c>
      <c r="V31" s="12">
        <f aca="true" t="shared" si="18" ref="V31:AE31">SUM(V27:V30)</f>
        <v>20</v>
      </c>
      <c r="W31" s="12">
        <f t="shared" si="18"/>
        <v>28</v>
      </c>
      <c r="X31" s="12">
        <f t="shared" si="18"/>
        <v>70</v>
      </c>
      <c r="Y31" s="12">
        <f t="shared" si="18"/>
        <v>93</v>
      </c>
      <c r="Z31" s="12">
        <f t="shared" si="18"/>
        <v>126</v>
      </c>
      <c r="AA31" s="12">
        <f t="shared" si="18"/>
        <v>113</v>
      </c>
      <c r="AB31" s="12">
        <f t="shared" si="18"/>
        <v>210</v>
      </c>
      <c r="AC31" s="49">
        <f>SUM(U31:AB31)</f>
        <v>664</v>
      </c>
      <c r="AD31" s="12">
        <f t="shared" si="18"/>
        <v>1</v>
      </c>
      <c r="AE31" s="12">
        <f t="shared" si="18"/>
        <v>1</v>
      </c>
    </row>
    <row r="32" spans="1:18" s="66" customFormat="1" ht="23.25">
      <c r="A32" s="20"/>
      <c r="B32" s="15" t="s">
        <v>199</v>
      </c>
      <c r="C32" s="15" t="s">
        <v>132</v>
      </c>
      <c r="D32" s="15" t="s">
        <v>119</v>
      </c>
      <c r="E32" s="28">
        <v>14</v>
      </c>
      <c r="F32" s="28">
        <v>13</v>
      </c>
      <c r="G32" s="28">
        <v>36</v>
      </c>
      <c r="H32" s="28">
        <v>76</v>
      </c>
      <c r="I32" s="28">
        <v>92</v>
      </c>
      <c r="J32" s="28">
        <v>68</v>
      </c>
      <c r="K32" s="28">
        <v>47</v>
      </c>
      <c r="L32" s="28">
        <v>96</v>
      </c>
      <c r="M32" s="15">
        <f t="shared" si="15"/>
        <v>442</v>
      </c>
      <c r="N32" s="19">
        <f t="shared" si="16"/>
        <v>2.7183257918552037</v>
      </c>
      <c r="O32" s="41">
        <f t="shared" si="17"/>
        <v>0.9871133025849713</v>
      </c>
      <c r="P32" s="28">
        <v>2</v>
      </c>
      <c r="Q32" s="28">
        <v>8</v>
      </c>
      <c r="R32" s="28" t="s">
        <v>336</v>
      </c>
    </row>
    <row r="33" spans="1:28" s="66" customFormat="1" ht="23.25">
      <c r="A33" s="18"/>
      <c r="B33" s="15" t="s">
        <v>200</v>
      </c>
      <c r="C33" s="15" t="s">
        <v>133</v>
      </c>
      <c r="D33" s="15" t="s">
        <v>118</v>
      </c>
      <c r="E33" s="28">
        <v>7</v>
      </c>
      <c r="F33" s="28">
        <v>123</v>
      </c>
      <c r="G33" s="28">
        <v>33</v>
      </c>
      <c r="H33" s="28">
        <v>40</v>
      </c>
      <c r="I33" s="28">
        <v>41</v>
      </c>
      <c r="J33" s="28">
        <v>23</v>
      </c>
      <c r="K33" s="28">
        <v>41</v>
      </c>
      <c r="L33" s="28">
        <v>54</v>
      </c>
      <c r="M33" s="15">
        <f t="shared" si="15"/>
        <v>362</v>
      </c>
      <c r="N33" s="19">
        <f t="shared" si="16"/>
        <v>2.164364640883978</v>
      </c>
      <c r="O33" s="41">
        <f>SQRT((16*L33+12.25*K33+9*J33+6.25*I33+4*H33+2.25*G33+F33)/M33-(N33^2))</f>
        <v>1.1645907253815653</v>
      </c>
      <c r="P33" s="28">
        <v>0</v>
      </c>
      <c r="Q33" s="28">
        <v>8</v>
      </c>
      <c r="R33" s="28" t="s">
        <v>336</v>
      </c>
      <c r="T33" s="12">
        <v>0</v>
      </c>
      <c r="U33" s="12">
        <v>1</v>
      </c>
      <c r="V33" s="12">
        <v>1.5</v>
      </c>
      <c r="W33" s="12">
        <v>2</v>
      </c>
      <c r="X33" s="12">
        <v>2.5</v>
      </c>
      <c r="Y33" s="12">
        <v>3</v>
      </c>
      <c r="Z33" s="12">
        <v>3.5</v>
      </c>
      <c r="AA33" s="12">
        <v>4</v>
      </c>
      <c r="AB33" s="49"/>
    </row>
    <row r="34" spans="1:28" s="66" customFormat="1" ht="23.25">
      <c r="A34" s="15" t="s">
        <v>116</v>
      </c>
      <c r="B34" s="28" t="s">
        <v>259</v>
      </c>
      <c r="C34" s="15" t="s">
        <v>132</v>
      </c>
      <c r="D34" s="15" t="s">
        <v>119</v>
      </c>
      <c r="E34" s="28">
        <v>0</v>
      </c>
      <c r="F34" s="28">
        <v>23</v>
      </c>
      <c r="G34" s="28">
        <v>62</v>
      </c>
      <c r="H34" s="28">
        <v>110</v>
      </c>
      <c r="I34" s="28">
        <v>86</v>
      </c>
      <c r="J34" s="28">
        <v>48</v>
      </c>
      <c r="K34" s="28">
        <v>39</v>
      </c>
      <c r="L34" s="28">
        <v>100</v>
      </c>
      <c r="M34" s="15">
        <f t="shared" si="15"/>
        <v>468</v>
      </c>
      <c r="N34" s="19">
        <f t="shared" si="16"/>
        <v>2.6314102564102564</v>
      </c>
      <c r="O34" s="41">
        <f t="shared" si="17"/>
        <v>0.93503538626622</v>
      </c>
      <c r="P34" s="28">
        <v>0</v>
      </c>
      <c r="Q34" s="28">
        <v>0</v>
      </c>
      <c r="R34" s="28" t="s">
        <v>327</v>
      </c>
      <c r="T34" s="12">
        <f aca="true" t="shared" si="19" ref="T34:AA34">SUM(E34:E35)</f>
        <v>0</v>
      </c>
      <c r="U34" s="12">
        <f t="shared" si="19"/>
        <v>44</v>
      </c>
      <c r="V34" s="12">
        <f t="shared" si="19"/>
        <v>99</v>
      </c>
      <c r="W34" s="12">
        <f t="shared" si="19"/>
        <v>155</v>
      </c>
      <c r="X34" s="12">
        <f t="shared" si="19"/>
        <v>140</v>
      </c>
      <c r="Y34" s="12">
        <f t="shared" si="19"/>
        <v>101</v>
      </c>
      <c r="Z34" s="12">
        <f t="shared" si="19"/>
        <v>72</v>
      </c>
      <c r="AA34" s="12">
        <f t="shared" si="19"/>
        <v>200</v>
      </c>
      <c r="AB34" s="12">
        <f>SUM(T34:AA34)</f>
        <v>811</v>
      </c>
    </row>
    <row r="35" spans="1:28" s="66" customFormat="1" ht="23.25">
      <c r="A35" s="16"/>
      <c r="B35" s="28" t="s">
        <v>260</v>
      </c>
      <c r="C35" s="15" t="s">
        <v>133</v>
      </c>
      <c r="D35" s="15" t="s">
        <v>118</v>
      </c>
      <c r="E35" s="28">
        <v>0</v>
      </c>
      <c r="F35" s="28">
        <v>21</v>
      </c>
      <c r="G35" s="28">
        <v>37</v>
      </c>
      <c r="H35" s="28">
        <v>45</v>
      </c>
      <c r="I35" s="28">
        <v>54</v>
      </c>
      <c r="J35" s="28">
        <v>53</v>
      </c>
      <c r="K35" s="28">
        <v>33</v>
      </c>
      <c r="L35" s="28">
        <v>100</v>
      </c>
      <c r="M35" s="15">
        <f t="shared" si="15"/>
        <v>343</v>
      </c>
      <c r="N35" s="19">
        <f t="shared" si="16"/>
        <v>2.8454810495626823</v>
      </c>
      <c r="O35" s="41">
        <f t="shared" si="17"/>
        <v>0.9746203501365828</v>
      </c>
      <c r="P35" s="28">
        <v>0</v>
      </c>
      <c r="Q35" s="28">
        <v>0</v>
      </c>
      <c r="R35" s="28" t="s">
        <v>327</v>
      </c>
      <c r="T35" s="49"/>
      <c r="U35" s="49"/>
      <c r="V35" s="49"/>
      <c r="W35" s="49"/>
      <c r="X35" s="49"/>
      <c r="Y35" s="49"/>
      <c r="Z35" s="49"/>
      <c r="AA35" s="49"/>
      <c r="AB35" s="49"/>
    </row>
    <row r="36" spans="1:28" s="66" customFormat="1" ht="23.25">
      <c r="A36" s="20"/>
      <c r="B36" s="28" t="s">
        <v>261</v>
      </c>
      <c r="C36" s="15" t="s">
        <v>132</v>
      </c>
      <c r="D36" s="15" t="s">
        <v>119</v>
      </c>
      <c r="E36" s="28">
        <v>1</v>
      </c>
      <c r="F36" s="28">
        <v>105</v>
      </c>
      <c r="G36" s="28">
        <v>75</v>
      </c>
      <c r="H36" s="28">
        <v>77</v>
      </c>
      <c r="I36" s="28">
        <v>65</v>
      </c>
      <c r="J36" s="28">
        <v>57</v>
      </c>
      <c r="K36" s="28">
        <v>21</v>
      </c>
      <c r="L36" s="28">
        <v>66</v>
      </c>
      <c r="M36" s="15">
        <f t="shared" si="15"/>
        <v>467</v>
      </c>
      <c r="N36" s="19">
        <f>((4*L36)+(3.5*K36)+(3*J36)+(2.5*I36)+(2*H36)+(1.5*G36)+(F36))/M36</f>
        <v>2.232334047109208</v>
      </c>
      <c r="O36" s="41">
        <f t="shared" si="17"/>
        <v>1.0212325716996702</v>
      </c>
      <c r="P36" s="28">
        <v>1</v>
      </c>
      <c r="Q36" s="28">
        <v>0</v>
      </c>
      <c r="R36" s="28" t="s">
        <v>328</v>
      </c>
      <c r="T36" s="49"/>
      <c r="U36" s="49"/>
      <c r="V36" s="49"/>
      <c r="W36" s="49"/>
      <c r="X36" s="49"/>
      <c r="Y36" s="49"/>
      <c r="Z36" s="67"/>
      <c r="AA36" s="49"/>
      <c r="AB36" s="49"/>
    </row>
    <row r="37" spans="1:28" s="66" customFormat="1" ht="23.25">
      <c r="A37" s="18"/>
      <c r="B37" s="28" t="s">
        <v>262</v>
      </c>
      <c r="C37" s="15" t="s">
        <v>133</v>
      </c>
      <c r="D37" s="15" t="s">
        <v>118</v>
      </c>
      <c r="E37" s="28">
        <v>1</v>
      </c>
      <c r="F37" s="28">
        <v>109</v>
      </c>
      <c r="G37" s="28">
        <v>44</v>
      </c>
      <c r="H37" s="28">
        <v>61</v>
      </c>
      <c r="I37" s="28">
        <v>28</v>
      </c>
      <c r="J37" s="28">
        <v>30</v>
      </c>
      <c r="K37" s="28">
        <v>13</v>
      </c>
      <c r="L37" s="28">
        <v>58</v>
      </c>
      <c r="M37" s="15">
        <f t="shared" si="15"/>
        <v>344</v>
      </c>
      <c r="N37" s="19">
        <f>((4*L37)+(3.5*K37)+(3*J37)+(2.5*I37)+(2*H37)+(1.5*G37)+(F37))/M37</f>
        <v>2.135174418604651</v>
      </c>
      <c r="O37" s="41">
        <f t="shared" si="17"/>
        <v>1.099635760962444</v>
      </c>
      <c r="P37" s="28">
        <v>0</v>
      </c>
      <c r="Q37" s="28">
        <v>0</v>
      </c>
      <c r="R37" s="28" t="s">
        <v>328</v>
      </c>
      <c r="T37" s="49"/>
      <c r="U37" s="49"/>
      <c r="V37" s="49"/>
      <c r="W37" s="49"/>
      <c r="X37" s="49"/>
      <c r="Y37" s="49"/>
      <c r="Z37" s="67"/>
      <c r="AA37" s="49"/>
      <c r="AB37" s="49"/>
    </row>
    <row r="38" spans="1:256" s="66" customFormat="1" ht="23.25">
      <c r="A38" s="92" t="s">
        <v>172</v>
      </c>
      <c r="B38" s="92"/>
      <c r="C38" s="92"/>
      <c r="D38" s="92"/>
      <c r="E38" s="25">
        <f aca="true" t="shared" si="20" ref="E38:L38">SUM(E26:E37)</f>
        <v>78</v>
      </c>
      <c r="F38" s="25">
        <f t="shared" si="20"/>
        <v>1107</v>
      </c>
      <c r="G38" s="25">
        <f t="shared" si="20"/>
        <v>886</v>
      </c>
      <c r="H38" s="25">
        <f t="shared" si="20"/>
        <v>927</v>
      </c>
      <c r="I38" s="25">
        <f t="shared" si="20"/>
        <v>679</v>
      </c>
      <c r="J38" s="25">
        <f t="shared" si="20"/>
        <v>452</v>
      </c>
      <c r="K38" s="25">
        <f t="shared" si="20"/>
        <v>339</v>
      </c>
      <c r="L38" s="25">
        <f t="shared" si="20"/>
        <v>694</v>
      </c>
      <c r="M38" s="15">
        <f t="shared" si="15"/>
        <v>5162</v>
      </c>
      <c r="N38" s="19">
        <f>((4*L38)+(3.5*K38)+(3*J38)+(2.5*I38)+(2*H38)+(1.5*G38)+(F38))/M38</f>
        <v>2.1902363425029057</v>
      </c>
      <c r="O38" s="41">
        <f t="shared" si="17"/>
        <v>1.0428803205412083</v>
      </c>
      <c r="P38" s="25">
        <f>SUM(P26:P37)</f>
        <v>4</v>
      </c>
      <c r="Q38" s="25">
        <f>SUM(Q26:Q37)</f>
        <v>38</v>
      </c>
      <c r="R38" s="26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18" s="44" customFormat="1" ht="18.75" customHeight="1">
      <c r="A39" s="92" t="s">
        <v>174</v>
      </c>
      <c r="B39" s="92"/>
      <c r="C39" s="92"/>
      <c r="D39" s="92"/>
      <c r="E39" s="19">
        <f aca="true" t="shared" si="21" ref="E39:L39">(E38*100)/$M38</f>
        <v>1.5110422316931422</v>
      </c>
      <c r="F39" s="19">
        <f t="shared" si="21"/>
        <v>21.445176288260363</v>
      </c>
      <c r="G39" s="19">
        <f t="shared" si="21"/>
        <v>17.163889965129794</v>
      </c>
      <c r="H39" s="19">
        <f t="shared" si="21"/>
        <v>17.95815575358388</v>
      </c>
      <c r="I39" s="19">
        <f t="shared" si="21"/>
        <v>13.15381635025184</v>
      </c>
      <c r="J39" s="19">
        <f t="shared" si="21"/>
        <v>8.75629600929872</v>
      </c>
      <c r="K39" s="19">
        <f t="shared" si="21"/>
        <v>6.567222006974041</v>
      </c>
      <c r="L39" s="19">
        <f t="shared" si="21"/>
        <v>13.444401394808214</v>
      </c>
      <c r="M39" s="19">
        <f>((M38-(P38+Q38))*100)/$M38</f>
        <v>99.18636187524216</v>
      </c>
      <c r="N39" s="27" t="s">
        <v>106</v>
      </c>
      <c r="O39" s="39" t="s">
        <v>106</v>
      </c>
      <c r="P39" s="19">
        <f>(P38*100)/$M38</f>
        <v>0.07748934521503294</v>
      </c>
      <c r="Q39" s="19">
        <f>(Q38*100)/$M38</f>
        <v>0.7361487795428129</v>
      </c>
      <c r="R39" s="18"/>
    </row>
    <row r="40" spans="1:256" ht="23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0"/>
      <c r="P40" s="5"/>
      <c r="Q40" s="5"/>
      <c r="R40" s="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23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0"/>
      <c r="P41" s="5"/>
      <c r="Q41" s="5"/>
      <c r="R41" s="5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</sheetData>
  <mergeCells count="24">
    <mergeCell ref="A3:A4"/>
    <mergeCell ref="B3:B4"/>
    <mergeCell ref="C3:C4"/>
    <mergeCell ref="D3:D4"/>
    <mergeCell ref="E3:L3"/>
    <mergeCell ref="N3:N4"/>
    <mergeCell ref="O3:O4"/>
    <mergeCell ref="R3:R4"/>
    <mergeCell ref="O24:O25"/>
    <mergeCell ref="A39:D39"/>
    <mergeCell ref="A24:A25"/>
    <mergeCell ref="B24:B25"/>
    <mergeCell ref="C24:C25"/>
    <mergeCell ref="D24:D25"/>
    <mergeCell ref="R24:R25"/>
    <mergeCell ref="A11:D11"/>
    <mergeCell ref="A38:D38"/>
    <mergeCell ref="A1:R1"/>
    <mergeCell ref="A2:R2"/>
    <mergeCell ref="A22:R22"/>
    <mergeCell ref="A23:R23"/>
    <mergeCell ref="A12:D12"/>
    <mergeCell ref="E24:L24"/>
    <mergeCell ref="N24:N25"/>
  </mergeCells>
  <printOptions/>
  <pageMargins left="0.8" right="0.4" top="0.64" bottom="0.6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41">
      <selection activeCell="R52" sqref="R52:R55"/>
    </sheetView>
  </sheetViews>
  <sheetFormatPr defaultColWidth="9.140625" defaultRowHeight="12.75"/>
  <cols>
    <col min="1" max="1" width="9.140625" style="3" customWidth="1"/>
    <col min="2" max="2" width="7.8515625" style="3" bestFit="1" customWidth="1"/>
    <col min="3" max="3" width="22.7109375" style="3" bestFit="1" customWidth="1"/>
    <col min="4" max="4" width="11.140625" style="3" customWidth="1"/>
    <col min="5" max="6" width="4.421875" style="3" bestFit="1" customWidth="1"/>
    <col min="7" max="12" width="5.421875" style="3" bestFit="1" customWidth="1"/>
    <col min="13" max="13" width="13.8515625" style="3" bestFit="1" customWidth="1"/>
    <col min="14" max="14" width="4.421875" style="6" bestFit="1" customWidth="1"/>
    <col min="15" max="15" width="7.28125" style="43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</cols>
  <sheetData>
    <row r="1" spans="1:18" s="1" customFormat="1" ht="29.25">
      <c r="A1" s="94" t="s">
        <v>220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32" s="1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  <c r="V3" s="1">
        <v>0</v>
      </c>
      <c r="W3" s="1">
        <v>1</v>
      </c>
      <c r="X3" s="1">
        <v>1.5</v>
      </c>
      <c r="Y3" s="1">
        <v>2</v>
      </c>
      <c r="Z3" s="1">
        <v>2.5</v>
      </c>
      <c r="AA3" s="1">
        <v>3</v>
      </c>
      <c r="AB3" s="1">
        <v>3.5</v>
      </c>
      <c r="AC3" s="1">
        <v>4</v>
      </c>
      <c r="AD3" s="1" t="s">
        <v>172</v>
      </c>
      <c r="AE3" s="1" t="s">
        <v>1</v>
      </c>
      <c r="AF3" s="1" t="s">
        <v>2</v>
      </c>
    </row>
    <row r="4" spans="1:32" s="1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U4" s="1" t="s">
        <v>111</v>
      </c>
      <c r="V4" s="1">
        <f>SUM(E5:E6)</f>
        <v>0</v>
      </c>
      <c r="W4" s="1">
        <f aca="true" t="shared" si="0" ref="W4:AC4">SUM(F5:F6)</f>
        <v>34</v>
      </c>
      <c r="X4" s="1">
        <f t="shared" si="0"/>
        <v>70</v>
      </c>
      <c r="Y4" s="1">
        <f t="shared" si="0"/>
        <v>109</v>
      </c>
      <c r="Z4" s="1">
        <f t="shared" si="0"/>
        <v>115</v>
      </c>
      <c r="AA4" s="1">
        <f t="shared" si="0"/>
        <v>140</v>
      </c>
      <c r="AB4" s="1">
        <f t="shared" si="0"/>
        <v>99</v>
      </c>
      <c r="AC4" s="1">
        <f t="shared" si="0"/>
        <v>107</v>
      </c>
      <c r="AD4" s="1">
        <f aca="true" t="shared" si="1" ref="AD4:AD9">SUM(V4:AC4)</f>
        <v>674</v>
      </c>
      <c r="AE4" s="1">
        <f>SUM(P5:P6)</f>
        <v>2</v>
      </c>
      <c r="AF4" s="1">
        <f>SUM(Q5:Q6)</f>
        <v>0</v>
      </c>
    </row>
    <row r="5" spans="1:32" s="1" customFormat="1" ht="23.25">
      <c r="A5" s="7" t="s">
        <v>111</v>
      </c>
      <c r="B5" s="7" t="s">
        <v>10</v>
      </c>
      <c r="C5" s="7" t="s">
        <v>134</v>
      </c>
      <c r="D5" s="7" t="s">
        <v>119</v>
      </c>
      <c r="E5" s="28">
        <v>0</v>
      </c>
      <c r="F5" s="28">
        <v>34</v>
      </c>
      <c r="G5" s="28">
        <v>70</v>
      </c>
      <c r="H5" s="28">
        <v>107</v>
      </c>
      <c r="I5" s="28">
        <v>109</v>
      </c>
      <c r="J5" s="28">
        <v>125</v>
      </c>
      <c r="K5" s="28">
        <v>78</v>
      </c>
      <c r="L5" s="28">
        <v>60</v>
      </c>
      <c r="M5" s="7">
        <f>SUM(E5:L5)</f>
        <v>583</v>
      </c>
      <c r="N5" s="8">
        <f>((4*L5)+(3.5*K5)+(3*J5)+(2.5*I5)+(2*H5)+(1.5*G5)+(F5))/M5</f>
        <v>2.5960548885077186</v>
      </c>
      <c r="O5" s="36">
        <f>SQRT((16*L5+12.25*K5+9*J5+6.25*I5+4*H5+2.25*G5+F5)/M5-(N5^2))</f>
        <v>0.8407716441080407</v>
      </c>
      <c r="P5" s="28">
        <v>2</v>
      </c>
      <c r="Q5" s="28">
        <v>0</v>
      </c>
      <c r="R5" s="28" t="s">
        <v>330</v>
      </c>
      <c r="U5" s="1" t="s">
        <v>112</v>
      </c>
      <c r="V5" s="1">
        <f>SUM(E7:E8)</f>
        <v>6</v>
      </c>
      <c r="W5" s="1">
        <f aca="true" t="shared" si="2" ref="W5:AC5">SUM(F7:F8)</f>
        <v>25</v>
      </c>
      <c r="X5" s="1">
        <f t="shared" si="2"/>
        <v>47</v>
      </c>
      <c r="Y5" s="1">
        <f t="shared" si="2"/>
        <v>123</v>
      </c>
      <c r="Z5" s="1">
        <f t="shared" si="2"/>
        <v>119</v>
      </c>
      <c r="AA5" s="1">
        <f t="shared" si="2"/>
        <v>82</v>
      </c>
      <c r="AB5" s="1">
        <f t="shared" si="2"/>
        <v>55</v>
      </c>
      <c r="AC5" s="1">
        <f t="shared" si="2"/>
        <v>186</v>
      </c>
      <c r="AD5" s="1">
        <f t="shared" si="1"/>
        <v>643</v>
      </c>
      <c r="AE5" s="1">
        <f>SUM(P7:P8)</f>
        <v>2</v>
      </c>
      <c r="AF5" s="1">
        <f>SUM(Q7:Q8)</f>
        <v>0</v>
      </c>
    </row>
    <row r="6" spans="1:32" s="1" customFormat="1" ht="23.25">
      <c r="A6" s="7"/>
      <c r="B6" s="7" t="s">
        <v>11</v>
      </c>
      <c r="C6" s="7" t="s">
        <v>135</v>
      </c>
      <c r="D6" s="7" t="s">
        <v>118</v>
      </c>
      <c r="E6" s="28">
        <v>0</v>
      </c>
      <c r="F6" s="28">
        <v>0</v>
      </c>
      <c r="G6" s="28">
        <v>0</v>
      </c>
      <c r="H6" s="28">
        <v>2</v>
      </c>
      <c r="I6" s="28">
        <v>6</v>
      </c>
      <c r="J6" s="28">
        <v>15</v>
      </c>
      <c r="K6" s="28">
        <v>21</v>
      </c>
      <c r="L6" s="28">
        <v>47</v>
      </c>
      <c r="M6" s="7">
        <f aca="true" t="shared" si="3" ref="M6:M11">SUM(E6:L6)</f>
        <v>91</v>
      </c>
      <c r="N6" s="8">
        <f aca="true" t="shared" si="4" ref="N6:N11">((4*L6)+(3.5*K6)+(3*J6)+(2.5*I6)+(2*H6)+(1.5*G6)+(F6))/M6</f>
        <v>3.576923076923077</v>
      </c>
      <c r="O6" s="36">
        <f aca="true" t="shared" si="5" ref="O6:O11">SQRT((16*L6+12.25*K6+9*J6+6.25*I6+4*H6+2.25*G6+F6)/M6-(N6^2))</f>
        <v>0.5289585295190643</v>
      </c>
      <c r="P6" s="28">
        <v>0</v>
      </c>
      <c r="Q6" s="28">
        <v>0</v>
      </c>
      <c r="R6" s="28" t="s">
        <v>330</v>
      </c>
      <c r="U6" s="1" t="s">
        <v>113</v>
      </c>
      <c r="V6" s="1">
        <f aca="true" t="shared" si="6" ref="V6:AC6">SUM(E9:E11)</f>
        <v>6</v>
      </c>
      <c r="W6" s="1">
        <f t="shared" si="6"/>
        <v>97</v>
      </c>
      <c r="X6" s="1">
        <f t="shared" si="6"/>
        <v>199</v>
      </c>
      <c r="Y6" s="1">
        <f t="shared" si="6"/>
        <v>354</v>
      </c>
      <c r="Z6" s="1">
        <f t="shared" si="6"/>
        <v>406</v>
      </c>
      <c r="AA6" s="1">
        <f t="shared" si="6"/>
        <v>400</v>
      </c>
      <c r="AB6" s="1">
        <f t="shared" si="6"/>
        <v>330</v>
      </c>
      <c r="AC6" s="1">
        <f t="shared" si="6"/>
        <v>751</v>
      </c>
      <c r="AD6" s="1">
        <f t="shared" si="1"/>
        <v>2543</v>
      </c>
      <c r="AE6" s="1">
        <f>SUM(P9:P11)</f>
        <v>4</v>
      </c>
      <c r="AF6" s="1">
        <f>SUM(Q9:Q11)</f>
        <v>0</v>
      </c>
    </row>
    <row r="7" spans="1:32" s="1" customFormat="1" ht="23.25">
      <c r="A7" s="7" t="s">
        <v>112</v>
      </c>
      <c r="B7" s="7" t="s">
        <v>29</v>
      </c>
      <c r="C7" s="7" t="s">
        <v>134</v>
      </c>
      <c r="D7" s="7" t="s">
        <v>119</v>
      </c>
      <c r="E7" s="28">
        <v>6</v>
      </c>
      <c r="F7" s="28">
        <v>25</v>
      </c>
      <c r="G7" s="28">
        <v>47</v>
      </c>
      <c r="H7" s="28">
        <v>123</v>
      </c>
      <c r="I7" s="28">
        <v>119</v>
      </c>
      <c r="J7" s="28">
        <v>82</v>
      </c>
      <c r="K7" s="28">
        <v>55</v>
      </c>
      <c r="L7" s="28">
        <v>82</v>
      </c>
      <c r="M7" s="7">
        <f t="shared" si="3"/>
        <v>539</v>
      </c>
      <c r="N7" s="8">
        <f t="shared" si="4"/>
        <v>2.6076066790352503</v>
      </c>
      <c r="O7" s="36">
        <f t="shared" si="5"/>
        <v>0.888243991760078</v>
      </c>
      <c r="P7" s="28">
        <v>2</v>
      </c>
      <c r="Q7" s="28">
        <v>0</v>
      </c>
      <c r="R7" s="28" t="s">
        <v>331</v>
      </c>
      <c r="U7" s="1" t="s">
        <v>114</v>
      </c>
      <c r="V7" s="1">
        <f>SUM(E26:E34)</f>
        <v>36</v>
      </c>
      <c r="W7" s="1">
        <f aca="true" t="shared" si="7" ref="W7:AC7">SUM(F26:F34)</f>
        <v>269</v>
      </c>
      <c r="X7" s="1">
        <f t="shared" si="7"/>
        <v>269</v>
      </c>
      <c r="Y7" s="1">
        <f t="shared" si="7"/>
        <v>459</v>
      </c>
      <c r="Z7" s="1">
        <f t="shared" si="7"/>
        <v>556</v>
      </c>
      <c r="AA7" s="1">
        <f t="shared" si="7"/>
        <v>561</v>
      </c>
      <c r="AB7" s="1">
        <f t="shared" si="7"/>
        <v>418</v>
      </c>
      <c r="AC7" s="1">
        <f t="shared" si="7"/>
        <v>671</v>
      </c>
      <c r="AD7" s="1">
        <f t="shared" si="1"/>
        <v>3239</v>
      </c>
      <c r="AE7" s="1">
        <f>SUM(P26:P34)</f>
        <v>3</v>
      </c>
      <c r="AF7" s="1">
        <f>SUM(Q27:Q30)</f>
        <v>0</v>
      </c>
    </row>
    <row r="8" spans="1:32" s="1" customFormat="1" ht="23.25">
      <c r="A8" s="7"/>
      <c r="B8" s="7" t="s">
        <v>30</v>
      </c>
      <c r="C8" s="7" t="s">
        <v>135</v>
      </c>
      <c r="D8" s="7" t="s">
        <v>118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104</v>
      </c>
      <c r="M8" s="7">
        <f t="shared" si="3"/>
        <v>104</v>
      </c>
      <c r="N8" s="8">
        <f t="shared" si="4"/>
        <v>4</v>
      </c>
      <c r="O8" s="36">
        <f t="shared" si="5"/>
        <v>0</v>
      </c>
      <c r="P8" s="28">
        <v>0</v>
      </c>
      <c r="Q8" s="28">
        <v>0</v>
      </c>
      <c r="R8" s="28" t="s">
        <v>331</v>
      </c>
      <c r="U8" s="1" t="s">
        <v>115</v>
      </c>
      <c r="V8" s="1">
        <f>SUM(E35:E42)</f>
        <v>28</v>
      </c>
      <c r="W8" s="1">
        <f aca="true" t="shared" si="8" ref="W8:AC8">SUM(F35:F42)</f>
        <v>134</v>
      </c>
      <c r="X8" s="1">
        <f t="shared" si="8"/>
        <v>174</v>
      </c>
      <c r="Y8" s="1">
        <f t="shared" si="8"/>
        <v>438</v>
      </c>
      <c r="Z8" s="1">
        <f t="shared" si="8"/>
        <v>411</v>
      </c>
      <c r="AA8" s="1">
        <f t="shared" si="8"/>
        <v>407</v>
      </c>
      <c r="AB8" s="1">
        <f t="shared" si="8"/>
        <v>266</v>
      </c>
      <c r="AC8" s="1">
        <f t="shared" si="8"/>
        <v>356</v>
      </c>
      <c r="AD8" s="1">
        <f t="shared" si="1"/>
        <v>2214</v>
      </c>
      <c r="AE8" s="1">
        <f>SUM(P35:P42)</f>
        <v>4</v>
      </c>
      <c r="AF8" s="1">
        <f>SUM(Q31:Q34)</f>
        <v>6</v>
      </c>
    </row>
    <row r="9" spans="1:32" s="1" customFormat="1" ht="23.25">
      <c r="A9" s="7" t="s">
        <v>113</v>
      </c>
      <c r="B9" s="7" t="s">
        <v>43</v>
      </c>
      <c r="C9" s="7" t="s">
        <v>134</v>
      </c>
      <c r="D9" s="7" t="s">
        <v>119</v>
      </c>
      <c r="E9" s="28">
        <v>0</v>
      </c>
      <c r="F9" s="28">
        <v>19</v>
      </c>
      <c r="G9" s="28">
        <v>41</v>
      </c>
      <c r="H9" s="28">
        <v>61</v>
      </c>
      <c r="I9" s="28">
        <v>86</v>
      </c>
      <c r="J9" s="28">
        <v>89</v>
      </c>
      <c r="K9" s="28">
        <v>87</v>
      </c>
      <c r="L9" s="28">
        <v>146</v>
      </c>
      <c r="M9" s="7">
        <f t="shared" si="3"/>
        <v>529</v>
      </c>
      <c r="N9" s="8">
        <f t="shared" si="4"/>
        <v>2.9735349716446127</v>
      </c>
      <c r="O9" s="36">
        <f t="shared" si="5"/>
        <v>0.8890528185565871</v>
      </c>
      <c r="P9" s="28">
        <v>0</v>
      </c>
      <c r="Q9" s="28">
        <v>0</v>
      </c>
      <c r="R9" s="28" t="s">
        <v>332</v>
      </c>
      <c r="T9" s="12"/>
      <c r="U9" s="12" t="s">
        <v>116</v>
      </c>
      <c r="V9" s="12">
        <f>SUM(E48:E55)</f>
        <v>1</v>
      </c>
      <c r="W9" s="12">
        <f aca="true" t="shared" si="9" ref="W9:AC9">SUM(F48:F55)</f>
        <v>114</v>
      </c>
      <c r="X9" s="12">
        <f t="shared" si="9"/>
        <v>153</v>
      </c>
      <c r="Y9" s="12">
        <f t="shared" si="9"/>
        <v>257</v>
      </c>
      <c r="Z9" s="12">
        <f t="shared" si="9"/>
        <v>339</v>
      </c>
      <c r="AA9" s="12">
        <f t="shared" si="9"/>
        <v>504</v>
      </c>
      <c r="AB9" s="12">
        <f t="shared" si="9"/>
        <v>299</v>
      </c>
      <c r="AC9" s="12">
        <f t="shared" si="9"/>
        <v>453</v>
      </c>
      <c r="AD9" s="49">
        <f t="shared" si="1"/>
        <v>2120</v>
      </c>
      <c r="AE9" s="49">
        <f>SUM(P48:P55)</f>
        <v>1</v>
      </c>
      <c r="AF9" s="49">
        <f>SUM(Q35:Q38)</f>
        <v>0</v>
      </c>
    </row>
    <row r="10" spans="1:32" s="1" customFormat="1" ht="23.25">
      <c r="A10" s="7"/>
      <c r="B10" s="7" t="s">
        <v>44</v>
      </c>
      <c r="C10" s="7" t="s">
        <v>135</v>
      </c>
      <c r="D10" s="7" t="s">
        <v>118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8">
        <v>83</v>
      </c>
      <c r="M10" s="7">
        <f t="shared" si="3"/>
        <v>84</v>
      </c>
      <c r="N10" s="8">
        <f t="shared" si="4"/>
        <v>3.994047619047619</v>
      </c>
      <c r="O10" s="36">
        <f t="shared" si="5"/>
        <v>0.05422877130442418</v>
      </c>
      <c r="P10" s="28">
        <v>0</v>
      </c>
      <c r="Q10" s="28">
        <v>0</v>
      </c>
      <c r="R10" s="28" t="s">
        <v>332</v>
      </c>
      <c r="T10" s="12"/>
      <c r="U10" s="12"/>
      <c r="V10" s="12"/>
      <c r="W10" s="12"/>
      <c r="X10" s="12"/>
      <c r="Y10" s="12"/>
      <c r="Z10" s="12"/>
      <c r="AA10" s="12"/>
      <c r="AB10" s="12"/>
      <c r="AC10" s="49"/>
      <c r="AD10" s="49"/>
      <c r="AE10" s="49"/>
      <c r="AF10" s="49"/>
    </row>
    <row r="11" spans="1:32" s="2" customFormat="1" ht="23.25">
      <c r="A11" s="86" t="s">
        <v>172</v>
      </c>
      <c r="B11" s="86"/>
      <c r="C11" s="86"/>
      <c r="D11" s="86"/>
      <c r="E11" s="7">
        <f>SUM(E5:E10)</f>
        <v>6</v>
      </c>
      <c r="F11" s="7">
        <f aca="true" t="shared" si="10" ref="F11:L11">SUM(F5:F10)</f>
        <v>78</v>
      </c>
      <c r="G11" s="7">
        <f t="shared" si="10"/>
        <v>158</v>
      </c>
      <c r="H11" s="7">
        <f t="shared" si="10"/>
        <v>293</v>
      </c>
      <c r="I11" s="7">
        <f t="shared" si="10"/>
        <v>320</v>
      </c>
      <c r="J11" s="7">
        <f t="shared" si="10"/>
        <v>311</v>
      </c>
      <c r="K11" s="7">
        <f t="shared" si="10"/>
        <v>242</v>
      </c>
      <c r="L11" s="7">
        <f t="shared" si="10"/>
        <v>522</v>
      </c>
      <c r="M11" s="7">
        <f t="shared" si="3"/>
        <v>1930</v>
      </c>
      <c r="N11" s="8">
        <f t="shared" si="4"/>
        <v>2.8854922279792747</v>
      </c>
      <c r="O11" s="36">
        <f t="shared" si="5"/>
        <v>0.9250945288159981</v>
      </c>
      <c r="P11" s="7">
        <f>SUM(P5:P10)</f>
        <v>4</v>
      </c>
      <c r="Q11" s="7">
        <f>SUM(Q5:Q10)</f>
        <v>0</v>
      </c>
      <c r="R11" s="9"/>
      <c r="T11" s="13"/>
      <c r="U11" s="13" t="s">
        <v>281</v>
      </c>
      <c r="V11" s="81">
        <f>SUM(V4:V6)</f>
        <v>12</v>
      </c>
      <c r="W11" s="81">
        <f aca="true" t="shared" si="11" ref="W11:AF11">SUM(W4:W6)</f>
        <v>156</v>
      </c>
      <c r="X11" s="81">
        <f t="shared" si="11"/>
        <v>316</v>
      </c>
      <c r="Y11" s="81">
        <f t="shared" si="11"/>
        <v>586</v>
      </c>
      <c r="Z11" s="81">
        <f t="shared" si="11"/>
        <v>640</v>
      </c>
      <c r="AA11" s="81">
        <f t="shared" si="11"/>
        <v>622</v>
      </c>
      <c r="AB11" s="81">
        <f t="shared" si="11"/>
        <v>484</v>
      </c>
      <c r="AC11" s="81">
        <f t="shared" si="11"/>
        <v>1044</v>
      </c>
      <c r="AD11" s="12">
        <f t="shared" si="11"/>
        <v>3860</v>
      </c>
      <c r="AE11" s="12">
        <f t="shared" si="11"/>
        <v>8</v>
      </c>
      <c r="AF11" s="12">
        <f t="shared" si="11"/>
        <v>0</v>
      </c>
    </row>
    <row r="12" spans="1:32" s="2" customFormat="1" ht="23.25">
      <c r="A12" s="86" t="s">
        <v>174</v>
      </c>
      <c r="B12" s="86"/>
      <c r="C12" s="86"/>
      <c r="D12" s="86"/>
      <c r="E12" s="8">
        <f>(E11*100)/$M11</f>
        <v>0.31088082901554404</v>
      </c>
      <c r="F12" s="8">
        <f aca="true" t="shared" si="12" ref="F12:L12">(F11*100)/$M11</f>
        <v>4.041450777202073</v>
      </c>
      <c r="G12" s="8">
        <f t="shared" si="12"/>
        <v>8.186528497409327</v>
      </c>
      <c r="H12" s="8">
        <f t="shared" si="12"/>
        <v>15.181347150259068</v>
      </c>
      <c r="I12" s="8">
        <f t="shared" si="12"/>
        <v>16.580310880829014</v>
      </c>
      <c r="J12" s="8">
        <f t="shared" si="12"/>
        <v>16.1139896373057</v>
      </c>
      <c r="K12" s="8">
        <f t="shared" si="12"/>
        <v>12.538860103626943</v>
      </c>
      <c r="L12" s="8">
        <f t="shared" si="12"/>
        <v>27.04663212435233</v>
      </c>
      <c r="M12" s="8">
        <f>((M11-(P11+Q11))*100)/$M11</f>
        <v>99.79274611398964</v>
      </c>
      <c r="N12" s="14"/>
      <c r="O12" s="37"/>
      <c r="P12" s="8">
        <f>(P11*100)/$M11</f>
        <v>0.20725388601036268</v>
      </c>
      <c r="Q12" s="8">
        <f>(Q11*100)/$M11</f>
        <v>0</v>
      </c>
      <c r="R12" s="11"/>
      <c r="T12" s="49"/>
      <c r="U12" s="49" t="s">
        <v>282</v>
      </c>
      <c r="V12" s="82">
        <f>SUM(V7:V9)</f>
        <v>65</v>
      </c>
      <c r="W12" s="82">
        <f aca="true" t="shared" si="13" ref="W12:AF12">SUM(W7:W9)</f>
        <v>517</v>
      </c>
      <c r="X12" s="82">
        <f t="shared" si="13"/>
        <v>596</v>
      </c>
      <c r="Y12" s="82">
        <f t="shared" si="13"/>
        <v>1154</v>
      </c>
      <c r="Z12" s="82">
        <f t="shared" si="13"/>
        <v>1306</v>
      </c>
      <c r="AA12" s="82">
        <f t="shared" si="13"/>
        <v>1472</v>
      </c>
      <c r="AB12" s="82">
        <f t="shared" si="13"/>
        <v>983</v>
      </c>
      <c r="AC12" s="81">
        <f t="shared" si="13"/>
        <v>1480</v>
      </c>
      <c r="AD12" s="12">
        <f t="shared" si="13"/>
        <v>7573</v>
      </c>
      <c r="AE12" s="12">
        <f t="shared" si="13"/>
        <v>8</v>
      </c>
      <c r="AF12" s="12">
        <f t="shared" si="13"/>
        <v>6</v>
      </c>
    </row>
    <row r="13" spans="1:32" s="2" customFormat="1" ht="23.2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5"/>
      <c r="O13" s="40"/>
      <c r="P13" s="13"/>
      <c r="Q13" s="13"/>
      <c r="T13" s="1"/>
      <c r="U13" s="1" t="s">
        <v>283</v>
      </c>
      <c r="V13" s="83">
        <f aca="true" t="shared" si="14" ref="V13:AF13">SUM(V11:V12)</f>
        <v>77</v>
      </c>
      <c r="W13" s="83">
        <f t="shared" si="14"/>
        <v>673</v>
      </c>
      <c r="X13" s="83">
        <f t="shared" si="14"/>
        <v>912</v>
      </c>
      <c r="Y13" s="83">
        <f t="shared" si="14"/>
        <v>1740</v>
      </c>
      <c r="Z13" s="83">
        <f t="shared" si="14"/>
        <v>1946</v>
      </c>
      <c r="AA13" s="83">
        <f t="shared" si="14"/>
        <v>2094</v>
      </c>
      <c r="AB13" s="83">
        <f t="shared" si="14"/>
        <v>1467</v>
      </c>
      <c r="AC13" s="84">
        <f t="shared" si="14"/>
        <v>2524</v>
      </c>
      <c r="AD13" s="2">
        <f t="shared" si="14"/>
        <v>11433</v>
      </c>
      <c r="AE13" s="2">
        <f t="shared" si="14"/>
        <v>16</v>
      </c>
      <c r="AF13" s="2">
        <f t="shared" si="14"/>
        <v>6</v>
      </c>
    </row>
    <row r="14" spans="1:17" s="2" customFormat="1" ht="23.2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5"/>
      <c r="O14" s="40"/>
      <c r="P14" s="13"/>
      <c r="Q14" s="13"/>
    </row>
    <row r="15" spans="1:17" s="2" customFormat="1" ht="23.2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5"/>
      <c r="O15" s="40"/>
      <c r="P15" s="13"/>
      <c r="Q15" s="13"/>
    </row>
    <row r="16" spans="1:17" s="2" customFormat="1" ht="23.2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5"/>
      <c r="O16" s="40"/>
      <c r="P16" s="13"/>
      <c r="Q16" s="13"/>
    </row>
    <row r="17" spans="1:17" s="2" customFormat="1" ht="23.2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40"/>
      <c r="P17" s="13"/>
      <c r="Q17" s="13"/>
    </row>
    <row r="18" spans="1:17" s="2" customFormat="1" ht="23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5"/>
      <c r="O18" s="40"/>
      <c r="P18" s="13"/>
      <c r="Q18" s="13"/>
    </row>
    <row r="19" spans="1:17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40"/>
      <c r="P19" s="13"/>
      <c r="Q19" s="13"/>
    </row>
    <row r="20" spans="1:17" s="2" customFormat="1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40"/>
      <c r="P20" s="13"/>
      <c r="Q20" s="13"/>
    </row>
    <row r="21" spans="1:17" s="2" customFormat="1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40"/>
      <c r="P21" s="13"/>
      <c r="Q21" s="13"/>
    </row>
    <row r="22" spans="1:18" s="1" customFormat="1" ht="29.25">
      <c r="A22" s="94" t="s">
        <v>220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18" s="1" customFormat="1" ht="29.25">
      <c r="A23" s="94" t="s">
        <v>299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s="17" customFormat="1" ht="23.25">
      <c r="A24" s="93" t="s">
        <v>110</v>
      </c>
      <c r="B24" s="93" t="s">
        <v>0</v>
      </c>
      <c r="C24" s="93" t="s">
        <v>120</v>
      </c>
      <c r="D24" s="93" t="s">
        <v>117</v>
      </c>
      <c r="E24" s="92" t="s">
        <v>105</v>
      </c>
      <c r="F24" s="92"/>
      <c r="G24" s="92"/>
      <c r="H24" s="92"/>
      <c r="I24" s="92"/>
      <c r="J24" s="92"/>
      <c r="K24" s="92"/>
      <c r="L24" s="92"/>
      <c r="M24" s="16" t="s">
        <v>104</v>
      </c>
      <c r="N24" s="88" t="s">
        <v>108</v>
      </c>
      <c r="O24" s="91" t="s">
        <v>109</v>
      </c>
      <c r="P24" s="71"/>
      <c r="Q24" s="71"/>
      <c r="R24" s="93" t="s">
        <v>3</v>
      </c>
    </row>
    <row r="25" spans="1:18" s="17" customFormat="1" ht="23.25">
      <c r="A25" s="93"/>
      <c r="B25" s="93"/>
      <c r="C25" s="93"/>
      <c r="D25" s="93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8" t="s">
        <v>107</v>
      </c>
      <c r="N25" s="88"/>
      <c r="O25" s="91"/>
      <c r="P25" s="72" t="s">
        <v>1</v>
      </c>
      <c r="Q25" s="72" t="s">
        <v>2</v>
      </c>
      <c r="R25" s="93"/>
    </row>
    <row r="26" spans="1:18" s="17" customFormat="1" ht="21.75">
      <c r="A26" s="15" t="s">
        <v>114</v>
      </c>
      <c r="B26" s="76" t="s">
        <v>195</v>
      </c>
      <c r="C26" s="15" t="s">
        <v>137</v>
      </c>
      <c r="D26" s="15" t="s">
        <v>119</v>
      </c>
      <c r="E26" s="28">
        <v>6</v>
      </c>
      <c r="F26" s="28">
        <v>101</v>
      </c>
      <c r="G26" s="28">
        <v>74</v>
      </c>
      <c r="H26" s="28">
        <v>87</v>
      </c>
      <c r="I26" s="28">
        <v>60</v>
      </c>
      <c r="J26" s="28">
        <v>34</v>
      </c>
      <c r="K26" s="28">
        <v>31</v>
      </c>
      <c r="L26" s="28">
        <v>51</v>
      </c>
      <c r="M26" s="15">
        <f>SUM(E26:L26)</f>
        <v>444</v>
      </c>
      <c r="N26" s="19">
        <f>((4*L26)+(3.5*K26)+(3*J26)+(2.5*I26)+(2*H26)+(1.5*G26)+(F26))/M26</f>
        <v>2.140765765765766</v>
      </c>
      <c r="O26" s="36">
        <f aca="true" t="shared" si="15" ref="O26:O42">SQRT((16*L26+12.25*K26+9*J26+6.25*I26+4*H26+2.25*G26+F26)/M26-(N26^2))</f>
        <v>1.015035768729846</v>
      </c>
      <c r="P26" s="28">
        <v>0</v>
      </c>
      <c r="Q26" s="28">
        <v>0</v>
      </c>
      <c r="R26" s="28" t="s">
        <v>288</v>
      </c>
    </row>
    <row r="27" spans="1:18" s="17" customFormat="1" ht="21.75">
      <c r="A27" s="16"/>
      <c r="B27" s="76" t="s">
        <v>196</v>
      </c>
      <c r="C27" s="15" t="s">
        <v>138</v>
      </c>
      <c r="D27" s="15" t="s">
        <v>119</v>
      </c>
      <c r="E27" s="28">
        <v>0</v>
      </c>
      <c r="F27" s="28">
        <v>14</v>
      </c>
      <c r="G27" s="28">
        <v>27</v>
      </c>
      <c r="H27" s="28">
        <v>40</v>
      </c>
      <c r="I27" s="28">
        <v>81</v>
      </c>
      <c r="J27" s="28">
        <v>87</v>
      </c>
      <c r="K27" s="28">
        <v>68</v>
      </c>
      <c r="L27" s="28">
        <v>127</v>
      </c>
      <c r="M27" s="15">
        <f aca="true" t="shared" si="16" ref="M27:M42">SUM(E27:L27)</f>
        <v>444</v>
      </c>
      <c r="N27" s="19">
        <f aca="true" t="shared" si="17" ref="N27:N54">((4*L27)+(3.5*K27)+(3*J27)+(2.5*I27)+(2*H27)+(1.5*G27)+(F27))/M27</f>
        <v>3.027027027027027</v>
      </c>
      <c r="O27" s="36">
        <f t="shared" si="15"/>
        <v>0.8498485234340606</v>
      </c>
      <c r="P27" s="28">
        <v>0</v>
      </c>
      <c r="Q27" s="28">
        <v>0</v>
      </c>
      <c r="R27" s="28" t="s">
        <v>288</v>
      </c>
    </row>
    <row r="28" spans="1:18" s="17" customFormat="1" ht="21.75">
      <c r="A28" s="20"/>
      <c r="B28" s="76" t="s">
        <v>197</v>
      </c>
      <c r="C28" s="15" t="s">
        <v>139</v>
      </c>
      <c r="D28" s="15" t="s">
        <v>119</v>
      </c>
      <c r="E28" s="28">
        <v>0</v>
      </c>
      <c r="F28" s="28">
        <v>13</v>
      </c>
      <c r="G28" s="28">
        <v>29</v>
      </c>
      <c r="H28" s="28">
        <v>79</v>
      </c>
      <c r="I28" s="28">
        <v>110</v>
      </c>
      <c r="J28" s="28">
        <v>85</v>
      </c>
      <c r="K28" s="28">
        <v>56</v>
      </c>
      <c r="L28" s="28">
        <v>72</v>
      </c>
      <c r="M28" s="15">
        <f t="shared" si="16"/>
        <v>444</v>
      </c>
      <c r="N28" s="19">
        <f t="shared" si="17"/>
        <v>2.766891891891892</v>
      </c>
      <c r="O28" s="36">
        <f t="shared" si="15"/>
        <v>0.8020571956346955</v>
      </c>
      <c r="P28" s="28">
        <v>0</v>
      </c>
      <c r="Q28" s="28">
        <v>0</v>
      </c>
      <c r="R28" s="28" t="s">
        <v>288</v>
      </c>
    </row>
    <row r="29" spans="1:18" s="17" customFormat="1" ht="21.75">
      <c r="A29" s="20"/>
      <c r="B29" s="76" t="s">
        <v>244</v>
      </c>
      <c r="C29" s="15" t="s">
        <v>136</v>
      </c>
      <c r="D29" s="15" t="s">
        <v>119</v>
      </c>
      <c r="E29" s="28">
        <v>0</v>
      </c>
      <c r="F29" s="28">
        <v>13</v>
      </c>
      <c r="G29" s="28">
        <v>19</v>
      </c>
      <c r="H29" s="28">
        <v>33</v>
      </c>
      <c r="I29" s="28">
        <v>17</v>
      </c>
      <c r="J29" s="28">
        <v>3</v>
      </c>
      <c r="K29" s="28">
        <v>1</v>
      </c>
      <c r="L29" s="28">
        <v>1</v>
      </c>
      <c r="M29" s="15">
        <f t="shared" si="16"/>
        <v>87</v>
      </c>
      <c r="N29" s="19">
        <f>((4*L29)+(3.5*K29)+(3*J29)+(2.5*I29)+(2*H29)+(1.5*G29)+(F29))/M29</f>
        <v>1.9137931034482758</v>
      </c>
      <c r="O29" s="36">
        <f t="shared" si="15"/>
        <v>0.5930967655330545</v>
      </c>
      <c r="P29" s="28">
        <v>0</v>
      </c>
      <c r="Q29" s="28">
        <v>0</v>
      </c>
      <c r="R29" s="28" t="s">
        <v>288</v>
      </c>
    </row>
    <row r="30" spans="1:18" s="17" customFormat="1" ht="21.75">
      <c r="A30" s="20"/>
      <c r="B30" s="76" t="s">
        <v>68</v>
      </c>
      <c r="C30" s="15" t="s">
        <v>140</v>
      </c>
      <c r="D30" s="15" t="s">
        <v>119</v>
      </c>
      <c r="E30" s="28">
        <v>16</v>
      </c>
      <c r="F30" s="28">
        <v>37</v>
      </c>
      <c r="G30" s="28">
        <v>30</v>
      </c>
      <c r="H30" s="28">
        <v>55</v>
      </c>
      <c r="I30" s="28">
        <v>58</v>
      </c>
      <c r="J30" s="28">
        <v>84</v>
      </c>
      <c r="K30" s="28">
        <v>63</v>
      </c>
      <c r="L30" s="28">
        <v>92</v>
      </c>
      <c r="M30" s="15">
        <f t="shared" si="16"/>
        <v>435</v>
      </c>
      <c r="N30" s="19">
        <f t="shared" si="17"/>
        <v>2.706896551724138</v>
      </c>
      <c r="O30" s="36">
        <f t="shared" si="15"/>
        <v>1.0714468790312524</v>
      </c>
      <c r="P30" s="28">
        <v>2</v>
      </c>
      <c r="Q30" s="28">
        <v>0</v>
      </c>
      <c r="R30" s="28" t="s">
        <v>334</v>
      </c>
    </row>
    <row r="31" spans="1:18" s="17" customFormat="1" ht="21.75">
      <c r="A31" s="20"/>
      <c r="B31" s="76" t="s">
        <v>245</v>
      </c>
      <c r="C31" s="15" t="s">
        <v>136</v>
      </c>
      <c r="D31" s="15" t="s">
        <v>119</v>
      </c>
      <c r="E31" s="28">
        <v>0</v>
      </c>
      <c r="F31" s="28">
        <v>8</v>
      </c>
      <c r="G31" s="28">
        <v>1</v>
      </c>
      <c r="H31" s="28">
        <v>6</v>
      </c>
      <c r="I31" s="28">
        <v>8</v>
      </c>
      <c r="J31" s="28">
        <v>15</v>
      </c>
      <c r="K31" s="28">
        <v>19</v>
      </c>
      <c r="L31" s="28">
        <v>29</v>
      </c>
      <c r="M31" s="15">
        <f t="shared" si="16"/>
        <v>86</v>
      </c>
      <c r="N31" s="19">
        <f t="shared" si="17"/>
        <v>3.127906976744186</v>
      </c>
      <c r="O31" s="36">
        <f t="shared" si="15"/>
        <v>0.9313220364260263</v>
      </c>
      <c r="P31" s="28">
        <v>1</v>
      </c>
      <c r="Q31" s="28">
        <v>0</v>
      </c>
      <c r="R31" s="28" t="s">
        <v>334</v>
      </c>
    </row>
    <row r="32" spans="1:18" s="17" customFormat="1" ht="21.75">
      <c r="A32" s="20"/>
      <c r="B32" s="76" t="s">
        <v>65</v>
      </c>
      <c r="C32" s="15" t="s">
        <v>137</v>
      </c>
      <c r="D32" s="15" t="s">
        <v>118</v>
      </c>
      <c r="E32" s="28">
        <v>7</v>
      </c>
      <c r="F32" s="28">
        <v>20</v>
      </c>
      <c r="G32" s="28">
        <v>48</v>
      </c>
      <c r="H32" s="28">
        <v>69</v>
      </c>
      <c r="I32" s="28">
        <v>76</v>
      </c>
      <c r="J32" s="28">
        <v>69</v>
      </c>
      <c r="K32" s="28">
        <v>65</v>
      </c>
      <c r="L32" s="28">
        <v>78</v>
      </c>
      <c r="M32" s="15">
        <f t="shared" si="16"/>
        <v>432</v>
      </c>
      <c r="N32" s="19">
        <f t="shared" si="17"/>
        <v>2.7002314814814814</v>
      </c>
      <c r="O32" s="36">
        <f t="shared" si="15"/>
        <v>0.9555272648248875</v>
      </c>
      <c r="P32" s="28">
        <v>0</v>
      </c>
      <c r="Q32" s="28">
        <v>3</v>
      </c>
      <c r="R32" s="28" t="s">
        <v>334</v>
      </c>
    </row>
    <row r="33" spans="1:18" s="17" customFormat="1" ht="21.75">
      <c r="A33" s="20"/>
      <c r="B33" s="76" t="s">
        <v>66</v>
      </c>
      <c r="C33" s="15" t="s">
        <v>138</v>
      </c>
      <c r="D33" s="15" t="s">
        <v>118</v>
      </c>
      <c r="E33" s="28">
        <v>6</v>
      </c>
      <c r="F33" s="28">
        <v>44</v>
      </c>
      <c r="G33" s="28">
        <v>18</v>
      </c>
      <c r="H33" s="28">
        <v>22</v>
      </c>
      <c r="I33" s="28">
        <v>54</v>
      </c>
      <c r="J33" s="28">
        <v>73</v>
      </c>
      <c r="K33" s="28">
        <v>70</v>
      </c>
      <c r="L33" s="28">
        <v>148</v>
      </c>
      <c r="M33" s="15">
        <f t="shared" si="16"/>
        <v>435</v>
      </c>
      <c r="N33" s="19">
        <f t="shared" si="17"/>
        <v>3.0022988505747126</v>
      </c>
      <c r="O33" s="36">
        <f t="shared" si="15"/>
        <v>1.0411065081263529</v>
      </c>
      <c r="P33" s="28">
        <v>0</v>
      </c>
      <c r="Q33" s="28">
        <v>0</v>
      </c>
      <c r="R33" s="28" t="s">
        <v>334</v>
      </c>
    </row>
    <row r="34" spans="1:18" s="17" customFormat="1" ht="21.75">
      <c r="A34" s="18"/>
      <c r="B34" s="76" t="s">
        <v>67</v>
      </c>
      <c r="C34" s="15" t="s">
        <v>139</v>
      </c>
      <c r="D34" s="15" t="s">
        <v>118</v>
      </c>
      <c r="E34" s="28">
        <v>1</v>
      </c>
      <c r="F34" s="28">
        <v>19</v>
      </c>
      <c r="G34" s="28">
        <v>23</v>
      </c>
      <c r="H34" s="28">
        <v>68</v>
      </c>
      <c r="I34" s="28">
        <v>92</v>
      </c>
      <c r="J34" s="28">
        <v>111</v>
      </c>
      <c r="K34" s="28">
        <v>45</v>
      </c>
      <c r="L34" s="28">
        <v>73</v>
      </c>
      <c r="M34" s="15">
        <f t="shared" si="16"/>
        <v>432</v>
      </c>
      <c r="N34" s="19">
        <f t="shared" si="17"/>
        <v>2.7824074074074074</v>
      </c>
      <c r="O34" s="36">
        <f t="shared" si="15"/>
        <v>0.821508177604493</v>
      </c>
      <c r="P34" s="28">
        <v>0</v>
      </c>
      <c r="Q34" s="28">
        <v>3</v>
      </c>
      <c r="R34" s="28" t="s">
        <v>334</v>
      </c>
    </row>
    <row r="35" spans="1:18" s="17" customFormat="1" ht="21.75">
      <c r="A35" s="15" t="s">
        <v>115</v>
      </c>
      <c r="B35" s="28" t="s">
        <v>293</v>
      </c>
      <c r="C35" s="15" t="s">
        <v>136</v>
      </c>
      <c r="D35" s="15" t="s">
        <v>119</v>
      </c>
      <c r="E35" s="28">
        <v>1</v>
      </c>
      <c r="F35" s="28">
        <v>12</v>
      </c>
      <c r="G35" s="28">
        <v>8</v>
      </c>
      <c r="H35" s="28">
        <v>17</v>
      </c>
      <c r="I35" s="28">
        <v>13</v>
      </c>
      <c r="J35" s="28">
        <v>16</v>
      </c>
      <c r="K35" s="28">
        <v>15</v>
      </c>
      <c r="L35" s="28">
        <v>44</v>
      </c>
      <c r="M35" s="15">
        <f t="shared" si="16"/>
        <v>126</v>
      </c>
      <c r="N35" s="19">
        <f t="shared" si="17"/>
        <v>2.9126984126984126</v>
      </c>
      <c r="O35" s="36">
        <f t="shared" si="15"/>
        <v>1.061743409574676</v>
      </c>
      <c r="P35" s="28">
        <v>2</v>
      </c>
      <c r="Q35" s="28">
        <v>0</v>
      </c>
      <c r="R35" s="28" t="s">
        <v>335</v>
      </c>
    </row>
    <row r="36" spans="1:18" s="17" customFormat="1" ht="21.75">
      <c r="A36" s="16"/>
      <c r="B36" s="28" t="s">
        <v>83</v>
      </c>
      <c r="C36" s="15" t="s">
        <v>137</v>
      </c>
      <c r="D36" s="15" t="s">
        <v>118</v>
      </c>
      <c r="E36" s="28">
        <v>4</v>
      </c>
      <c r="F36" s="28">
        <v>2</v>
      </c>
      <c r="G36" s="28">
        <v>9</v>
      </c>
      <c r="H36" s="28">
        <v>91</v>
      </c>
      <c r="I36" s="28">
        <v>95</v>
      </c>
      <c r="J36" s="28">
        <v>66</v>
      </c>
      <c r="K36" s="28">
        <v>14</v>
      </c>
      <c r="L36" s="28">
        <v>47</v>
      </c>
      <c r="M36" s="15">
        <f t="shared" si="16"/>
        <v>328</v>
      </c>
      <c r="N36" s="19">
        <f t="shared" si="17"/>
        <v>2.652439024390244</v>
      </c>
      <c r="O36" s="36">
        <f t="shared" si="15"/>
        <v>0.7608524759665399</v>
      </c>
      <c r="P36" s="28">
        <v>0</v>
      </c>
      <c r="Q36" s="28">
        <v>0</v>
      </c>
      <c r="R36" s="28" t="s">
        <v>335</v>
      </c>
    </row>
    <row r="37" spans="1:18" s="17" customFormat="1" ht="21.75">
      <c r="A37" s="20"/>
      <c r="B37" s="28" t="s">
        <v>85</v>
      </c>
      <c r="C37" s="15" t="s">
        <v>138</v>
      </c>
      <c r="D37" s="15" t="s">
        <v>118</v>
      </c>
      <c r="E37" s="28">
        <v>0</v>
      </c>
      <c r="F37" s="28">
        <v>2</v>
      </c>
      <c r="G37" s="28">
        <v>21</v>
      </c>
      <c r="H37" s="28">
        <v>70</v>
      </c>
      <c r="I37" s="28">
        <v>75</v>
      </c>
      <c r="J37" s="28">
        <v>61</v>
      </c>
      <c r="K37" s="28">
        <v>48</v>
      </c>
      <c r="L37" s="28">
        <v>51</v>
      </c>
      <c r="M37" s="15">
        <f t="shared" si="16"/>
        <v>328</v>
      </c>
      <c r="N37" s="19">
        <f t="shared" si="17"/>
        <v>2.792682926829268</v>
      </c>
      <c r="O37" s="36">
        <f t="shared" si="15"/>
        <v>0.7668879919176803</v>
      </c>
      <c r="P37" s="28">
        <v>0</v>
      </c>
      <c r="Q37" s="28">
        <v>0</v>
      </c>
      <c r="R37" s="28" t="s">
        <v>335</v>
      </c>
    </row>
    <row r="38" spans="1:18" s="17" customFormat="1" ht="21.75">
      <c r="A38" s="20"/>
      <c r="B38" s="28" t="s">
        <v>87</v>
      </c>
      <c r="C38" s="15" t="s">
        <v>139</v>
      </c>
      <c r="D38" s="15" t="s">
        <v>118</v>
      </c>
      <c r="E38" s="28">
        <v>0</v>
      </c>
      <c r="F38" s="28">
        <v>7</v>
      </c>
      <c r="G38" s="28">
        <v>30</v>
      </c>
      <c r="H38" s="28">
        <v>112</v>
      </c>
      <c r="I38" s="28">
        <v>96</v>
      </c>
      <c r="J38" s="28">
        <v>52</v>
      </c>
      <c r="K38" s="28">
        <v>22</v>
      </c>
      <c r="L38" s="28">
        <v>9</v>
      </c>
      <c r="M38" s="15">
        <f t="shared" si="16"/>
        <v>328</v>
      </c>
      <c r="N38" s="19">
        <f t="shared" si="17"/>
        <v>2.393292682926829</v>
      </c>
      <c r="O38" s="36">
        <f t="shared" si="15"/>
        <v>0.6179856239508132</v>
      </c>
      <c r="P38" s="28">
        <v>0</v>
      </c>
      <c r="Q38" s="28">
        <v>0</v>
      </c>
      <c r="R38" s="28" t="s">
        <v>335</v>
      </c>
    </row>
    <row r="39" spans="1:18" s="17" customFormat="1" ht="21.75">
      <c r="A39" s="20"/>
      <c r="B39" s="28" t="s">
        <v>294</v>
      </c>
      <c r="C39" s="15" t="s">
        <v>136</v>
      </c>
      <c r="D39" s="15" t="s">
        <v>119</v>
      </c>
      <c r="E39" s="28">
        <v>7</v>
      </c>
      <c r="F39" s="28">
        <v>4</v>
      </c>
      <c r="G39" s="28">
        <v>6</v>
      </c>
      <c r="H39" s="28">
        <v>9</v>
      </c>
      <c r="I39" s="28">
        <v>19</v>
      </c>
      <c r="J39" s="28">
        <v>25</v>
      </c>
      <c r="K39" s="28">
        <v>19</v>
      </c>
      <c r="L39" s="28">
        <v>33</v>
      </c>
      <c r="M39" s="15">
        <f t="shared" si="16"/>
        <v>122</v>
      </c>
      <c r="N39" s="19">
        <f t="shared" si="17"/>
        <v>2.8852459016393444</v>
      </c>
      <c r="O39" s="36">
        <f t="shared" si="15"/>
        <v>1.0803515010226485</v>
      </c>
      <c r="P39" s="28">
        <v>0</v>
      </c>
      <c r="Q39" s="28">
        <v>3</v>
      </c>
      <c r="R39" s="28" t="s">
        <v>336</v>
      </c>
    </row>
    <row r="40" spans="1:18" s="17" customFormat="1" ht="21.75">
      <c r="A40" s="20"/>
      <c r="B40" s="28" t="s">
        <v>84</v>
      </c>
      <c r="C40" s="15" t="s">
        <v>137</v>
      </c>
      <c r="D40" s="15" t="s">
        <v>118</v>
      </c>
      <c r="E40" s="28">
        <v>6</v>
      </c>
      <c r="F40" s="28">
        <v>42</v>
      </c>
      <c r="G40" s="28">
        <v>31</v>
      </c>
      <c r="H40" s="28">
        <v>45</v>
      </c>
      <c r="I40" s="28">
        <v>33</v>
      </c>
      <c r="J40" s="28">
        <v>64</v>
      </c>
      <c r="K40" s="28">
        <v>46</v>
      </c>
      <c r="L40" s="28">
        <v>61</v>
      </c>
      <c r="M40" s="15">
        <f t="shared" si="16"/>
        <v>328</v>
      </c>
      <c r="N40" s="19">
        <f t="shared" si="17"/>
        <v>2.6158536585365852</v>
      </c>
      <c r="O40" s="36">
        <f t="shared" si="15"/>
        <v>1.0608003780159634</v>
      </c>
      <c r="P40" s="28">
        <v>0</v>
      </c>
      <c r="Q40" s="28">
        <v>0</v>
      </c>
      <c r="R40" s="28" t="s">
        <v>336</v>
      </c>
    </row>
    <row r="41" spans="1:18" s="17" customFormat="1" ht="21.75">
      <c r="A41" s="20"/>
      <c r="B41" s="28" t="s">
        <v>86</v>
      </c>
      <c r="C41" s="15" t="s">
        <v>138</v>
      </c>
      <c r="D41" s="15" t="s">
        <v>118</v>
      </c>
      <c r="E41" s="28">
        <v>9</v>
      </c>
      <c r="F41" s="28">
        <v>40</v>
      </c>
      <c r="G41" s="28">
        <v>24</v>
      </c>
      <c r="H41" s="28">
        <v>54</v>
      </c>
      <c r="I41" s="28">
        <v>36</v>
      </c>
      <c r="J41" s="28">
        <v>41</v>
      </c>
      <c r="K41" s="28">
        <v>36</v>
      </c>
      <c r="L41" s="28">
        <v>86</v>
      </c>
      <c r="M41" s="15">
        <f t="shared" si="16"/>
        <v>326</v>
      </c>
      <c r="N41" s="19">
        <f t="shared" si="17"/>
        <v>2.6595092024539877</v>
      </c>
      <c r="O41" s="36">
        <f t="shared" si="15"/>
        <v>1.1285550801505966</v>
      </c>
      <c r="P41" s="28">
        <v>2</v>
      </c>
      <c r="Q41" s="28">
        <v>0</v>
      </c>
      <c r="R41" s="28" t="s">
        <v>336</v>
      </c>
    </row>
    <row r="42" spans="1:18" s="17" customFormat="1" ht="21.75">
      <c r="A42" s="18"/>
      <c r="B42" s="28" t="s">
        <v>88</v>
      </c>
      <c r="C42" s="15" t="s">
        <v>139</v>
      </c>
      <c r="D42" s="15" t="s">
        <v>118</v>
      </c>
      <c r="E42" s="28">
        <v>1</v>
      </c>
      <c r="F42" s="28">
        <v>25</v>
      </c>
      <c r="G42" s="28">
        <v>45</v>
      </c>
      <c r="H42" s="28">
        <v>40</v>
      </c>
      <c r="I42" s="28">
        <v>44</v>
      </c>
      <c r="J42" s="28">
        <v>82</v>
      </c>
      <c r="K42" s="28">
        <v>66</v>
      </c>
      <c r="L42" s="28">
        <v>25</v>
      </c>
      <c r="M42" s="15">
        <f t="shared" si="16"/>
        <v>328</v>
      </c>
      <c r="N42" s="19">
        <f t="shared" si="17"/>
        <v>2.620426829268293</v>
      </c>
      <c r="O42" s="36">
        <f t="shared" si="15"/>
        <v>0.8825771925127024</v>
      </c>
      <c r="P42" s="28">
        <v>0</v>
      </c>
      <c r="Q42" s="28">
        <v>0</v>
      </c>
      <c r="R42" s="28" t="s">
        <v>336</v>
      </c>
    </row>
    <row r="43" spans="1:18" s="17" customFormat="1" ht="21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62"/>
      <c r="O43" s="63"/>
      <c r="P43" s="44"/>
      <c r="Q43" s="44"/>
      <c r="R43" s="44"/>
    </row>
    <row r="44" spans="1:18" s="1" customFormat="1" ht="29.25">
      <c r="A44" s="94" t="s">
        <v>220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</row>
    <row r="45" spans="1:18" s="1" customFormat="1" ht="29.25">
      <c r="A45" s="94" t="s">
        <v>299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pans="1:31" s="17" customFormat="1" ht="23.25">
      <c r="A46" s="93" t="s">
        <v>110</v>
      </c>
      <c r="B46" s="93" t="s">
        <v>0</v>
      </c>
      <c r="C46" s="93" t="s">
        <v>120</v>
      </c>
      <c r="D46" s="93" t="s">
        <v>117</v>
      </c>
      <c r="E46" s="92" t="s">
        <v>105</v>
      </c>
      <c r="F46" s="92"/>
      <c r="G46" s="92"/>
      <c r="H46" s="92"/>
      <c r="I46" s="92"/>
      <c r="J46" s="92"/>
      <c r="K46" s="92"/>
      <c r="L46" s="92"/>
      <c r="M46" s="16" t="s">
        <v>104</v>
      </c>
      <c r="N46" s="88" t="s">
        <v>108</v>
      </c>
      <c r="O46" s="91" t="s">
        <v>109</v>
      </c>
      <c r="P46" s="71"/>
      <c r="Q46" s="71"/>
      <c r="R46" s="93" t="s">
        <v>3</v>
      </c>
      <c r="U46" s="53">
        <v>0</v>
      </c>
      <c r="V46" s="53">
        <v>1</v>
      </c>
      <c r="W46" s="53">
        <v>1.5</v>
      </c>
      <c r="X46" s="53">
        <v>2</v>
      </c>
      <c r="Y46" s="53">
        <v>2.5</v>
      </c>
      <c r="Z46" s="53">
        <v>3</v>
      </c>
      <c r="AA46" s="53">
        <v>3.5</v>
      </c>
      <c r="AB46" s="53">
        <v>4</v>
      </c>
      <c r="AC46" s="53" t="s">
        <v>172</v>
      </c>
      <c r="AD46" s="53" t="s">
        <v>1</v>
      </c>
      <c r="AE46" s="53" t="s">
        <v>2</v>
      </c>
    </row>
    <row r="47" spans="1:31" s="17" customFormat="1" ht="23.25">
      <c r="A47" s="93"/>
      <c r="B47" s="93"/>
      <c r="C47" s="93"/>
      <c r="D47" s="93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107</v>
      </c>
      <c r="N47" s="88"/>
      <c r="O47" s="91"/>
      <c r="P47" s="72" t="s">
        <v>1</v>
      </c>
      <c r="Q47" s="72" t="s">
        <v>2</v>
      </c>
      <c r="R47" s="93"/>
      <c r="T47" s="17" t="s">
        <v>111</v>
      </c>
      <c r="U47" s="17">
        <f>SUM(E5:E6)</f>
        <v>0</v>
      </c>
      <c r="V47" s="17">
        <f aca="true" t="shared" si="18" ref="V47:AB47">SUM(F5:F6)</f>
        <v>34</v>
      </c>
      <c r="W47" s="17">
        <f t="shared" si="18"/>
        <v>70</v>
      </c>
      <c r="X47" s="17">
        <f t="shared" si="18"/>
        <v>109</v>
      </c>
      <c r="Y47" s="17">
        <f t="shared" si="18"/>
        <v>115</v>
      </c>
      <c r="Z47" s="17">
        <f t="shared" si="18"/>
        <v>140</v>
      </c>
      <c r="AA47" s="17">
        <f t="shared" si="18"/>
        <v>99</v>
      </c>
      <c r="AB47" s="17">
        <f t="shared" si="18"/>
        <v>107</v>
      </c>
      <c r="AC47" s="17">
        <f>SUM(U47:AB47)</f>
        <v>674</v>
      </c>
      <c r="AD47" s="53">
        <f>SUM(P5:P6)</f>
        <v>2</v>
      </c>
      <c r="AE47" s="53">
        <f>SUM(Q5:Q6)</f>
        <v>0</v>
      </c>
    </row>
    <row r="48" spans="1:31" s="1" customFormat="1" ht="23.25">
      <c r="A48" s="7" t="s">
        <v>116</v>
      </c>
      <c r="B48" s="76" t="s">
        <v>263</v>
      </c>
      <c r="C48" s="7" t="s">
        <v>136</v>
      </c>
      <c r="D48" s="7" t="s">
        <v>118</v>
      </c>
      <c r="E48" s="28">
        <v>0</v>
      </c>
      <c r="F48" s="28">
        <v>5</v>
      </c>
      <c r="G48" s="28">
        <v>9</v>
      </c>
      <c r="H48" s="28">
        <v>28</v>
      </c>
      <c r="I48" s="28">
        <v>34</v>
      </c>
      <c r="J48" s="28">
        <v>51</v>
      </c>
      <c r="K48" s="28">
        <v>25</v>
      </c>
      <c r="L48" s="28">
        <v>19</v>
      </c>
      <c r="M48" s="7">
        <f>SUM(E48:L48)</f>
        <v>171</v>
      </c>
      <c r="N48" s="8">
        <f t="shared" si="17"/>
        <v>2.783625730994152</v>
      </c>
      <c r="O48" s="36">
        <f aca="true" t="shared" si="19" ref="O48:O56">SQRT((16*L48+12.25*K48+9*J48+6.25*I48+4*H48+2.25*G48+F48)/M48-(N48^2))</f>
        <v>0.7413996248868486</v>
      </c>
      <c r="P48" s="28">
        <v>0</v>
      </c>
      <c r="Q48" s="28">
        <v>0</v>
      </c>
      <c r="R48" s="28" t="s">
        <v>327</v>
      </c>
      <c r="T48" s="17" t="s">
        <v>112</v>
      </c>
      <c r="U48" s="12">
        <f>SUM(E6:E7)</f>
        <v>6</v>
      </c>
      <c r="V48" s="12">
        <f aca="true" t="shared" si="20" ref="V48:AB48">SUM(F6:F7)</f>
        <v>25</v>
      </c>
      <c r="W48" s="12">
        <f t="shared" si="20"/>
        <v>47</v>
      </c>
      <c r="X48" s="12">
        <f t="shared" si="20"/>
        <v>125</v>
      </c>
      <c r="Y48" s="12">
        <f t="shared" si="20"/>
        <v>125</v>
      </c>
      <c r="Z48" s="12">
        <f t="shared" si="20"/>
        <v>97</v>
      </c>
      <c r="AA48" s="12">
        <f t="shared" si="20"/>
        <v>76</v>
      </c>
      <c r="AB48" s="12">
        <f t="shared" si="20"/>
        <v>129</v>
      </c>
      <c r="AC48" s="17">
        <f>SUM(U48:AB48)</f>
        <v>630</v>
      </c>
      <c r="AD48" s="2">
        <f>SUM(P7:P8)</f>
        <v>2</v>
      </c>
      <c r="AE48" s="2">
        <f>SUM(Q7:Q8)</f>
        <v>0</v>
      </c>
    </row>
    <row r="49" spans="1:31" s="1" customFormat="1" ht="23.25">
      <c r="A49" s="9"/>
      <c r="B49" s="76" t="s">
        <v>210</v>
      </c>
      <c r="C49" s="7" t="s">
        <v>137</v>
      </c>
      <c r="D49" s="7" t="s">
        <v>118</v>
      </c>
      <c r="E49" s="28">
        <v>0</v>
      </c>
      <c r="F49" s="28">
        <v>0</v>
      </c>
      <c r="G49" s="28">
        <v>8</v>
      </c>
      <c r="H49" s="28">
        <v>27</v>
      </c>
      <c r="I49" s="28">
        <v>83</v>
      </c>
      <c r="J49" s="28">
        <v>62</v>
      </c>
      <c r="K49" s="28">
        <v>48</v>
      </c>
      <c r="L49" s="28">
        <v>69</v>
      </c>
      <c r="M49" s="7">
        <f aca="true" t="shared" si="21" ref="M49:M56">SUM(E49:L49)</f>
        <v>297</v>
      </c>
      <c r="N49" s="8">
        <f t="shared" si="17"/>
        <v>3.042087542087542</v>
      </c>
      <c r="O49" s="36">
        <f t="shared" si="19"/>
        <v>0.7016668603466854</v>
      </c>
      <c r="P49" s="28">
        <v>0</v>
      </c>
      <c r="Q49" s="28">
        <v>0</v>
      </c>
      <c r="R49" s="28" t="s">
        <v>327</v>
      </c>
      <c r="T49" s="17" t="s">
        <v>113</v>
      </c>
      <c r="U49" s="12">
        <f>SUM(E9:E10)</f>
        <v>0</v>
      </c>
      <c r="V49" s="12">
        <f aca="true" t="shared" si="22" ref="V49:AB49">SUM(F9:F10)</f>
        <v>19</v>
      </c>
      <c r="W49" s="12">
        <f t="shared" si="22"/>
        <v>41</v>
      </c>
      <c r="X49" s="12">
        <f t="shared" si="22"/>
        <v>61</v>
      </c>
      <c r="Y49" s="12">
        <f t="shared" si="22"/>
        <v>86</v>
      </c>
      <c r="Z49" s="12">
        <f t="shared" si="22"/>
        <v>89</v>
      </c>
      <c r="AA49" s="12">
        <f t="shared" si="22"/>
        <v>88</v>
      </c>
      <c r="AB49" s="12">
        <f t="shared" si="22"/>
        <v>229</v>
      </c>
      <c r="AC49" s="17">
        <f>SUM(U49:AB49)</f>
        <v>613</v>
      </c>
      <c r="AD49" s="2">
        <f>SUM(P9:P10)</f>
        <v>0</v>
      </c>
      <c r="AE49" s="2">
        <f>SUM(Q9:Q10)</f>
        <v>0</v>
      </c>
    </row>
    <row r="50" spans="1:31" s="1" customFormat="1" ht="23.25">
      <c r="A50" s="10"/>
      <c r="B50" s="76" t="s">
        <v>211</v>
      </c>
      <c r="C50" s="7" t="s">
        <v>138</v>
      </c>
      <c r="D50" s="7" t="s">
        <v>118</v>
      </c>
      <c r="E50" s="28">
        <v>0</v>
      </c>
      <c r="F50" s="28">
        <v>5</v>
      </c>
      <c r="G50" s="28">
        <v>13</v>
      </c>
      <c r="H50" s="28">
        <v>30</v>
      </c>
      <c r="I50" s="28">
        <v>39</v>
      </c>
      <c r="J50" s="28">
        <v>82</v>
      </c>
      <c r="K50" s="28">
        <v>47</v>
      </c>
      <c r="L50" s="28">
        <v>81</v>
      </c>
      <c r="M50" s="7">
        <f t="shared" si="21"/>
        <v>297</v>
      </c>
      <c r="N50" s="8">
        <f t="shared" si="17"/>
        <v>3.085858585858586</v>
      </c>
      <c r="O50" s="36">
        <f t="shared" si="19"/>
        <v>0.7775481754767516</v>
      </c>
      <c r="P50" s="28">
        <v>0</v>
      </c>
      <c r="Q50" s="28">
        <v>0</v>
      </c>
      <c r="R50" s="28" t="s">
        <v>327</v>
      </c>
      <c r="T50" s="17" t="s">
        <v>114</v>
      </c>
      <c r="U50" s="70">
        <f>SUM(E26:E34)</f>
        <v>36</v>
      </c>
      <c r="V50" s="70">
        <f aca="true" t="shared" si="23" ref="V50:AB50">SUM(F26:F34)</f>
        <v>269</v>
      </c>
      <c r="W50" s="70">
        <f t="shared" si="23"/>
        <v>269</v>
      </c>
      <c r="X50" s="70">
        <f t="shared" si="23"/>
        <v>459</v>
      </c>
      <c r="Y50" s="70">
        <f t="shared" si="23"/>
        <v>556</v>
      </c>
      <c r="Z50" s="70">
        <f t="shared" si="23"/>
        <v>561</v>
      </c>
      <c r="AA50" s="70">
        <f t="shared" si="23"/>
        <v>418</v>
      </c>
      <c r="AB50" s="70">
        <f t="shared" si="23"/>
        <v>671</v>
      </c>
      <c r="AC50" s="17">
        <f>SUM(U50:AB50)</f>
        <v>3239</v>
      </c>
      <c r="AD50" s="2">
        <f>SUM(P26:P34)</f>
        <v>3</v>
      </c>
      <c r="AE50" s="2">
        <f>SUM(Q26:Q34)</f>
        <v>6</v>
      </c>
    </row>
    <row r="51" spans="1:31" s="1" customFormat="1" ht="23.25">
      <c r="A51" s="10"/>
      <c r="B51" s="76" t="s">
        <v>212</v>
      </c>
      <c r="C51" s="7" t="s">
        <v>139</v>
      </c>
      <c r="D51" s="7" t="s">
        <v>118</v>
      </c>
      <c r="E51" s="28">
        <v>0</v>
      </c>
      <c r="F51" s="28">
        <v>32</v>
      </c>
      <c r="G51" s="28">
        <v>47</v>
      </c>
      <c r="H51" s="28">
        <v>60</v>
      </c>
      <c r="I51" s="28">
        <v>49</v>
      </c>
      <c r="J51" s="28">
        <v>49</v>
      </c>
      <c r="K51" s="28">
        <v>35</v>
      </c>
      <c r="L51" s="28">
        <v>25</v>
      </c>
      <c r="M51" s="7">
        <f t="shared" si="21"/>
        <v>297</v>
      </c>
      <c r="N51" s="8">
        <f t="shared" si="17"/>
        <v>2.4057239057239057</v>
      </c>
      <c r="O51" s="36">
        <f t="shared" si="19"/>
        <v>0.8892554850611518</v>
      </c>
      <c r="P51" s="28">
        <v>0</v>
      </c>
      <c r="Q51" s="28">
        <v>0</v>
      </c>
      <c r="R51" s="28" t="s">
        <v>327</v>
      </c>
      <c r="T51" s="17" t="s">
        <v>115</v>
      </c>
      <c r="U51" s="49">
        <f>SUM(E35:E42)</f>
        <v>28</v>
      </c>
      <c r="V51" s="49">
        <f aca="true" t="shared" si="24" ref="V51:AB51">SUM(F35:F42)</f>
        <v>134</v>
      </c>
      <c r="W51" s="49">
        <f t="shared" si="24"/>
        <v>174</v>
      </c>
      <c r="X51" s="49">
        <f t="shared" si="24"/>
        <v>438</v>
      </c>
      <c r="Y51" s="49">
        <f t="shared" si="24"/>
        <v>411</v>
      </c>
      <c r="Z51" s="49">
        <f t="shared" si="24"/>
        <v>407</v>
      </c>
      <c r="AA51" s="49">
        <f t="shared" si="24"/>
        <v>266</v>
      </c>
      <c r="AB51" s="49">
        <f t="shared" si="24"/>
        <v>356</v>
      </c>
      <c r="AC51" s="17">
        <f>SUM(U51:AB51)</f>
        <v>2214</v>
      </c>
      <c r="AD51" s="2">
        <f>SUM(P35:P42)</f>
        <v>4</v>
      </c>
      <c r="AE51" s="2">
        <f>SUM(Q35:Q42)</f>
        <v>3</v>
      </c>
    </row>
    <row r="52" spans="1:28" s="1" customFormat="1" ht="23.25">
      <c r="A52" s="10"/>
      <c r="B52" s="76" t="s">
        <v>264</v>
      </c>
      <c r="C52" s="7" t="s">
        <v>136</v>
      </c>
      <c r="D52" s="7" t="s">
        <v>118</v>
      </c>
      <c r="E52" s="28">
        <v>0</v>
      </c>
      <c r="F52" s="28">
        <v>10</v>
      </c>
      <c r="G52" s="28">
        <v>5</v>
      </c>
      <c r="H52" s="28">
        <v>11</v>
      </c>
      <c r="I52" s="28">
        <v>24</v>
      </c>
      <c r="J52" s="28">
        <v>67</v>
      </c>
      <c r="K52" s="28">
        <v>32</v>
      </c>
      <c r="L52" s="28">
        <v>18</v>
      </c>
      <c r="M52" s="7">
        <f t="shared" si="21"/>
        <v>167</v>
      </c>
      <c r="N52" s="8">
        <f t="shared" si="17"/>
        <v>2.9011976047904193</v>
      </c>
      <c r="O52" s="36">
        <f t="shared" si="19"/>
        <v>0.744720984118132</v>
      </c>
      <c r="P52" s="28">
        <v>0</v>
      </c>
      <c r="Q52" s="28">
        <v>3</v>
      </c>
      <c r="R52" s="28" t="s">
        <v>328</v>
      </c>
      <c r="T52" s="49"/>
      <c r="U52" s="49"/>
      <c r="V52" s="49"/>
      <c r="W52" s="49"/>
      <c r="X52" s="49"/>
      <c r="Y52" s="49"/>
      <c r="Z52" s="49"/>
      <c r="AA52" s="49"/>
      <c r="AB52" s="49"/>
    </row>
    <row r="53" spans="1:31" s="1" customFormat="1" ht="23.25">
      <c r="A53" s="10"/>
      <c r="B53" s="76" t="s">
        <v>213</v>
      </c>
      <c r="C53" s="7" t="s">
        <v>137</v>
      </c>
      <c r="D53" s="7" t="s">
        <v>118</v>
      </c>
      <c r="E53" s="28">
        <v>1</v>
      </c>
      <c r="F53" s="28">
        <v>8</v>
      </c>
      <c r="G53" s="28">
        <v>5</v>
      </c>
      <c r="H53" s="28">
        <v>11</v>
      </c>
      <c r="I53" s="28">
        <v>33</v>
      </c>
      <c r="J53" s="28">
        <v>75</v>
      </c>
      <c r="K53" s="28">
        <v>68</v>
      </c>
      <c r="L53" s="28">
        <v>96</v>
      </c>
      <c r="M53" s="7">
        <f t="shared" si="21"/>
        <v>297</v>
      </c>
      <c r="N53" s="8">
        <f t="shared" si="17"/>
        <v>3.255892255892256</v>
      </c>
      <c r="O53" s="36">
        <f t="shared" si="19"/>
        <v>0.7454738590899697</v>
      </c>
      <c r="P53" s="28">
        <v>0</v>
      </c>
      <c r="Q53" s="28">
        <v>0</v>
      </c>
      <c r="R53" s="28" t="s">
        <v>328</v>
      </c>
      <c r="T53" s="1" t="s">
        <v>281</v>
      </c>
      <c r="U53" s="2">
        <f>SUM(U47:U49)</f>
        <v>6</v>
      </c>
      <c r="V53" s="2">
        <f aca="true" t="shared" si="25" ref="V53:AD53">SUM(V47:V49)</f>
        <v>78</v>
      </c>
      <c r="W53" s="2">
        <f t="shared" si="25"/>
        <v>158</v>
      </c>
      <c r="X53" s="2">
        <f t="shared" si="25"/>
        <v>295</v>
      </c>
      <c r="Y53" s="2">
        <f t="shared" si="25"/>
        <v>326</v>
      </c>
      <c r="Z53" s="2">
        <f t="shared" si="25"/>
        <v>326</v>
      </c>
      <c r="AA53" s="2">
        <f t="shared" si="25"/>
        <v>263</v>
      </c>
      <c r="AB53" s="2">
        <f t="shared" si="25"/>
        <v>465</v>
      </c>
      <c r="AC53" s="2">
        <f t="shared" si="25"/>
        <v>1917</v>
      </c>
      <c r="AD53" s="2">
        <f t="shared" si="25"/>
        <v>4</v>
      </c>
      <c r="AE53" s="2">
        <f>SUM(AE47:AE49)</f>
        <v>0</v>
      </c>
    </row>
    <row r="54" spans="1:31" s="1" customFormat="1" ht="23.25">
      <c r="A54" s="10"/>
      <c r="B54" s="76" t="s">
        <v>214</v>
      </c>
      <c r="C54" s="7" t="s">
        <v>138</v>
      </c>
      <c r="D54" s="7" t="s">
        <v>118</v>
      </c>
      <c r="E54" s="28">
        <v>0</v>
      </c>
      <c r="F54" s="28">
        <v>11</v>
      </c>
      <c r="G54" s="28">
        <v>18</v>
      </c>
      <c r="H54" s="28">
        <v>33</v>
      </c>
      <c r="I54" s="28">
        <v>29</v>
      </c>
      <c r="J54" s="28">
        <v>89</v>
      </c>
      <c r="K54" s="28">
        <v>35</v>
      </c>
      <c r="L54" s="28">
        <v>82</v>
      </c>
      <c r="M54" s="7">
        <f t="shared" si="21"/>
        <v>297</v>
      </c>
      <c r="N54" s="8">
        <f t="shared" si="17"/>
        <v>3.01010101010101</v>
      </c>
      <c r="O54" s="36">
        <f t="shared" si="19"/>
        <v>0.8517553611126643</v>
      </c>
      <c r="P54" s="28">
        <v>1</v>
      </c>
      <c r="Q54" s="28">
        <v>0</v>
      </c>
      <c r="R54" s="28" t="s">
        <v>328</v>
      </c>
      <c r="T54" s="1" t="s">
        <v>282</v>
      </c>
      <c r="U54" s="78">
        <f aca="true" t="shared" si="26" ref="U54:AE54">SUM(U50:U51)</f>
        <v>64</v>
      </c>
      <c r="V54" s="78">
        <f t="shared" si="26"/>
        <v>403</v>
      </c>
      <c r="W54" s="78">
        <f t="shared" si="26"/>
        <v>443</v>
      </c>
      <c r="X54" s="78">
        <f t="shared" si="26"/>
        <v>897</v>
      </c>
      <c r="Y54" s="78">
        <f t="shared" si="26"/>
        <v>967</v>
      </c>
      <c r="Z54" s="78">
        <f t="shared" si="26"/>
        <v>968</v>
      </c>
      <c r="AA54" s="78">
        <f t="shared" si="26"/>
        <v>684</v>
      </c>
      <c r="AB54" s="78">
        <f t="shared" si="26"/>
        <v>1027</v>
      </c>
      <c r="AC54" s="78">
        <f t="shared" si="26"/>
        <v>5453</v>
      </c>
      <c r="AD54" s="78">
        <f t="shared" si="26"/>
        <v>7</v>
      </c>
      <c r="AE54" s="78">
        <f t="shared" si="26"/>
        <v>9</v>
      </c>
    </row>
    <row r="55" spans="1:31" s="1" customFormat="1" ht="23.25">
      <c r="A55" s="10"/>
      <c r="B55" s="76" t="s">
        <v>215</v>
      </c>
      <c r="C55" s="7" t="s">
        <v>139</v>
      </c>
      <c r="D55" s="7"/>
      <c r="E55" s="28">
        <v>0</v>
      </c>
      <c r="F55" s="28">
        <v>43</v>
      </c>
      <c r="G55" s="28">
        <v>48</v>
      </c>
      <c r="H55" s="28">
        <v>57</v>
      </c>
      <c r="I55" s="28">
        <v>48</v>
      </c>
      <c r="J55" s="28">
        <v>29</v>
      </c>
      <c r="K55" s="28">
        <v>9</v>
      </c>
      <c r="L55" s="28">
        <v>63</v>
      </c>
      <c r="M55" s="7">
        <f t="shared" si="21"/>
        <v>297</v>
      </c>
      <c r="N55" s="8">
        <f>((4*L55)+(3.5*K55)+(3*J55)+(2.5*I55)+(2*H55)+(1.5*G55)+(F55))/M55</f>
        <v>2.4225589225589226</v>
      </c>
      <c r="O55" s="36">
        <f t="shared" si="19"/>
        <v>1.030215000310533</v>
      </c>
      <c r="P55" s="28">
        <v>0</v>
      </c>
      <c r="Q55" s="28">
        <v>0</v>
      </c>
      <c r="R55" s="28" t="s">
        <v>328</v>
      </c>
      <c r="T55" s="1" t="s">
        <v>283</v>
      </c>
      <c r="U55" s="2">
        <f>SUM(U53:U54)</f>
        <v>70</v>
      </c>
      <c r="V55" s="2">
        <f aca="true" t="shared" si="27" ref="V55:AE55">SUM(V53:V54)</f>
        <v>481</v>
      </c>
      <c r="W55" s="2">
        <f t="shared" si="27"/>
        <v>601</v>
      </c>
      <c r="X55" s="2">
        <f t="shared" si="27"/>
        <v>1192</v>
      </c>
      <c r="Y55" s="2">
        <f t="shared" si="27"/>
        <v>1293</v>
      </c>
      <c r="Z55" s="2">
        <f t="shared" si="27"/>
        <v>1294</v>
      </c>
      <c r="AA55" s="2">
        <f t="shared" si="27"/>
        <v>947</v>
      </c>
      <c r="AB55" s="2">
        <f t="shared" si="27"/>
        <v>1492</v>
      </c>
      <c r="AC55" s="2">
        <f t="shared" si="27"/>
        <v>7370</v>
      </c>
      <c r="AD55" s="2">
        <f t="shared" si="27"/>
        <v>11</v>
      </c>
      <c r="AE55" s="2">
        <f t="shared" si="27"/>
        <v>9</v>
      </c>
    </row>
    <row r="56" spans="1:256" s="1" customFormat="1" ht="23.25">
      <c r="A56" s="86" t="s">
        <v>172</v>
      </c>
      <c r="B56" s="86"/>
      <c r="C56" s="86"/>
      <c r="D56" s="86"/>
      <c r="E56" s="32">
        <f aca="true" t="shared" si="28" ref="E56:L56">SUM(E26:E42,E48:E55)</f>
        <v>65</v>
      </c>
      <c r="F56" s="32">
        <f t="shared" si="28"/>
        <v>517</v>
      </c>
      <c r="G56" s="32">
        <f t="shared" si="28"/>
        <v>596</v>
      </c>
      <c r="H56" s="32">
        <f t="shared" si="28"/>
        <v>1154</v>
      </c>
      <c r="I56" s="32">
        <f t="shared" si="28"/>
        <v>1306</v>
      </c>
      <c r="J56" s="32">
        <f t="shared" si="28"/>
        <v>1472</v>
      </c>
      <c r="K56" s="32">
        <f t="shared" si="28"/>
        <v>983</v>
      </c>
      <c r="L56" s="32">
        <f t="shared" si="28"/>
        <v>1480</v>
      </c>
      <c r="M56" s="7">
        <f t="shared" si="21"/>
        <v>7573</v>
      </c>
      <c r="N56" s="8">
        <f>((4*L56)+(3.5*K56)+(3*J56)+(2.5*I56)+(2*H56)+(1.5*G56)+(F56))/M56</f>
        <v>2.7413838637263965</v>
      </c>
      <c r="O56" s="36">
        <f t="shared" si="19"/>
        <v>0.9401578471965958</v>
      </c>
      <c r="P56" s="32">
        <f>SUM(P26:P42,P48:P55)</f>
        <v>8</v>
      </c>
      <c r="Q56" s="32">
        <f>SUM(Q26:Q42,Q48:Q55)</f>
        <v>12</v>
      </c>
      <c r="R56" s="3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19" s="12" customFormat="1" ht="23.25">
      <c r="A57" s="86" t="s">
        <v>174</v>
      </c>
      <c r="B57" s="86"/>
      <c r="C57" s="86"/>
      <c r="D57" s="86"/>
      <c r="E57" s="8">
        <f aca="true" t="shared" si="29" ref="E57:L57">(E56*100)/$M56</f>
        <v>0.8583124257229632</v>
      </c>
      <c r="F57" s="8">
        <f t="shared" si="29"/>
        <v>6.826884986134953</v>
      </c>
      <c r="G57" s="8">
        <f t="shared" si="29"/>
        <v>7.870064703552093</v>
      </c>
      <c r="H57" s="8">
        <f t="shared" si="29"/>
        <v>15.238346758219992</v>
      </c>
      <c r="I57" s="8">
        <f t="shared" si="29"/>
        <v>17.24547735375677</v>
      </c>
      <c r="J57" s="8">
        <f t="shared" si="29"/>
        <v>19.43747524098772</v>
      </c>
      <c r="K57" s="8">
        <f t="shared" si="29"/>
        <v>12.98032483824112</v>
      </c>
      <c r="L57" s="8">
        <f t="shared" si="29"/>
        <v>19.54311369338439</v>
      </c>
      <c r="M57" s="8">
        <f>((M56-(P56+Q56))*100)/$M56</f>
        <v>99.73590386900833</v>
      </c>
      <c r="N57" s="23" t="s">
        <v>106</v>
      </c>
      <c r="O57" s="37" t="s">
        <v>106</v>
      </c>
      <c r="P57" s="8">
        <f>(P56*100)/$M56</f>
        <v>0.10563845239667238</v>
      </c>
      <c r="Q57" s="8">
        <f>(Q56*100)/$M56</f>
        <v>0.1584576785950086</v>
      </c>
      <c r="R57" s="11"/>
      <c r="S57" s="61"/>
    </row>
    <row r="58" spans="1:256" s="51" customFormat="1" ht="21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7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51" customFormat="1" ht="21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7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18" s="51" customFormat="1" ht="18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60"/>
      <c r="P60" s="58"/>
      <c r="Q60" s="58"/>
      <c r="R60" s="58"/>
    </row>
    <row r="61" spans="1:18" s="51" customFormat="1" ht="18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60"/>
      <c r="P61" s="58"/>
      <c r="Q61" s="58"/>
      <c r="R61" s="58"/>
    </row>
    <row r="62" spans="1:18" s="51" customFormat="1" ht="18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9"/>
      <c r="O62" s="60"/>
      <c r="P62" s="58"/>
      <c r="Q62" s="58"/>
      <c r="R62" s="58"/>
    </row>
    <row r="63" spans="1:18" s="51" customFormat="1" ht="18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60"/>
      <c r="P63" s="58"/>
      <c r="Q63" s="58"/>
      <c r="R63" s="58"/>
    </row>
    <row r="64" spans="1:18" s="51" customFormat="1" ht="18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60"/>
      <c r="P64" s="58"/>
      <c r="Q64" s="58"/>
      <c r="R64" s="58"/>
    </row>
    <row r="65" spans="1:18" s="51" customFormat="1" ht="18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0"/>
      <c r="P65" s="58"/>
      <c r="Q65" s="58"/>
      <c r="R65" s="58"/>
    </row>
    <row r="66" spans="1:18" s="51" customFormat="1" ht="18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0"/>
      <c r="P66" s="58"/>
      <c r="Q66" s="58"/>
      <c r="R66" s="58"/>
    </row>
    <row r="67" spans="1:18" s="51" customFormat="1" ht="18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0"/>
      <c r="P67" s="58"/>
      <c r="Q67" s="58"/>
      <c r="R67" s="58"/>
    </row>
    <row r="68" spans="1:18" s="51" customFormat="1" ht="18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0"/>
      <c r="P68" s="58"/>
      <c r="Q68" s="58"/>
      <c r="R68" s="58"/>
    </row>
    <row r="69" spans="1:18" s="51" customFormat="1" ht="18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0"/>
      <c r="P69" s="58"/>
      <c r="Q69" s="58"/>
      <c r="R69" s="58"/>
    </row>
    <row r="70" spans="1:18" s="51" customFormat="1" ht="18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0"/>
      <c r="P70" s="58"/>
      <c r="Q70" s="58"/>
      <c r="R70" s="58"/>
    </row>
    <row r="71" spans="1:18" s="51" customFormat="1" ht="18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0"/>
      <c r="P71" s="58"/>
      <c r="Q71" s="58"/>
      <c r="R71" s="58"/>
    </row>
    <row r="72" spans="1:18" s="51" customFormat="1" ht="18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0"/>
      <c r="P72" s="58"/>
      <c r="Q72" s="58"/>
      <c r="R72" s="58"/>
    </row>
  </sheetData>
  <mergeCells count="34">
    <mergeCell ref="R46:R47"/>
    <mergeCell ref="E46:L46"/>
    <mergeCell ref="N46:N47"/>
    <mergeCell ref="O46:O47"/>
    <mergeCell ref="A57:D57"/>
    <mergeCell ref="A1:R1"/>
    <mergeCell ref="A2:R2"/>
    <mergeCell ref="A22:R22"/>
    <mergeCell ref="A23:R23"/>
    <mergeCell ref="A3:A4"/>
    <mergeCell ref="B3:B4"/>
    <mergeCell ref="C3:C4"/>
    <mergeCell ref="D3:D4"/>
    <mergeCell ref="E3:L3"/>
    <mergeCell ref="N3:N4"/>
    <mergeCell ref="O3:O4"/>
    <mergeCell ref="R3:R4"/>
    <mergeCell ref="A24:A25"/>
    <mergeCell ref="B24:B25"/>
    <mergeCell ref="C24:C25"/>
    <mergeCell ref="D24:D25"/>
    <mergeCell ref="E24:L24"/>
    <mergeCell ref="N24:N25"/>
    <mergeCell ref="O24:O25"/>
    <mergeCell ref="R24:R25"/>
    <mergeCell ref="A11:D11"/>
    <mergeCell ref="A56:D56"/>
    <mergeCell ref="A12:D12"/>
    <mergeCell ref="A44:R44"/>
    <mergeCell ref="A45:R45"/>
    <mergeCell ref="A46:A47"/>
    <mergeCell ref="B46:B47"/>
    <mergeCell ref="C46:C47"/>
    <mergeCell ref="D46:D47"/>
  </mergeCells>
  <printOptions/>
  <pageMargins left="0.75" right="0.47" top="0.65" bottom="0.5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22">
      <selection activeCell="R37" sqref="R37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4.14062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3" customWidth="1"/>
    <col min="16" max="17" width="4.28125" style="3" customWidth="1"/>
    <col min="18" max="18" width="13.140625" style="0" customWidth="1"/>
    <col min="22" max="35" width="7.00390625" style="0" customWidth="1"/>
  </cols>
  <sheetData>
    <row r="1" spans="1:18" s="1" customFormat="1" ht="29.25">
      <c r="A1" s="94" t="s">
        <v>221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32" s="1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172</v>
      </c>
      <c r="AE3" s="12" t="s">
        <v>1</v>
      </c>
      <c r="AF3" s="1" t="s">
        <v>2</v>
      </c>
    </row>
    <row r="4" spans="1:32" s="1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U4" s="1" t="s">
        <v>111</v>
      </c>
      <c r="V4" s="1">
        <f>SUM(E5:E6)</f>
        <v>18</v>
      </c>
      <c r="W4" s="1">
        <f aca="true" t="shared" si="0" ref="W4:AC4">SUM(F5:F6)</f>
        <v>71</v>
      </c>
      <c r="X4" s="1">
        <f t="shared" si="0"/>
        <v>120</v>
      </c>
      <c r="Y4" s="1">
        <f t="shared" si="0"/>
        <v>164</v>
      </c>
      <c r="Z4" s="1">
        <f t="shared" si="0"/>
        <v>190</v>
      </c>
      <c r="AA4" s="1">
        <f t="shared" si="0"/>
        <v>210</v>
      </c>
      <c r="AB4" s="1">
        <f t="shared" si="0"/>
        <v>177</v>
      </c>
      <c r="AC4" s="1">
        <f t="shared" si="0"/>
        <v>216</v>
      </c>
      <c r="AD4" s="1">
        <f aca="true" t="shared" si="1" ref="AD4:AD9">SUM(V4:AC4)</f>
        <v>1166</v>
      </c>
      <c r="AE4" s="1">
        <f>SUM(P5:P6)</f>
        <v>0</v>
      </c>
      <c r="AF4" s="1">
        <f>SUM(Q5:Q6)</f>
        <v>0</v>
      </c>
    </row>
    <row r="5" spans="1:32" s="1" customFormat="1" ht="23.25">
      <c r="A5" s="7" t="s">
        <v>111</v>
      </c>
      <c r="B5" s="22" t="s">
        <v>237</v>
      </c>
      <c r="C5" s="22" t="s">
        <v>141</v>
      </c>
      <c r="D5" s="22" t="s">
        <v>119</v>
      </c>
      <c r="E5" s="28">
        <v>6</v>
      </c>
      <c r="F5" s="28">
        <v>25</v>
      </c>
      <c r="G5" s="28">
        <v>47</v>
      </c>
      <c r="H5" s="28">
        <v>63</v>
      </c>
      <c r="I5" s="28">
        <v>87</v>
      </c>
      <c r="J5" s="28">
        <v>110</v>
      </c>
      <c r="K5" s="28">
        <v>120</v>
      </c>
      <c r="L5" s="28">
        <v>125</v>
      </c>
      <c r="M5" s="7">
        <f>SUM(E5:L5)</f>
        <v>583</v>
      </c>
      <c r="N5" s="8">
        <f aca="true" t="shared" si="2" ref="N5:N12">((4*L5)+(3.5*K5)+(3*J5)+(2.5*I5)+(2*H5)+(1.5*G5)+(F5))/M5</f>
        <v>2.8970840480274442</v>
      </c>
      <c r="O5" s="36">
        <f aca="true" t="shared" si="3" ref="O5:O12">SQRT((16*L5+12.25*K5+9*J5+6.25*I5+4*H5+2.25*G5+F5)/M5-(N5^2))</f>
        <v>0.9198823875915382</v>
      </c>
      <c r="P5" s="28">
        <v>0</v>
      </c>
      <c r="Q5" s="28">
        <v>0</v>
      </c>
      <c r="R5" s="28" t="s">
        <v>330</v>
      </c>
      <c r="U5" s="1" t="s">
        <v>112</v>
      </c>
      <c r="V5" s="1">
        <f>SUM(E7:E8)</f>
        <v>6</v>
      </c>
      <c r="W5" s="1">
        <f aca="true" t="shared" si="4" ref="W5:AC5">SUM(F7:F8)</f>
        <v>64</v>
      </c>
      <c r="X5" s="1">
        <f t="shared" si="4"/>
        <v>134</v>
      </c>
      <c r="Y5" s="1">
        <f t="shared" si="4"/>
        <v>156</v>
      </c>
      <c r="Z5" s="1">
        <f t="shared" si="4"/>
        <v>181</v>
      </c>
      <c r="AA5" s="1">
        <f t="shared" si="4"/>
        <v>182</v>
      </c>
      <c r="AB5" s="1">
        <f t="shared" si="4"/>
        <v>142</v>
      </c>
      <c r="AC5" s="1">
        <f t="shared" si="4"/>
        <v>214</v>
      </c>
      <c r="AD5" s="1">
        <f t="shared" si="1"/>
        <v>1079</v>
      </c>
      <c r="AE5" s="1">
        <f>SUM(P7:P8)</f>
        <v>3</v>
      </c>
      <c r="AF5" s="1">
        <f>SUM(Q7:Q8)</f>
        <v>0</v>
      </c>
    </row>
    <row r="6" spans="1:32" s="1" customFormat="1" ht="23.25">
      <c r="A6" s="7"/>
      <c r="B6" s="22" t="s">
        <v>238</v>
      </c>
      <c r="C6" s="22" t="s">
        <v>142</v>
      </c>
      <c r="D6" s="22" t="s">
        <v>118</v>
      </c>
      <c r="E6" s="28">
        <v>12</v>
      </c>
      <c r="F6" s="28">
        <v>46</v>
      </c>
      <c r="G6" s="28">
        <v>73</v>
      </c>
      <c r="H6" s="28">
        <v>101</v>
      </c>
      <c r="I6" s="28">
        <v>103</v>
      </c>
      <c r="J6" s="28">
        <v>100</v>
      </c>
      <c r="K6" s="28">
        <v>57</v>
      </c>
      <c r="L6" s="28">
        <v>91</v>
      </c>
      <c r="M6" s="7">
        <f aca="true" t="shared" si="5" ref="M6:M12">SUM(E6:L6)</f>
        <v>583</v>
      </c>
      <c r="N6" s="8">
        <f t="shared" si="2"/>
        <v>2.5360205831903944</v>
      </c>
      <c r="O6" s="36">
        <f t="shared" si="3"/>
        <v>0.9824738333388551</v>
      </c>
      <c r="P6" s="28">
        <v>0</v>
      </c>
      <c r="Q6" s="28">
        <v>0</v>
      </c>
      <c r="R6" s="28" t="s">
        <v>330</v>
      </c>
      <c r="U6" s="1" t="s">
        <v>113</v>
      </c>
      <c r="V6" s="1">
        <f aca="true" t="shared" si="6" ref="V6:AC6">SUM(E9:E11)</f>
        <v>5</v>
      </c>
      <c r="W6" s="1">
        <f t="shared" si="6"/>
        <v>89</v>
      </c>
      <c r="X6" s="1">
        <f t="shared" si="6"/>
        <v>89</v>
      </c>
      <c r="Y6" s="1">
        <f t="shared" si="6"/>
        <v>168</v>
      </c>
      <c r="Z6" s="1">
        <f t="shared" si="6"/>
        <v>167</v>
      </c>
      <c r="AA6" s="1">
        <f t="shared" si="6"/>
        <v>170</v>
      </c>
      <c r="AB6" s="1">
        <f t="shared" si="6"/>
        <v>141</v>
      </c>
      <c r="AC6" s="1">
        <f t="shared" si="6"/>
        <v>298</v>
      </c>
      <c r="AD6" s="1">
        <f t="shared" si="1"/>
        <v>1127</v>
      </c>
      <c r="AE6" s="1">
        <f>SUM(P9:P11)</f>
        <v>0</v>
      </c>
      <c r="AF6" s="1">
        <f>SUM(Q9:Q11)</f>
        <v>0</v>
      </c>
    </row>
    <row r="7" spans="1:32" s="1" customFormat="1" ht="23.25">
      <c r="A7" s="7" t="s">
        <v>112</v>
      </c>
      <c r="B7" s="22" t="s">
        <v>239</v>
      </c>
      <c r="C7" s="22" t="s">
        <v>141</v>
      </c>
      <c r="D7" s="22" t="s">
        <v>119</v>
      </c>
      <c r="E7" s="28">
        <v>6</v>
      </c>
      <c r="F7" s="28">
        <v>28</v>
      </c>
      <c r="G7" s="28">
        <v>33</v>
      </c>
      <c r="H7" s="28">
        <v>41</v>
      </c>
      <c r="I7" s="28">
        <v>89</v>
      </c>
      <c r="J7" s="28">
        <v>102</v>
      </c>
      <c r="K7" s="28">
        <v>88</v>
      </c>
      <c r="L7" s="28">
        <v>152</v>
      </c>
      <c r="M7" s="7">
        <f t="shared" si="5"/>
        <v>539</v>
      </c>
      <c r="N7" s="8">
        <f t="shared" si="2"/>
        <v>2.9758812615955472</v>
      </c>
      <c r="O7" s="36">
        <f t="shared" si="3"/>
        <v>0.9409134396579855</v>
      </c>
      <c r="P7" s="28">
        <v>2</v>
      </c>
      <c r="Q7" s="28">
        <v>0</v>
      </c>
      <c r="R7" s="28" t="s">
        <v>331</v>
      </c>
      <c r="U7" s="1" t="s">
        <v>114</v>
      </c>
      <c r="V7" s="1">
        <f aca="true" t="shared" si="7" ref="V7:AC7">SUM(E27:E30)</f>
        <v>7</v>
      </c>
      <c r="W7" s="1">
        <f t="shared" si="7"/>
        <v>63</v>
      </c>
      <c r="X7" s="1">
        <f t="shared" si="7"/>
        <v>207</v>
      </c>
      <c r="Y7" s="1">
        <f t="shared" si="7"/>
        <v>377</v>
      </c>
      <c r="Z7" s="1">
        <f t="shared" si="7"/>
        <v>428</v>
      </c>
      <c r="AA7" s="1">
        <f t="shared" si="7"/>
        <v>426</v>
      </c>
      <c r="AB7" s="1">
        <f t="shared" si="7"/>
        <v>276</v>
      </c>
      <c r="AC7" s="1">
        <f t="shared" si="7"/>
        <v>315</v>
      </c>
      <c r="AD7" s="1">
        <f t="shared" si="1"/>
        <v>2099</v>
      </c>
      <c r="AE7" s="1">
        <f>SUM(P27:P30)</f>
        <v>0</v>
      </c>
      <c r="AF7" s="1">
        <f>SUM(Q27:Q30)</f>
        <v>3</v>
      </c>
    </row>
    <row r="8" spans="1:32" s="1" customFormat="1" ht="23.25">
      <c r="A8" s="7"/>
      <c r="B8" s="22" t="s">
        <v>240</v>
      </c>
      <c r="C8" s="22" t="s">
        <v>142</v>
      </c>
      <c r="D8" s="22" t="s">
        <v>118</v>
      </c>
      <c r="E8" s="28">
        <v>0</v>
      </c>
      <c r="F8" s="28">
        <v>36</v>
      </c>
      <c r="G8" s="28">
        <v>101</v>
      </c>
      <c r="H8" s="28">
        <v>115</v>
      </c>
      <c r="I8" s="28">
        <v>92</v>
      </c>
      <c r="J8" s="28">
        <v>80</v>
      </c>
      <c r="K8" s="28">
        <v>54</v>
      </c>
      <c r="L8" s="28">
        <v>62</v>
      </c>
      <c r="M8" s="7">
        <f t="shared" si="5"/>
        <v>540</v>
      </c>
      <c r="N8" s="8">
        <f t="shared" si="2"/>
        <v>2.452777777777778</v>
      </c>
      <c r="O8" s="36">
        <f t="shared" si="3"/>
        <v>0.8851091513912525</v>
      </c>
      <c r="P8" s="28">
        <v>1</v>
      </c>
      <c r="Q8" s="28">
        <v>0</v>
      </c>
      <c r="R8" s="28" t="s">
        <v>331</v>
      </c>
      <c r="T8" s="49"/>
      <c r="U8" s="1" t="s">
        <v>115</v>
      </c>
      <c r="V8" s="49">
        <f>SUM(E31:E34)</f>
        <v>42</v>
      </c>
      <c r="W8" s="49">
        <f aca="true" t="shared" si="8" ref="W8:AC8">SUM(F31:F34)</f>
        <v>142</v>
      </c>
      <c r="X8" s="49">
        <f t="shared" si="8"/>
        <v>187</v>
      </c>
      <c r="Y8" s="49">
        <f t="shared" si="8"/>
        <v>243</v>
      </c>
      <c r="Z8" s="49">
        <f t="shared" si="8"/>
        <v>268</v>
      </c>
      <c r="AA8" s="49">
        <f t="shared" si="8"/>
        <v>280</v>
      </c>
      <c r="AB8" s="49">
        <f t="shared" si="8"/>
        <v>237</v>
      </c>
      <c r="AC8" s="49">
        <f t="shared" si="8"/>
        <v>410</v>
      </c>
      <c r="AD8" s="1">
        <f t="shared" si="1"/>
        <v>1809</v>
      </c>
      <c r="AE8" s="1">
        <f>SUM(P31:P34)</f>
        <v>3</v>
      </c>
      <c r="AF8" s="1">
        <f>SUM(Q31:Q34)</f>
        <v>5</v>
      </c>
    </row>
    <row r="9" spans="1:32" s="1" customFormat="1" ht="23.25">
      <c r="A9" s="7" t="s">
        <v>113</v>
      </c>
      <c r="B9" s="22" t="s">
        <v>317</v>
      </c>
      <c r="C9" s="22" t="s">
        <v>186</v>
      </c>
      <c r="D9" s="22" t="s">
        <v>118</v>
      </c>
      <c r="E9" s="28">
        <v>0</v>
      </c>
      <c r="F9" s="28">
        <v>1</v>
      </c>
      <c r="G9" s="28">
        <v>1</v>
      </c>
      <c r="H9" s="28">
        <v>8</v>
      </c>
      <c r="I9" s="28">
        <v>7</v>
      </c>
      <c r="J9" s="28">
        <v>11</v>
      </c>
      <c r="K9" s="28">
        <v>7</v>
      </c>
      <c r="L9" s="28">
        <v>34</v>
      </c>
      <c r="M9" s="7">
        <f t="shared" si="5"/>
        <v>69</v>
      </c>
      <c r="N9" s="8">
        <f t="shared" si="2"/>
        <v>3.3260869565217392</v>
      </c>
      <c r="O9" s="36">
        <f t="shared" si="3"/>
        <v>0.8022887864019974</v>
      </c>
      <c r="P9" s="28">
        <v>0</v>
      </c>
      <c r="Q9" s="28">
        <v>0</v>
      </c>
      <c r="R9" s="28" t="s">
        <v>332</v>
      </c>
      <c r="T9" s="12"/>
      <c r="U9" s="1" t="s">
        <v>116</v>
      </c>
      <c r="V9" s="12">
        <f aca="true" t="shared" si="9" ref="V9:AC9">SUM(E35:E36)</f>
        <v>0</v>
      </c>
      <c r="W9" s="12">
        <f t="shared" si="9"/>
        <v>3</v>
      </c>
      <c r="X9" s="12">
        <f t="shared" si="9"/>
        <v>21</v>
      </c>
      <c r="Y9" s="12">
        <f t="shared" si="9"/>
        <v>41</v>
      </c>
      <c r="Z9" s="12">
        <f t="shared" si="9"/>
        <v>75</v>
      </c>
      <c r="AA9" s="12">
        <f t="shared" si="9"/>
        <v>251</v>
      </c>
      <c r="AB9" s="12">
        <f t="shared" si="9"/>
        <v>208</v>
      </c>
      <c r="AC9" s="12">
        <f t="shared" si="9"/>
        <v>336</v>
      </c>
      <c r="AD9" s="1">
        <f t="shared" si="1"/>
        <v>935</v>
      </c>
      <c r="AE9" s="1">
        <f>SUM(P35:P38)</f>
        <v>0</v>
      </c>
      <c r="AF9" s="1">
        <f>SUM(Q35:Q38)</f>
        <v>0</v>
      </c>
    </row>
    <row r="10" spans="1:30" s="1" customFormat="1" ht="23.25">
      <c r="A10" s="9"/>
      <c r="B10" s="22" t="s">
        <v>241</v>
      </c>
      <c r="C10" s="22" t="s">
        <v>141</v>
      </c>
      <c r="D10" s="22" t="s">
        <v>119</v>
      </c>
      <c r="E10" s="28">
        <v>5</v>
      </c>
      <c r="F10" s="28">
        <v>40</v>
      </c>
      <c r="G10" s="28">
        <v>36</v>
      </c>
      <c r="H10" s="28">
        <v>60</v>
      </c>
      <c r="I10" s="28">
        <v>67</v>
      </c>
      <c r="J10" s="28">
        <v>61</v>
      </c>
      <c r="K10" s="28">
        <v>75</v>
      </c>
      <c r="L10" s="28">
        <v>185</v>
      </c>
      <c r="M10" s="7">
        <f t="shared" si="5"/>
        <v>529</v>
      </c>
      <c r="N10" s="8">
        <f t="shared" si="2"/>
        <v>2.9621928166351608</v>
      </c>
      <c r="O10" s="36">
        <f t="shared" si="3"/>
        <v>1.034146549428605</v>
      </c>
      <c r="P10" s="28">
        <v>0</v>
      </c>
      <c r="Q10" s="28">
        <v>0</v>
      </c>
      <c r="R10" s="28" t="s">
        <v>332</v>
      </c>
      <c r="T10" s="12"/>
      <c r="U10" s="12"/>
      <c r="V10" s="12"/>
      <c r="W10" s="12"/>
      <c r="X10" s="12"/>
      <c r="Y10" s="12"/>
      <c r="Z10" s="12"/>
      <c r="AA10" s="12"/>
      <c r="AB10" s="12"/>
      <c r="AC10" s="49"/>
      <c r="AD10" s="49"/>
    </row>
    <row r="11" spans="1:32" s="1" customFormat="1" ht="23.25">
      <c r="A11" s="11"/>
      <c r="B11" s="22" t="s">
        <v>242</v>
      </c>
      <c r="C11" s="22" t="s">
        <v>142</v>
      </c>
      <c r="D11" s="22" t="s">
        <v>118</v>
      </c>
      <c r="E11" s="28">
        <v>0</v>
      </c>
      <c r="F11" s="28">
        <v>48</v>
      </c>
      <c r="G11" s="28">
        <v>52</v>
      </c>
      <c r="H11" s="28">
        <v>100</v>
      </c>
      <c r="I11" s="28">
        <v>93</v>
      </c>
      <c r="J11" s="28">
        <v>98</v>
      </c>
      <c r="K11" s="28">
        <v>59</v>
      </c>
      <c r="L11" s="28">
        <v>79</v>
      </c>
      <c r="M11" s="7">
        <f t="shared" si="5"/>
        <v>529</v>
      </c>
      <c r="N11" s="8">
        <f>((4*L11)+(3.5*K11)+(3*J11)+(2.5*I11)+(2*H11)+(1.5*G11)+(F11))/M11</f>
        <v>2.5992438563327034</v>
      </c>
      <c r="O11" s="36">
        <f t="shared" si="3"/>
        <v>0.9130845721006299</v>
      </c>
      <c r="P11" s="28">
        <v>0</v>
      </c>
      <c r="Q11" s="28">
        <v>0</v>
      </c>
      <c r="R11" s="28" t="s">
        <v>332</v>
      </c>
      <c r="T11" s="13"/>
      <c r="U11" s="13" t="s">
        <v>281</v>
      </c>
      <c r="V11" s="70">
        <f>SUM(V4:V6)</f>
        <v>29</v>
      </c>
      <c r="W11" s="70">
        <f aca="true" t="shared" si="10" ref="W11:AF11">SUM(W4:W6)</f>
        <v>224</v>
      </c>
      <c r="X11" s="70">
        <f t="shared" si="10"/>
        <v>343</v>
      </c>
      <c r="Y11" s="70">
        <f t="shared" si="10"/>
        <v>488</v>
      </c>
      <c r="Z11" s="70">
        <f t="shared" si="10"/>
        <v>538</v>
      </c>
      <c r="AA11" s="70">
        <f t="shared" si="10"/>
        <v>562</v>
      </c>
      <c r="AB11" s="70">
        <f t="shared" si="10"/>
        <v>460</v>
      </c>
      <c r="AC11" s="70">
        <f t="shared" si="10"/>
        <v>728</v>
      </c>
      <c r="AD11" s="70">
        <f t="shared" si="10"/>
        <v>3372</v>
      </c>
      <c r="AE11" s="70">
        <f t="shared" si="10"/>
        <v>3</v>
      </c>
      <c r="AF11" s="70">
        <f t="shared" si="10"/>
        <v>0</v>
      </c>
    </row>
    <row r="12" spans="1:256" ht="23.25">
      <c r="A12" s="86" t="s">
        <v>172</v>
      </c>
      <c r="B12" s="86"/>
      <c r="C12" s="86"/>
      <c r="D12" s="86"/>
      <c r="E12" s="7">
        <f aca="true" t="shared" si="11" ref="E12:L12">SUM(E5:E10)</f>
        <v>29</v>
      </c>
      <c r="F12" s="7">
        <f t="shared" si="11"/>
        <v>176</v>
      </c>
      <c r="G12" s="7">
        <f t="shared" si="11"/>
        <v>291</v>
      </c>
      <c r="H12" s="7">
        <f t="shared" si="11"/>
        <v>388</v>
      </c>
      <c r="I12" s="7">
        <f t="shared" si="11"/>
        <v>445</v>
      </c>
      <c r="J12" s="7">
        <f t="shared" si="11"/>
        <v>464</v>
      </c>
      <c r="K12" s="7">
        <f t="shared" si="11"/>
        <v>401</v>
      </c>
      <c r="L12" s="7">
        <f t="shared" si="11"/>
        <v>649</v>
      </c>
      <c r="M12" s="7">
        <f t="shared" si="5"/>
        <v>2843</v>
      </c>
      <c r="N12" s="8">
        <f t="shared" si="2"/>
        <v>2.776116778051354</v>
      </c>
      <c r="O12" s="36">
        <f t="shared" si="3"/>
        <v>0.979161767111516</v>
      </c>
      <c r="P12" s="7">
        <f>SUM(P5:P11)</f>
        <v>3</v>
      </c>
      <c r="Q12" s="7">
        <f>SUM(Q5:Q11)</f>
        <v>0</v>
      </c>
      <c r="R12" s="9"/>
      <c r="S12" s="2"/>
      <c r="T12" s="49"/>
      <c r="U12" s="49" t="s">
        <v>282</v>
      </c>
      <c r="V12" s="12">
        <f>SUM(V7:V9)</f>
        <v>49</v>
      </c>
      <c r="W12" s="12">
        <f aca="true" t="shared" si="12" ref="W12:AF12">SUM(W7:W9)</f>
        <v>208</v>
      </c>
      <c r="X12" s="12">
        <f t="shared" si="12"/>
        <v>415</v>
      </c>
      <c r="Y12" s="12">
        <f t="shared" si="12"/>
        <v>661</v>
      </c>
      <c r="Z12" s="12">
        <f t="shared" si="12"/>
        <v>771</v>
      </c>
      <c r="AA12" s="12">
        <f t="shared" si="12"/>
        <v>957</v>
      </c>
      <c r="AB12" s="12">
        <f t="shared" si="12"/>
        <v>721</v>
      </c>
      <c r="AC12" s="12">
        <f t="shared" si="12"/>
        <v>1061</v>
      </c>
      <c r="AD12" s="12">
        <f t="shared" si="12"/>
        <v>4843</v>
      </c>
      <c r="AE12" s="12">
        <f t="shared" si="12"/>
        <v>3</v>
      </c>
      <c r="AF12" s="12">
        <f t="shared" si="12"/>
        <v>8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32" s="2" customFormat="1" ht="23.25">
      <c r="A13" s="86" t="s">
        <v>174</v>
      </c>
      <c r="B13" s="86"/>
      <c r="C13" s="86"/>
      <c r="D13" s="86"/>
      <c r="E13" s="8">
        <f>(E12*100)/$M12</f>
        <v>1.0200492437565951</v>
      </c>
      <c r="F13" s="8">
        <f aca="true" t="shared" si="13" ref="F13:L13">(F12*100)/$M12</f>
        <v>6.190643686246922</v>
      </c>
      <c r="G13" s="8">
        <f t="shared" si="13"/>
        <v>10.235666549419626</v>
      </c>
      <c r="H13" s="8">
        <f t="shared" si="13"/>
        <v>13.64755539922617</v>
      </c>
      <c r="I13" s="8">
        <f t="shared" si="13"/>
        <v>15.652479774885684</v>
      </c>
      <c r="J13" s="8">
        <f t="shared" si="13"/>
        <v>16.320787900105522</v>
      </c>
      <c r="K13" s="8">
        <f t="shared" si="13"/>
        <v>14.104818853323954</v>
      </c>
      <c r="L13" s="8">
        <f t="shared" si="13"/>
        <v>22.827998593035527</v>
      </c>
      <c r="M13" s="8">
        <f>((M12-(P12+Q12))*100)/$M12</f>
        <v>99.89447766443897</v>
      </c>
      <c r="N13" s="14"/>
      <c r="O13" s="37"/>
      <c r="P13" s="8">
        <f>(P12*100)/$M12</f>
        <v>0.10552233556102708</v>
      </c>
      <c r="Q13" s="8">
        <f>(Q12*100)/$M12</f>
        <v>0</v>
      </c>
      <c r="R13" s="11"/>
      <c r="T13" s="49"/>
      <c r="U13" s="49" t="s">
        <v>283</v>
      </c>
      <c r="V13" s="70">
        <f aca="true" t="shared" si="14" ref="V13:AF13">SUM(V11:V12)</f>
        <v>78</v>
      </c>
      <c r="W13" s="70">
        <f t="shared" si="14"/>
        <v>432</v>
      </c>
      <c r="X13" s="70">
        <f t="shared" si="14"/>
        <v>758</v>
      </c>
      <c r="Y13" s="70">
        <f t="shared" si="14"/>
        <v>1149</v>
      </c>
      <c r="Z13" s="70">
        <f t="shared" si="14"/>
        <v>1309</v>
      </c>
      <c r="AA13" s="70">
        <f t="shared" si="14"/>
        <v>1519</v>
      </c>
      <c r="AB13" s="70">
        <f t="shared" si="14"/>
        <v>1181</v>
      </c>
      <c r="AC13" s="70">
        <f t="shared" si="14"/>
        <v>1789</v>
      </c>
      <c r="AD13" s="70">
        <f t="shared" si="14"/>
        <v>8215</v>
      </c>
      <c r="AE13" s="70">
        <f t="shared" si="14"/>
        <v>6</v>
      </c>
      <c r="AF13" s="70">
        <f t="shared" si="14"/>
        <v>8</v>
      </c>
    </row>
    <row r="14" spans="1:256" ht="23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40"/>
      <c r="P14" s="2"/>
      <c r="Q14" s="2"/>
      <c r="R14" s="2"/>
      <c r="S14" s="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ht="23.25">
      <c r="S15" s="1"/>
    </row>
    <row r="16" ht="23.25">
      <c r="S16" s="1"/>
    </row>
    <row r="17" ht="23.25">
      <c r="S17" s="1"/>
    </row>
    <row r="18" ht="23.25">
      <c r="S18" s="1"/>
    </row>
    <row r="19" ht="23.25">
      <c r="S19" s="1"/>
    </row>
    <row r="20" ht="23.25">
      <c r="S20" s="1"/>
    </row>
    <row r="21" ht="23.25">
      <c r="S21" s="1"/>
    </row>
    <row r="22" ht="23.25">
      <c r="S22" s="1"/>
    </row>
    <row r="23" spans="1:18" s="1" customFormat="1" ht="29.25">
      <c r="A23" s="94" t="s">
        <v>221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s="1" customFormat="1" ht="29.25">
      <c r="A24" s="94" t="s">
        <v>299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s="17" customFormat="1" ht="23.25">
      <c r="A25" s="93" t="s">
        <v>110</v>
      </c>
      <c r="B25" s="93" t="s">
        <v>0</v>
      </c>
      <c r="C25" s="93" t="s">
        <v>120</v>
      </c>
      <c r="D25" s="93" t="s">
        <v>117</v>
      </c>
      <c r="E25" s="92" t="s">
        <v>105</v>
      </c>
      <c r="F25" s="92"/>
      <c r="G25" s="92"/>
      <c r="H25" s="92"/>
      <c r="I25" s="92"/>
      <c r="J25" s="92"/>
      <c r="K25" s="92"/>
      <c r="L25" s="92"/>
      <c r="M25" s="16" t="s">
        <v>104</v>
      </c>
      <c r="N25" s="88" t="s">
        <v>108</v>
      </c>
      <c r="O25" s="91" t="s">
        <v>109</v>
      </c>
      <c r="P25" s="71"/>
      <c r="Q25" s="71"/>
      <c r="R25" s="93" t="s">
        <v>3</v>
      </c>
    </row>
    <row r="26" spans="1:18" s="17" customFormat="1" ht="23.25">
      <c r="A26" s="93"/>
      <c r="B26" s="93"/>
      <c r="C26" s="93"/>
      <c r="D26" s="93"/>
      <c r="E26" s="15">
        <v>0</v>
      </c>
      <c r="F26" s="15">
        <v>1</v>
      </c>
      <c r="G26" s="15">
        <v>1.5</v>
      </c>
      <c r="H26" s="15">
        <v>2</v>
      </c>
      <c r="I26" s="15">
        <v>2.5</v>
      </c>
      <c r="J26" s="15">
        <v>3</v>
      </c>
      <c r="K26" s="15">
        <v>3.5</v>
      </c>
      <c r="L26" s="15">
        <v>4</v>
      </c>
      <c r="M26" s="18" t="s">
        <v>107</v>
      </c>
      <c r="N26" s="88"/>
      <c r="O26" s="91"/>
      <c r="P26" s="72" t="s">
        <v>1</v>
      </c>
      <c r="Q26" s="72" t="s">
        <v>2</v>
      </c>
      <c r="R26" s="93"/>
    </row>
    <row r="27" spans="1:18" s="17" customFormat="1" ht="21.75">
      <c r="A27" s="15" t="s">
        <v>114</v>
      </c>
      <c r="B27" s="76" t="s">
        <v>246</v>
      </c>
      <c r="C27" s="24" t="s">
        <v>141</v>
      </c>
      <c r="D27" s="24" t="s">
        <v>119</v>
      </c>
      <c r="E27" s="28">
        <v>0</v>
      </c>
      <c r="F27" s="28">
        <v>22</v>
      </c>
      <c r="G27" s="28">
        <v>47</v>
      </c>
      <c r="H27" s="28">
        <v>109</v>
      </c>
      <c r="I27" s="28">
        <v>95</v>
      </c>
      <c r="J27" s="28">
        <v>127</v>
      </c>
      <c r="K27" s="28">
        <v>77</v>
      </c>
      <c r="L27" s="28">
        <v>53</v>
      </c>
      <c r="M27" s="15">
        <f>SUM(E27:L27)</f>
        <v>530</v>
      </c>
      <c r="N27" s="19">
        <f>((4*L27)+(3.5*K27)+(3*J27)+(2.5*I27)+(2*H27)+(1.5*G27)+(F27))/M27</f>
        <v>2.6613207547169813</v>
      </c>
      <c r="O27" s="36">
        <f>SQRT((16*L27+12.25*K27+9*J27+6.25*I27+4*H27+2.25*G27+F27)/M27-(N27^2))</f>
        <v>0.7985329419507763</v>
      </c>
      <c r="P27" s="28">
        <v>0</v>
      </c>
      <c r="Q27" s="28">
        <v>0</v>
      </c>
      <c r="R27" s="28" t="s">
        <v>333</v>
      </c>
    </row>
    <row r="28" spans="1:18" s="17" customFormat="1" ht="21.75">
      <c r="A28" s="20"/>
      <c r="B28" s="76" t="s">
        <v>248</v>
      </c>
      <c r="C28" s="24" t="s">
        <v>142</v>
      </c>
      <c r="D28" s="24" t="s">
        <v>118</v>
      </c>
      <c r="E28" s="28">
        <v>0</v>
      </c>
      <c r="F28" s="28">
        <v>8</v>
      </c>
      <c r="G28" s="28">
        <v>53</v>
      </c>
      <c r="H28" s="28">
        <v>124</v>
      </c>
      <c r="I28" s="28">
        <v>124</v>
      </c>
      <c r="J28" s="28">
        <v>98</v>
      </c>
      <c r="K28" s="28">
        <v>56</v>
      </c>
      <c r="L28" s="28">
        <v>67</v>
      </c>
      <c r="M28" s="15">
        <f>SUM(E28:L28)</f>
        <v>530</v>
      </c>
      <c r="N28" s="19">
        <f>((4*L28)+(3.5*K28)+(3*J28)+(2.5*I28)+(2*H28)+(1.5*G28)+(F28))/M28</f>
        <v>2.6481132075471696</v>
      </c>
      <c r="O28" s="36">
        <f aca="true" t="shared" si="15" ref="O28:O39">SQRT((16*L28+12.25*K28+9*J28+6.25*I28+4*H28+2.25*G28+F28)/M28-(N28^2))</f>
        <v>0.7789968309664361</v>
      </c>
      <c r="P28" s="28">
        <v>0</v>
      </c>
      <c r="Q28" s="28">
        <v>0</v>
      </c>
      <c r="R28" s="28" t="s">
        <v>333</v>
      </c>
    </row>
    <row r="29" spans="1:18" s="17" customFormat="1" ht="21.75">
      <c r="A29" s="16"/>
      <c r="B29" s="76" t="s">
        <v>247</v>
      </c>
      <c r="C29" s="24" t="s">
        <v>141</v>
      </c>
      <c r="D29" s="24" t="s">
        <v>119</v>
      </c>
      <c r="E29" s="28">
        <v>7</v>
      </c>
      <c r="F29" s="28">
        <v>30</v>
      </c>
      <c r="G29" s="28">
        <v>68</v>
      </c>
      <c r="H29" s="28">
        <v>91</v>
      </c>
      <c r="I29" s="28">
        <v>127</v>
      </c>
      <c r="J29" s="28">
        <v>109</v>
      </c>
      <c r="K29" s="28">
        <v>64</v>
      </c>
      <c r="L29" s="28">
        <v>24</v>
      </c>
      <c r="M29" s="15">
        <f aca="true" t="shared" si="16" ref="M29:M39">SUM(E29:L29)</f>
        <v>520</v>
      </c>
      <c r="N29" s="19">
        <f aca="true" t="shared" si="17" ref="N29:N38">((4*L29)+(3.5*K29)+(3*J29)+(2.5*I29)+(2*H29)+(1.5*G29)+(F29))/M29</f>
        <v>2.458653846153846</v>
      </c>
      <c r="O29" s="36">
        <f t="shared" si="15"/>
        <v>0.8161366044361644</v>
      </c>
      <c r="P29" s="28">
        <v>0</v>
      </c>
      <c r="Q29" s="28">
        <v>1</v>
      </c>
      <c r="R29" s="28" t="s">
        <v>334</v>
      </c>
    </row>
    <row r="30" spans="1:18" s="17" customFormat="1" ht="21.75">
      <c r="A30" s="18"/>
      <c r="B30" s="76" t="s">
        <v>249</v>
      </c>
      <c r="C30" s="24" t="s">
        <v>142</v>
      </c>
      <c r="D30" s="24" t="s">
        <v>118</v>
      </c>
      <c r="E30" s="28">
        <v>0</v>
      </c>
      <c r="F30" s="28">
        <v>3</v>
      </c>
      <c r="G30" s="28">
        <v>39</v>
      </c>
      <c r="H30" s="28">
        <v>53</v>
      </c>
      <c r="I30" s="28">
        <v>82</v>
      </c>
      <c r="J30" s="28">
        <v>92</v>
      </c>
      <c r="K30" s="28">
        <v>79</v>
      </c>
      <c r="L30" s="28">
        <v>171</v>
      </c>
      <c r="M30" s="15">
        <f t="shared" si="16"/>
        <v>519</v>
      </c>
      <c r="N30" s="19">
        <f t="shared" si="17"/>
        <v>3.1001926782273603</v>
      </c>
      <c r="O30" s="36">
        <f t="shared" si="15"/>
        <v>0.8314506448498017</v>
      </c>
      <c r="P30" s="28">
        <v>0</v>
      </c>
      <c r="Q30" s="28">
        <v>2</v>
      </c>
      <c r="R30" s="28" t="s">
        <v>334</v>
      </c>
    </row>
    <row r="31" spans="1:18" s="17" customFormat="1" ht="21.75">
      <c r="A31" s="15" t="s">
        <v>115</v>
      </c>
      <c r="B31" s="28" t="s">
        <v>251</v>
      </c>
      <c r="C31" s="24" t="s">
        <v>141</v>
      </c>
      <c r="D31" s="24" t="s">
        <v>119</v>
      </c>
      <c r="E31" s="28">
        <v>2</v>
      </c>
      <c r="F31" s="28">
        <v>71</v>
      </c>
      <c r="G31" s="28">
        <v>76</v>
      </c>
      <c r="H31" s="28">
        <v>75</v>
      </c>
      <c r="I31" s="28">
        <v>59</v>
      </c>
      <c r="J31" s="28">
        <v>64</v>
      </c>
      <c r="K31" s="28">
        <v>41</v>
      </c>
      <c r="L31" s="28">
        <v>67</v>
      </c>
      <c r="M31" s="15">
        <f t="shared" si="16"/>
        <v>455</v>
      </c>
      <c r="N31" s="19">
        <f t="shared" si="17"/>
        <v>2.3868131868131868</v>
      </c>
      <c r="O31" s="36">
        <f t="shared" si="15"/>
        <v>1.0151824164785397</v>
      </c>
      <c r="P31" s="28">
        <v>2</v>
      </c>
      <c r="Q31" s="28">
        <v>0</v>
      </c>
      <c r="R31" s="28" t="s">
        <v>335</v>
      </c>
    </row>
    <row r="32" spans="1:18" s="17" customFormat="1" ht="21.75">
      <c r="A32" s="16"/>
      <c r="B32" s="28" t="s">
        <v>252</v>
      </c>
      <c r="C32" s="24" t="s">
        <v>142</v>
      </c>
      <c r="D32" s="24" t="s">
        <v>118</v>
      </c>
      <c r="E32" s="28">
        <v>12</v>
      </c>
      <c r="F32" s="28">
        <v>36</v>
      </c>
      <c r="G32" s="28">
        <v>52</v>
      </c>
      <c r="H32" s="28">
        <v>73</v>
      </c>
      <c r="I32" s="28">
        <v>75</v>
      </c>
      <c r="J32" s="28">
        <v>85</v>
      </c>
      <c r="K32" s="28">
        <v>62</v>
      </c>
      <c r="L32" s="28">
        <v>58</v>
      </c>
      <c r="M32" s="15">
        <f t="shared" si="16"/>
        <v>453</v>
      </c>
      <c r="N32" s="19">
        <f t="shared" si="17"/>
        <v>2.541942604856512</v>
      </c>
      <c r="O32" s="36">
        <f t="shared" si="15"/>
        <v>0.984653871243048</v>
      </c>
      <c r="P32" s="28">
        <v>1</v>
      </c>
      <c r="Q32" s="28">
        <v>1</v>
      </c>
      <c r="R32" s="28" t="s">
        <v>335</v>
      </c>
    </row>
    <row r="33" spans="1:18" s="17" customFormat="1" ht="21.75">
      <c r="A33" s="20"/>
      <c r="B33" s="28" t="s">
        <v>253</v>
      </c>
      <c r="C33" s="24" t="s">
        <v>141</v>
      </c>
      <c r="D33" s="24" t="s">
        <v>119</v>
      </c>
      <c r="E33" s="28">
        <v>10</v>
      </c>
      <c r="F33" s="28">
        <v>16</v>
      </c>
      <c r="G33" s="28">
        <v>35</v>
      </c>
      <c r="H33" s="28">
        <v>51</v>
      </c>
      <c r="I33" s="28">
        <v>75</v>
      </c>
      <c r="J33" s="28">
        <v>56</v>
      </c>
      <c r="K33" s="28">
        <v>51</v>
      </c>
      <c r="L33" s="28">
        <v>157</v>
      </c>
      <c r="M33" s="15">
        <f t="shared" si="16"/>
        <v>451</v>
      </c>
      <c r="N33" s="19">
        <f t="shared" si="17"/>
        <v>2.9545454545454546</v>
      </c>
      <c r="O33" s="36">
        <f t="shared" si="15"/>
        <v>1.0222775557192048</v>
      </c>
      <c r="P33" s="28">
        <v>0</v>
      </c>
      <c r="Q33" s="28">
        <v>2</v>
      </c>
      <c r="R33" s="28" t="s">
        <v>336</v>
      </c>
    </row>
    <row r="34" spans="1:28" s="17" customFormat="1" ht="23.25">
      <c r="A34" s="18"/>
      <c r="B34" s="28" t="s">
        <v>254</v>
      </c>
      <c r="C34" s="24" t="s">
        <v>142</v>
      </c>
      <c r="D34" s="24" t="s">
        <v>118</v>
      </c>
      <c r="E34" s="28">
        <v>18</v>
      </c>
      <c r="F34" s="28">
        <v>19</v>
      </c>
      <c r="G34" s="28">
        <v>24</v>
      </c>
      <c r="H34" s="28">
        <v>44</v>
      </c>
      <c r="I34" s="28">
        <v>59</v>
      </c>
      <c r="J34" s="28">
        <v>75</v>
      </c>
      <c r="K34" s="28">
        <v>83</v>
      </c>
      <c r="L34" s="28">
        <v>128</v>
      </c>
      <c r="M34" s="15">
        <f t="shared" si="16"/>
        <v>450</v>
      </c>
      <c r="N34" s="19">
        <f t="shared" si="17"/>
        <v>2.928888888888889</v>
      </c>
      <c r="O34" s="36">
        <f t="shared" si="15"/>
        <v>1.0511627894272815</v>
      </c>
      <c r="P34" s="28">
        <v>0</v>
      </c>
      <c r="Q34" s="28">
        <v>2</v>
      </c>
      <c r="R34" s="28" t="s">
        <v>336</v>
      </c>
      <c r="T34" s="7">
        <v>0</v>
      </c>
      <c r="U34" s="7">
        <v>1</v>
      </c>
      <c r="V34" s="7">
        <v>1.5</v>
      </c>
      <c r="W34" s="7">
        <v>2</v>
      </c>
      <c r="X34" s="7">
        <v>2.5</v>
      </c>
      <c r="Y34" s="7">
        <v>3</v>
      </c>
      <c r="Z34" s="7">
        <v>3.5</v>
      </c>
      <c r="AA34" s="7">
        <v>4</v>
      </c>
      <c r="AB34" s="1"/>
    </row>
    <row r="35" spans="1:28" s="17" customFormat="1" ht="23.25">
      <c r="A35" s="15" t="s">
        <v>116</v>
      </c>
      <c r="B35" s="28" t="s">
        <v>265</v>
      </c>
      <c r="C35" s="24" t="s">
        <v>141</v>
      </c>
      <c r="D35" s="24" t="s">
        <v>119</v>
      </c>
      <c r="E35" s="28">
        <v>0</v>
      </c>
      <c r="F35" s="28">
        <v>3</v>
      </c>
      <c r="G35" s="28">
        <v>21</v>
      </c>
      <c r="H35" s="28">
        <v>41</v>
      </c>
      <c r="I35" s="28">
        <v>61</v>
      </c>
      <c r="J35" s="28">
        <v>136</v>
      </c>
      <c r="K35" s="28">
        <v>83</v>
      </c>
      <c r="L35" s="28">
        <v>122</v>
      </c>
      <c r="M35" s="15">
        <f t="shared" si="16"/>
        <v>467</v>
      </c>
      <c r="N35" s="19">
        <f t="shared" si="17"/>
        <v>3.1167023554603857</v>
      </c>
      <c r="O35" s="36">
        <f t="shared" si="15"/>
        <v>0.7344238686905358</v>
      </c>
      <c r="P35" s="28">
        <v>0</v>
      </c>
      <c r="Q35" s="28">
        <v>0</v>
      </c>
      <c r="R35" s="28" t="s">
        <v>327</v>
      </c>
      <c r="T35" s="29" t="e">
        <f>(#REF!*100)/#REF!</f>
        <v>#REF!</v>
      </c>
      <c r="U35" s="29" t="e">
        <f>(#REF!*100)/#REF!</f>
        <v>#REF!</v>
      </c>
      <c r="V35" s="29" t="e">
        <f>(#REF!*100)/#REF!</f>
        <v>#REF!</v>
      </c>
      <c r="W35" s="29" t="e">
        <f>(#REF!*100)/#REF!</f>
        <v>#REF!</v>
      </c>
      <c r="X35" s="29" t="e">
        <f>(#REF!*100)/#REF!</f>
        <v>#REF!</v>
      </c>
      <c r="Y35" s="29" t="e">
        <f>(#REF!*100)/#REF!</f>
        <v>#REF!</v>
      </c>
      <c r="Z35" s="29" t="e">
        <f>(#REF!*100)/#REF!</f>
        <v>#REF!</v>
      </c>
      <c r="AA35" s="29" t="e">
        <f>(#REF!*100)/#REF!</f>
        <v>#REF!</v>
      </c>
      <c r="AB35" s="5" t="e">
        <f>SUM(T35:AA35)</f>
        <v>#REF!</v>
      </c>
    </row>
    <row r="36" spans="1:28" s="17" customFormat="1" ht="23.25">
      <c r="A36" s="16"/>
      <c r="B36" s="28" t="s">
        <v>266</v>
      </c>
      <c r="C36" s="24" t="s">
        <v>142</v>
      </c>
      <c r="D36" s="24" t="s">
        <v>118</v>
      </c>
      <c r="E36" s="28">
        <v>0</v>
      </c>
      <c r="F36" s="28">
        <v>0</v>
      </c>
      <c r="G36" s="28">
        <v>0</v>
      </c>
      <c r="H36" s="28">
        <v>0</v>
      </c>
      <c r="I36" s="28">
        <v>14</v>
      </c>
      <c r="J36" s="28">
        <v>115</v>
      </c>
      <c r="K36" s="28">
        <v>125</v>
      </c>
      <c r="L36" s="28">
        <v>214</v>
      </c>
      <c r="M36" s="15">
        <f t="shared" si="16"/>
        <v>468</v>
      </c>
      <c r="N36" s="19">
        <f t="shared" si="17"/>
        <v>3.575854700854701</v>
      </c>
      <c r="O36" s="36">
        <f t="shared" si="15"/>
        <v>0.4471112361824931</v>
      </c>
      <c r="P36" s="28">
        <v>0</v>
      </c>
      <c r="Q36" s="28">
        <v>0</v>
      </c>
      <c r="R36" s="28" t="s">
        <v>327</v>
      </c>
      <c r="T36" s="1"/>
      <c r="U36" s="1"/>
      <c r="V36" s="1"/>
      <c r="W36" s="1"/>
      <c r="X36" s="1"/>
      <c r="Y36" s="1"/>
      <c r="Z36" s="65" t="e">
        <f>SUM(V35:AA35)</f>
        <v>#REF!</v>
      </c>
      <c r="AA36" s="1"/>
      <c r="AB36" s="1"/>
    </row>
    <row r="37" spans="1:28" s="17" customFormat="1" ht="23.25">
      <c r="A37" s="20"/>
      <c r="B37" s="28" t="s">
        <v>268</v>
      </c>
      <c r="C37" s="24" t="s">
        <v>142</v>
      </c>
      <c r="D37" s="24" t="s">
        <v>118</v>
      </c>
      <c r="E37" s="28">
        <v>0</v>
      </c>
      <c r="F37" s="28">
        <v>0</v>
      </c>
      <c r="G37" s="28">
        <v>0</v>
      </c>
      <c r="H37" s="28">
        <v>2</v>
      </c>
      <c r="I37" s="28">
        <v>5</v>
      </c>
      <c r="J37" s="28">
        <v>35</v>
      </c>
      <c r="K37" s="28">
        <v>82</v>
      </c>
      <c r="L37" s="28">
        <v>343</v>
      </c>
      <c r="M37" s="15">
        <f t="shared" si="16"/>
        <v>467</v>
      </c>
      <c r="N37" s="19">
        <f t="shared" si="17"/>
        <v>3.8126338329764455</v>
      </c>
      <c r="O37" s="36">
        <f t="shared" si="15"/>
        <v>0.35349421393227043</v>
      </c>
      <c r="P37" s="28">
        <v>0</v>
      </c>
      <c r="Q37" s="28">
        <v>0</v>
      </c>
      <c r="R37" s="28" t="s">
        <v>328</v>
      </c>
      <c r="T37" s="1"/>
      <c r="U37" s="1"/>
      <c r="V37" s="1"/>
      <c r="W37" s="1"/>
      <c r="X37" s="1"/>
      <c r="Y37" s="1"/>
      <c r="Z37" s="65"/>
      <c r="AA37" s="1"/>
      <c r="AB37" s="1"/>
    </row>
    <row r="38" spans="1:28" s="17" customFormat="1" ht="23.25">
      <c r="A38" s="18"/>
      <c r="B38" s="28" t="s">
        <v>267</v>
      </c>
      <c r="C38" s="24" t="s">
        <v>141</v>
      </c>
      <c r="D38" s="24" t="s">
        <v>119</v>
      </c>
      <c r="E38" s="28">
        <v>1</v>
      </c>
      <c r="F38" s="28">
        <v>19</v>
      </c>
      <c r="G38" s="28">
        <v>23</v>
      </c>
      <c r="H38" s="28">
        <v>36</v>
      </c>
      <c r="I38" s="28">
        <v>63</v>
      </c>
      <c r="J38" s="28">
        <v>79</v>
      </c>
      <c r="K38" s="28">
        <v>92</v>
      </c>
      <c r="L38" s="28">
        <v>155</v>
      </c>
      <c r="M38" s="15">
        <f t="shared" si="16"/>
        <v>468</v>
      </c>
      <c r="N38" s="19">
        <f t="shared" si="17"/>
        <v>3.123931623931624</v>
      </c>
      <c r="O38" s="36">
        <f t="shared" si="15"/>
        <v>0.8762194991606437</v>
      </c>
      <c r="P38" s="28">
        <v>0</v>
      </c>
      <c r="Q38" s="28">
        <v>0</v>
      </c>
      <c r="R38" s="28" t="s">
        <v>328</v>
      </c>
      <c r="T38" s="1"/>
      <c r="U38" s="1"/>
      <c r="V38" s="1"/>
      <c r="W38" s="1"/>
      <c r="X38" s="1"/>
      <c r="Y38" s="1"/>
      <c r="Z38" s="65"/>
      <c r="AA38" s="1"/>
      <c r="AB38" s="1"/>
    </row>
    <row r="39" spans="1:18" s="17" customFormat="1" ht="21.75">
      <c r="A39" s="92" t="s">
        <v>172</v>
      </c>
      <c r="B39" s="92"/>
      <c r="C39" s="92"/>
      <c r="D39" s="92"/>
      <c r="E39" s="15">
        <f>SUM(E27:E38)</f>
        <v>50</v>
      </c>
      <c r="F39" s="15">
        <f aca="true" t="shared" si="18" ref="F39:L39">SUM(F27:F38)</f>
        <v>227</v>
      </c>
      <c r="G39" s="15">
        <f t="shared" si="18"/>
        <v>438</v>
      </c>
      <c r="H39" s="15">
        <f t="shared" si="18"/>
        <v>699</v>
      </c>
      <c r="I39" s="15">
        <f t="shared" si="18"/>
        <v>839</v>
      </c>
      <c r="J39" s="15">
        <f t="shared" si="18"/>
        <v>1071</v>
      </c>
      <c r="K39" s="15">
        <f t="shared" si="18"/>
        <v>895</v>
      </c>
      <c r="L39" s="15">
        <f t="shared" si="18"/>
        <v>1559</v>
      </c>
      <c r="M39" s="15">
        <f t="shared" si="16"/>
        <v>5778</v>
      </c>
      <c r="N39" s="19">
        <f>((4*L39)+(3.5*K39)+(3*J39)+(2.5*I39)+(2*H39)+(1.5*G39)+(F39))/M39</f>
        <v>2.9354447905849774</v>
      </c>
      <c r="O39" s="36">
        <f t="shared" si="15"/>
        <v>0.9312579754863426</v>
      </c>
      <c r="P39" s="15">
        <f>SUM(P27:P38)</f>
        <v>3</v>
      </c>
      <c r="Q39" s="15">
        <f>SUM(Q27:Q38)</f>
        <v>8</v>
      </c>
      <c r="R39" s="56"/>
    </row>
    <row r="40" spans="1:18" s="53" customFormat="1" ht="21.75">
      <c r="A40" s="92" t="s">
        <v>174</v>
      </c>
      <c r="B40" s="92"/>
      <c r="C40" s="92"/>
      <c r="D40" s="92"/>
      <c r="E40" s="19">
        <f aca="true" t="shared" si="19" ref="E40:L40">(E39*100)/$M39</f>
        <v>0.8653513326410522</v>
      </c>
      <c r="F40" s="19">
        <f t="shared" si="19"/>
        <v>3.9286950501903775</v>
      </c>
      <c r="G40" s="19">
        <f t="shared" si="19"/>
        <v>7.580477673935618</v>
      </c>
      <c r="H40" s="19">
        <f t="shared" si="19"/>
        <v>12.09761163032191</v>
      </c>
      <c r="I40" s="19">
        <f t="shared" si="19"/>
        <v>14.520595361716857</v>
      </c>
      <c r="J40" s="19">
        <f t="shared" si="19"/>
        <v>18.53582554517134</v>
      </c>
      <c r="K40" s="19">
        <f t="shared" si="19"/>
        <v>15.489788854274835</v>
      </c>
      <c r="L40" s="19">
        <f t="shared" si="19"/>
        <v>26.981654551748008</v>
      </c>
      <c r="M40" s="19">
        <f>((M39-(P39+Q39))*100)/$M39</f>
        <v>99.80962270681897</v>
      </c>
      <c r="N40" s="21"/>
      <c r="O40" s="39"/>
      <c r="P40" s="19">
        <f>(P39*100)/$M39</f>
        <v>0.05192107995846314</v>
      </c>
      <c r="Q40" s="19">
        <f>(Q39*100)/$M39</f>
        <v>0.13845621322256838</v>
      </c>
      <c r="R40" s="18"/>
    </row>
    <row r="41" s="1" customFormat="1" ht="23.25">
      <c r="O41" s="31"/>
    </row>
    <row r="86" ht="12" customHeight="1"/>
  </sheetData>
  <mergeCells count="24">
    <mergeCell ref="A40:D40"/>
    <mergeCell ref="A1:R1"/>
    <mergeCell ref="A2:R2"/>
    <mergeCell ref="A23:R23"/>
    <mergeCell ref="A24:R24"/>
    <mergeCell ref="A3:A4"/>
    <mergeCell ref="B3:B4"/>
    <mergeCell ref="C3:C4"/>
    <mergeCell ref="D3:D4"/>
    <mergeCell ref="E3:L3"/>
    <mergeCell ref="N3:N4"/>
    <mergeCell ref="O3:O4"/>
    <mergeCell ref="R3:R4"/>
    <mergeCell ref="A25:A26"/>
    <mergeCell ref="B25:B26"/>
    <mergeCell ref="C25:C26"/>
    <mergeCell ref="D25:D26"/>
    <mergeCell ref="E25:L25"/>
    <mergeCell ref="N25:N26"/>
    <mergeCell ref="O25:O26"/>
    <mergeCell ref="R25:R26"/>
    <mergeCell ref="A12:D12"/>
    <mergeCell ref="A39:D39"/>
    <mergeCell ref="A13:D13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22">
      <selection activeCell="R36" sqref="R36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3" bestFit="1" customWidth="1"/>
    <col min="16" max="17" width="4.57421875" style="3" customWidth="1"/>
    <col min="18" max="18" width="8.57421875" style="0" bestFit="1" customWidth="1"/>
    <col min="21" max="31" width="6.57421875" style="0" customWidth="1"/>
  </cols>
  <sheetData>
    <row r="1" spans="1:18" s="54" customFormat="1" ht="25.5" customHeight="1">
      <c r="A1" s="95" t="s">
        <v>222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54" customFormat="1" ht="25.5" customHeight="1">
      <c r="A2" s="95" t="s">
        <v>298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31" s="17" customFormat="1" ht="20.25" customHeight="1">
      <c r="A3" s="93" t="s">
        <v>110</v>
      </c>
      <c r="B3" s="93" t="s">
        <v>0</v>
      </c>
      <c r="C3" s="93" t="s">
        <v>120</v>
      </c>
      <c r="D3" s="93" t="s">
        <v>117</v>
      </c>
      <c r="E3" s="92" t="s">
        <v>105</v>
      </c>
      <c r="F3" s="92"/>
      <c r="G3" s="92"/>
      <c r="H3" s="92"/>
      <c r="I3" s="92"/>
      <c r="J3" s="92"/>
      <c r="K3" s="92"/>
      <c r="L3" s="92"/>
      <c r="M3" s="16" t="s">
        <v>104</v>
      </c>
      <c r="N3" s="88" t="s">
        <v>108</v>
      </c>
      <c r="O3" s="91" t="s">
        <v>109</v>
      </c>
      <c r="P3" s="71"/>
      <c r="Q3" s="71"/>
      <c r="R3" s="93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172</v>
      </c>
      <c r="AD3" s="12" t="s">
        <v>1</v>
      </c>
      <c r="AE3" s="17" t="s">
        <v>2</v>
      </c>
    </row>
    <row r="4" spans="1:31" s="17" customFormat="1" ht="20.25" customHeight="1">
      <c r="A4" s="93"/>
      <c r="B4" s="93"/>
      <c r="C4" s="93"/>
      <c r="D4" s="93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107</v>
      </c>
      <c r="N4" s="88"/>
      <c r="O4" s="91"/>
      <c r="P4" s="72" t="s">
        <v>1</v>
      </c>
      <c r="Q4" s="72" t="s">
        <v>2</v>
      </c>
      <c r="R4" s="93"/>
      <c r="T4" s="17" t="s">
        <v>111</v>
      </c>
      <c r="U4" s="17">
        <f aca="true" t="shared" si="0" ref="U4:AB4">SUM(E5:E8)</f>
        <v>0</v>
      </c>
      <c r="V4" s="17">
        <f t="shared" si="0"/>
        <v>0</v>
      </c>
      <c r="W4" s="17">
        <f t="shared" si="0"/>
        <v>1</v>
      </c>
      <c r="X4" s="17">
        <f t="shared" si="0"/>
        <v>1</v>
      </c>
      <c r="Y4" s="17">
        <f t="shared" si="0"/>
        <v>22</v>
      </c>
      <c r="Z4" s="17">
        <f t="shared" si="0"/>
        <v>40</v>
      </c>
      <c r="AA4" s="17">
        <f t="shared" si="0"/>
        <v>112</v>
      </c>
      <c r="AB4" s="17">
        <f t="shared" si="0"/>
        <v>515</v>
      </c>
      <c r="AC4" s="17">
        <f aca="true" t="shared" si="1" ref="AC4:AC9">SUM(U4:AB4)</f>
        <v>691</v>
      </c>
      <c r="AD4" s="17">
        <f>SUM(P5:P8)</f>
        <v>7</v>
      </c>
      <c r="AE4" s="17">
        <f>SUM(Q5:Q8)</f>
        <v>0</v>
      </c>
    </row>
    <row r="5" spans="1:43" s="17" customFormat="1" ht="20.25" customHeight="1">
      <c r="A5" s="15" t="s">
        <v>111</v>
      </c>
      <c r="B5" s="24" t="s">
        <v>12</v>
      </c>
      <c r="C5" s="24" t="s">
        <v>143</v>
      </c>
      <c r="D5" s="15" t="s">
        <v>118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16</v>
      </c>
      <c r="L5" s="28">
        <v>23</v>
      </c>
      <c r="M5" s="15">
        <f>SUM(E5:L5)</f>
        <v>39</v>
      </c>
      <c r="N5" s="19">
        <f>((4*L5)+(3.5*K5)+(3*J5)+(2.5*I5)+(2*H5)+(1.5*G5)+(F5))/M5</f>
        <v>3.7948717948717947</v>
      </c>
      <c r="O5" s="36">
        <f>SQRT((16*L5+12.25*K5+9*J5+6.25*I5+4*H5+2.25*G5+F5)/M5-(N5^2))</f>
        <v>0.24594007811860225</v>
      </c>
      <c r="P5" s="28">
        <v>4</v>
      </c>
      <c r="Q5" s="28">
        <v>0</v>
      </c>
      <c r="R5" s="28" t="s">
        <v>330</v>
      </c>
      <c r="T5" s="17" t="s">
        <v>112</v>
      </c>
      <c r="U5" s="66">
        <f>SUM(E9:E12)</f>
        <v>0</v>
      </c>
      <c r="V5" s="66">
        <f aca="true" t="shared" si="2" ref="V5:AB5">SUM(F9:F12)</f>
        <v>2</v>
      </c>
      <c r="W5" s="66">
        <f t="shared" si="2"/>
        <v>1</v>
      </c>
      <c r="X5" s="66">
        <f t="shared" si="2"/>
        <v>10</v>
      </c>
      <c r="Y5" s="66">
        <f t="shared" si="2"/>
        <v>35</v>
      </c>
      <c r="Z5" s="66">
        <f t="shared" si="2"/>
        <v>67</v>
      </c>
      <c r="AA5" s="66">
        <f t="shared" si="2"/>
        <v>184</v>
      </c>
      <c r="AB5" s="66">
        <f t="shared" si="2"/>
        <v>369</v>
      </c>
      <c r="AC5" s="17">
        <f t="shared" si="1"/>
        <v>668</v>
      </c>
      <c r="AD5" s="66">
        <f>SUM(P9:P12)</f>
        <v>1</v>
      </c>
      <c r="AE5" s="66">
        <f>SUM(Q9:Q12)</f>
        <v>0</v>
      </c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17" customFormat="1" ht="20.25" customHeight="1">
      <c r="A6" s="16"/>
      <c r="B6" s="24" t="s">
        <v>14</v>
      </c>
      <c r="C6" s="24" t="s">
        <v>145</v>
      </c>
      <c r="D6" s="15" t="s">
        <v>118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3</v>
      </c>
      <c r="L6" s="28">
        <v>39</v>
      </c>
      <c r="M6" s="15">
        <f aca="true" t="shared" si="3" ref="M6:M17">SUM(E6:L6)</f>
        <v>42</v>
      </c>
      <c r="N6" s="19">
        <f aca="true" t="shared" si="4" ref="N6:N13">((4*L6)+(3.5*K6)+(3*J6)+(2.5*I6)+(2*H6)+(1.5*G6)+(F6))/M6</f>
        <v>3.9642857142857144</v>
      </c>
      <c r="O6" s="36">
        <f aca="true" t="shared" si="5" ref="O6:O17">SQRT((16*L6+12.25*K6+9*J6+6.25*I6+4*H6+2.25*G6+F6)/M6-(N6^2))</f>
        <v>0.12876968840942735</v>
      </c>
      <c r="P6" s="28">
        <v>0</v>
      </c>
      <c r="Q6" s="28">
        <v>0</v>
      </c>
      <c r="R6" s="28" t="s">
        <v>330</v>
      </c>
      <c r="T6" s="17" t="s">
        <v>113</v>
      </c>
      <c r="U6" s="12">
        <f>SUM(E13:E16)</f>
        <v>3</v>
      </c>
      <c r="V6" s="12">
        <f aca="true" t="shared" si="6" ref="V6:AB6">SUM(F13:F16)</f>
        <v>53</v>
      </c>
      <c r="W6" s="12">
        <f t="shared" si="6"/>
        <v>32</v>
      </c>
      <c r="X6" s="12">
        <f t="shared" si="6"/>
        <v>48</v>
      </c>
      <c r="Y6" s="12">
        <f t="shared" si="6"/>
        <v>58</v>
      </c>
      <c r="Z6" s="12">
        <f t="shared" si="6"/>
        <v>87</v>
      </c>
      <c r="AA6" s="12">
        <f t="shared" si="6"/>
        <v>107</v>
      </c>
      <c r="AB6" s="12">
        <f t="shared" si="6"/>
        <v>302</v>
      </c>
      <c r="AC6" s="17">
        <f t="shared" si="1"/>
        <v>690</v>
      </c>
      <c r="AD6" s="66">
        <f>SUM(P13:P16)</f>
        <v>2</v>
      </c>
      <c r="AE6" s="66">
        <f>SUM(Q13:Q16)</f>
        <v>4</v>
      </c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1:43" s="17" customFormat="1" ht="20.25" customHeight="1">
      <c r="A7" s="20"/>
      <c r="B7" s="24" t="s">
        <v>46</v>
      </c>
      <c r="C7" s="24" t="s">
        <v>151</v>
      </c>
      <c r="D7" s="15" t="s">
        <v>118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28">
        <v>2</v>
      </c>
      <c r="L7" s="28">
        <v>24</v>
      </c>
      <c r="M7" s="15">
        <f t="shared" si="3"/>
        <v>27</v>
      </c>
      <c r="N7" s="19">
        <f t="shared" si="4"/>
        <v>3.925925925925926</v>
      </c>
      <c r="O7" s="36">
        <f t="shared" si="5"/>
        <v>0.22376011062212164</v>
      </c>
      <c r="P7" s="28">
        <v>1</v>
      </c>
      <c r="Q7" s="28">
        <v>0</v>
      </c>
      <c r="R7" s="28" t="s">
        <v>330</v>
      </c>
      <c r="T7" s="17" t="s">
        <v>114</v>
      </c>
      <c r="U7" s="12">
        <f aca="true" t="shared" si="7" ref="U7:AB7">SUM(E29:E30)</f>
        <v>3</v>
      </c>
      <c r="V7" s="12">
        <f t="shared" si="7"/>
        <v>27</v>
      </c>
      <c r="W7" s="12">
        <f t="shared" si="7"/>
        <v>19</v>
      </c>
      <c r="X7" s="12">
        <f t="shared" si="7"/>
        <v>28</v>
      </c>
      <c r="Y7" s="12">
        <f t="shared" si="7"/>
        <v>54</v>
      </c>
      <c r="Z7" s="12">
        <f t="shared" si="7"/>
        <v>136</v>
      </c>
      <c r="AA7" s="12">
        <f t="shared" si="7"/>
        <v>236</v>
      </c>
      <c r="AB7" s="12">
        <f t="shared" si="7"/>
        <v>542</v>
      </c>
      <c r="AC7" s="17">
        <f t="shared" si="1"/>
        <v>1045</v>
      </c>
      <c r="AD7" s="66">
        <f>SUM(P29:P30)</f>
        <v>1</v>
      </c>
      <c r="AE7" s="66">
        <f>SUM(Q29:Q30)</f>
        <v>6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</row>
    <row r="8" spans="1:43" s="17" customFormat="1" ht="20.25" customHeight="1">
      <c r="A8" s="18"/>
      <c r="B8" s="24" t="s">
        <v>15</v>
      </c>
      <c r="C8" s="24" t="s">
        <v>146</v>
      </c>
      <c r="D8" s="15" t="s">
        <v>119</v>
      </c>
      <c r="E8" s="28">
        <v>0</v>
      </c>
      <c r="F8" s="28">
        <v>0</v>
      </c>
      <c r="G8" s="28">
        <v>1</v>
      </c>
      <c r="H8" s="28">
        <v>1</v>
      </c>
      <c r="I8" s="28">
        <v>22</v>
      </c>
      <c r="J8" s="28">
        <v>39</v>
      </c>
      <c r="K8" s="28">
        <v>91</v>
      </c>
      <c r="L8" s="28">
        <v>429</v>
      </c>
      <c r="M8" s="15">
        <f t="shared" si="3"/>
        <v>583</v>
      </c>
      <c r="N8" s="19">
        <f t="shared" si="4"/>
        <v>3.79073756432247</v>
      </c>
      <c r="O8" s="36">
        <f t="shared" si="5"/>
        <v>0.4057265529377284</v>
      </c>
      <c r="P8" s="28">
        <v>2</v>
      </c>
      <c r="Q8" s="28">
        <v>0</v>
      </c>
      <c r="R8" s="28" t="s">
        <v>330</v>
      </c>
      <c r="T8" s="17" t="s">
        <v>115</v>
      </c>
      <c r="U8" s="12">
        <f aca="true" t="shared" si="8" ref="U8:AB8">SUM(E31:E32)</f>
        <v>0</v>
      </c>
      <c r="V8" s="12">
        <f t="shared" si="8"/>
        <v>0</v>
      </c>
      <c r="W8" s="12">
        <f t="shared" si="8"/>
        <v>0</v>
      </c>
      <c r="X8" s="12">
        <f t="shared" si="8"/>
        <v>3</v>
      </c>
      <c r="Y8" s="12">
        <f t="shared" si="8"/>
        <v>45</v>
      </c>
      <c r="Z8" s="12">
        <f t="shared" si="8"/>
        <v>122</v>
      </c>
      <c r="AA8" s="12">
        <f t="shared" si="8"/>
        <v>147</v>
      </c>
      <c r="AB8" s="12">
        <f t="shared" si="8"/>
        <v>588</v>
      </c>
      <c r="AC8" s="17">
        <f t="shared" si="1"/>
        <v>905</v>
      </c>
      <c r="AD8" s="66">
        <f>SUM(P31:P32)</f>
        <v>4</v>
      </c>
      <c r="AE8" s="66">
        <f>SUM(Q31:Q32)</f>
        <v>0</v>
      </c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1:43" s="17" customFormat="1" ht="20.25" customHeight="1">
      <c r="A9" s="15" t="s">
        <v>112</v>
      </c>
      <c r="B9" s="24" t="s">
        <v>31</v>
      </c>
      <c r="C9" s="24" t="s">
        <v>147</v>
      </c>
      <c r="D9" s="15" t="s">
        <v>118</v>
      </c>
      <c r="E9" s="28">
        <v>0</v>
      </c>
      <c r="F9" s="28">
        <v>2</v>
      </c>
      <c r="G9" s="28">
        <v>1</v>
      </c>
      <c r="H9" s="28">
        <v>0</v>
      </c>
      <c r="I9" s="28">
        <v>5</v>
      </c>
      <c r="J9" s="28">
        <v>4</v>
      </c>
      <c r="K9" s="28">
        <v>7</v>
      </c>
      <c r="L9" s="28">
        <v>28</v>
      </c>
      <c r="M9" s="15">
        <f t="shared" si="3"/>
        <v>47</v>
      </c>
      <c r="N9" s="19">
        <f t="shared" si="4"/>
        <v>3.5</v>
      </c>
      <c r="O9" s="36">
        <f t="shared" si="5"/>
        <v>0.7922496919962071</v>
      </c>
      <c r="P9" s="15">
        <v>0</v>
      </c>
      <c r="Q9" s="15">
        <v>0</v>
      </c>
      <c r="R9" s="76" t="s">
        <v>331</v>
      </c>
      <c r="T9" s="17" t="s">
        <v>116</v>
      </c>
      <c r="U9" s="49">
        <f>SUM(E33:E36)</f>
        <v>0</v>
      </c>
      <c r="V9" s="49">
        <f aca="true" t="shared" si="9" ref="V9:AB9">SUM(F33:F36)</f>
        <v>0</v>
      </c>
      <c r="W9" s="49">
        <f t="shared" si="9"/>
        <v>10</v>
      </c>
      <c r="X9" s="49">
        <f t="shared" si="9"/>
        <v>37</v>
      </c>
      <c r="Y9" s="49">
        <f t="shared" si="9"/>
        <v>49</v>
      </c>
      <c r="Z9" s="49">
        <f t="shared" si="9"/>
        <v>168</v>
      </c>
      <c r="AA9" s="49">
        <f t="shared" si="9"/>
        <v>262</v>
      </c>
      <c r="AB9" s="49">
        <f t="shared" si="9"/>
        <v>469</v>
      </c>
      <c r="AC9" s="17">
        <f t="shared" si="1"/>
        <v>995</v>
      </c>
      <c r="AD9" s="66">
        <f>SUM(P33:P36)</f>
        <v>7</v>
      </c>
      <c r="AE9" s="66">
        <f>SUM(Q33:Q36)</f>
        <v>3</v>
      </c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</row>
    <row r="10" spans="1:30" s="17" customFormat="1" ht="21" customHeight="1">
      <c r="A10" s="16"/>
      <c r="B10" s="24" t="s">
        <v>32</v>
      </c>
      <c r="C10" s="24" t="s">
        <v>148</v>
      </c>
      <c r="D10" s="15" t="s">
        <v>118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2</v>
      </c>
      <c r="K10" s="28">
        <v>5</v>
      </c>
      <c r="L10" s="28">
        <v>40</v>
      </c>
      <c r="M10" s="15">
        <f t="shared" si="3"/>
        <v>47</v>
      </c>
      <c r="N10" s="19">
        <f t="shared" si="4"/>
        <v>3.904255319148936</v>
      </c>
      <c r="O10" s="36">
        <f t="shared" si="5"/>
        <v>0.2449120092174723</v>
      </c>
      <c r="P10" s="15">
        <v>0</v>
      </c>
      <c r="Q10" s="15">
        <v>0</v>
      </c>
      <c r="R10" s="76" t="s">
        <v>331</v>
      </c>
      <c r="T10" s="49"/>
      <c r="U10" s="49"/>
      <c r="V10" s="49"/>
      <c r="W10" s="49"/>
      <c r="X10" s="49"/>
      <c r="Y10" s="49"/>
      <c r="Z10" s="67"/>
      <c r="AA10" s="49"/>
      <c r="AB10" s="49"/>
      <c r="AC10" s="66"/>
      <c r="AD10" s="66"/>
    </row>
    <row r="11" spans="1:31" s="17" customFormat="1" ht="21" customHeight="1">
      <c r="A11" s="20"/>
      <c r="B11" s="24" t="s">
        <v>33</v>
      </c>
      <c r="C11" s="24" t="s">
        <v>149</v>
      </c>
      <c r="D11" s="15" t="s">
        <v>118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3</v>
      </c>
      <c r="K11" s="28">
        <v>2</v>
      </c>
      <c r="L11" s="28">
        <v>29</v>
      </c>
      <c r="M11" s="15">
        <f t="shared" si="3"/>
        <v>34</v>
      </c>
      <c r="N11" s="19">
        <f t="shared" si="4"/>
        <v>3.8823529411764706</v>
      </c>
      <c r="O11" s="36">
        <f t="shared" si="5"/>
        <v>0.2984968107380085</v>
      </c>
      <c r="P11" s="15">
        <v>0</v>
      </c>
      <c r="Q11" s="15">
        <v>0</v>
      </c>
      <c r="R11" s="76" t="s">
        <v>331</v>
      </c>
      <c r="T11" s="17" t="s">
        <v>281</v>
      </c>
      <c r="U11" s="53">
        <f>SUM(U4:U6)</f>
        <v>3</v>
      </c>
      <c r="V11" s="53">
        <f aca="true" t="shared" si="10" ref="V11:AE11">SUM(V4:V6)</f>
        <v>55</v>
      </c>
      <c r="W11" s="53">
        <f t="shared" si="10"/>
        <v>34</v>
      </c>
      <c r="X11" s="53">
        <f t="shared" si="10"/>
        <v>59</v>
      </c>
      <c r="Y11" s="53">
        <f t="shared" si="10"/>
        <v>115</v>
      </c>
      <c r="Z11" s="53">
        <f t="shared" si="10"/>
        <v>194</v>
      </c>
      <c r="AA11" s="53">
        <f t="shared" si="10"/>
        <v>403</v>
      </c>
      <c r="AB11" s="53">
        <f t="shared" si="10"/>
        <v>1186</v>
      </c>
      <c r="AC11" s="53">
        <f t="shared" si="10"/>
        <v>2049</v>
      </c>
      <c r="AD11" s="53">
        <f t="shared" si="10"/>
        <v>10</v>
      </c>
      <c r="AE11" s="53">
        <f t="shared" si="10"/>
        <v>4</v>
      </c>
    </row>
    <row r="12" spans="1:31" s="17" customFormat="1" ht="21" customHeight="1">
      <c r="A12" s="18"/>
      <c r="B12" s="24" t="s">
        <v>34</v>
      </c>
      <c r="C12" s="24" t="s">
        <v>146</v>
      </c>
      <c r="D12" s="15" t="s">
        <v>119</v>
      </c>
      <c r="E12" s="28">
        <v>0</v>
      </c>
      <c r="F12" s="28">
        <v>0</v>
      </c>
      <c r="G12" s="28">
        <v>0</v>
      </c>
      <c r="H12" s="28">
        <v>10</v>
      </c>
      <c r="I12" s="28">
        <v>30</v>
      </c>
      <c r="J12" s="28">
        <v>58</v>
      </c>
      <c r="K12" s="28">
        <v>170</v>
      </c>
      <c r="L12" s="28">
        <v>272</v>
      </c>
      <c r="M12" s="15">
        <f t="shared" si="3"/>
        <v>540</v>
      </c>
      <c r="N12" s="19">
        <f t="shared" si="4"/>
        <v>3.6148148148148147</v>
      </c>
      <c r="O12" s="36">
        <f t="shared" si="5"/>
        <v>0.4866390431305744</v>
      </c>
      <c r="P12" s="15">
        <v>1</v>
      </c>
      <c r="Q12" s="15">
        <v>0</v>
      </c>
      <c r="R12" s="76" t="s">
        <v>331</v>
      </c>
      <c r="T12" s="17" t="s">
        <v>282</v>
      </c>
      <c r="U12" s="53">
        <f>SUM(U7:U9)</f>
        <v>3</v>
      </c>
      <c r="V12" s="53">
        <f aca="true" t="shared" si="11" ref="V12:AE12">SUM(V7:V9)</f>
        <v>27</v>
      </c>
      <c r="W12" s="53">
        <f t="shared" si="11"/>
        <v>29</v>
      </c>
      <c r="X12" s="53">
        <f t="shared" si="11"/>
        <v>68</v>
      </c>
      <c r="Y12" s="53">
        <f t="shared" si="11"/>
        <v>148</v>
      </c>
      <c r="Z12" s="53">
        <f t="shared" si="11"/>
        <v>426</v>
      </c>
      <c r="AA12" s="53">
        <f t="shared" si="11"/>
        <v>645</v>
      </c>
      <c r="AB12" s="53">
        <f t="shared" si="11"/>
        <v>1599</v>
      </c>
      <c r="AC12" s="53">
        <f t="shared" si="11"/>
        <v>2945</v>
      </c>
      <c r="AD12" s="53">
        <f t="shared" si="11"/>
        <v>12</v>
      </c>
      <c r="AE12" s="53">
        <f t="shared" si="11"/>
        <v>9</v>
      </c>
    </row>
    <row r="13" spans="1:31" s="17" customFormat="1" ht="21" customHeight="1">
      <c r="A13" s="15" t="s">
        <v>113</v>
      </c>
      <c r="B13" s="24" t="s">
        <v>13</v>
      </c>
      <c r="C13" s="24" t="s">
        <v>144</v>
      </c>
      <c r="D13" s="15" t="s">
        <v>118</v>
      </c>
      <c r="E13" s="28">
        <v>0</v>
      </c>
      <c r="F13" s="28">
        <v>15</v>
      </c>
      <c r="G13" s="28">
        <v>0</v>
      </c>
      <c r="H13" s="28">
        <v>1</v>
      </c>
      <c r="I13" s="28">
        <v>3</v>
      </c>
      <c r="J13" s="28">
        <v>3</v>
      </c>
      <c r="K13" s="28">
        <v>5</v>
      </c>
      <c r="L13" s="28">
        <v>51</v>
      </c>
      <c r="M13" s="15">
        <f t="shared" si="3"/>
        <v>78</v>
      </c>
      <c r="N13" s="19">
        <f t="shared" si="4"/>
        <v>3.269230769230769</v>
      </c>
      <c r="O13" s="36">
        <f t="shared" si="5"/>
        <v>1.1785810343111205</v>
      </c>
      <c r="P13" s="28">
        <v>2</v>
      </c>
      <c r="Q13" s="28">
        <v>2</v>
      </c>
      <c r="R13" s="28" t="s">
        <v>332</v>
      </c>
      <c r="T13" s="17" t="s">
        <v>283</v>
      </c>
      <c r="U13" s="53">
        <f>SUM(U11:U12)</f>
        <v>6</v>
      </c>
      <c r="V13" s="53">
        <f aca="true" t="shared" si="12" ref="V13:AE13">SUM(V11:V12)</f>
        <v>82</v>
      </c>
      <c r="W13" s="53">
        <f t="shared" si="12"/>
        <v>63</v>
      </c>
      <c r="X13" s="53">
        <f t="shared" si="12"/>
        <v>127</v>
      </c>
      <c r="Y13" s="53">
        <f t="shared" si="12"/>
        <v>263</v>
      </c>
      <c r="Z13" s="53">
        <f t="shared" si="12"/>
        <v>620</v>
      </c>
      <c r="AA13" s="53">
        <f t="shared" si="12"/>
        <v>1048</v>
      </c>
      <c r="AB13" s="53">
        <f t="shared" si="12"/>
        <v>2785</v>
      </c>
      <c r="AC13" s="53">
        <f t="shared" si="12"/>
        <v>4994</v>
      </c>
      <c r="AD13" s="53">
        <f t="shared" si="12"/>
        <v>22</v>
      </c>
      <c r="AE13" s="53">
        <f t="shared" si="12"/>
        <v>13</v>
      </c>
    </row>
    <row r="14" spans="1:18" s="17" customFormat="1" ht="21" customHeight="1">
      <c r="A14" s="16"/>
      <c r="B14" s="24" t="s">
        <v>45</v>
      </c>
      <c r="C14" s="24" t="s">
        <v>150</v>
      </c>
      <c r="D14" s="15" t="s">
        <v>118</v>
      </c>
      <c r="E14" s="28">
        <v>0</v>
      </c>
      <c r="F14" s="28">
        <v>1</v>
      </c>
      <c r="G14" s="28">
        <v>0</v>
      </c>
      <c r="H14" s="28">
        <v>0</v>
      </c>
      <c r="I14" s="28">
        <v>0</v>
      </c>
      <c r="J14" s="28">
        <v>1</v>
      </c>
      <c r="K14" s="28">
        <v>1</v>
      </c>
      <c r="L14" s="28">
        <v>40</v>
      </c>
      <c r="M14" s="15">
        <f t="shared" si="3"/>
        <v>43</v>
      </c>
      <c r="N14" s="19">
        <f>((4*L14)+(3.5*K14)+(3*J14)+(2.5*I14)+(2*H14)+(1.5*G14)+(F14))/M14</f>
        <v>3.895348837209302</v>
      </c>
      <c r="O14" s="36">
        <f t="shared" si="5"/>
        <v>0.47688596870720806</v>
      </c>
      <c r="P14" s="28">
        <v>0</v>
      </c>
      <c r="Q14" s="28">
        <v>0</v>
      </c>
      <c r="R14" s="28" t="s">
        <v>332</v>
      </c>
    </row>
    <row r="15" spans="1:18" s="17" customFormat="1" ht="21" customHeight="1">
      <c r="A15" s="20"/>
      <c r="B15" s="24" t="s">
        <v>187</v>
      </c>
      <c r="C15" s="24" t="s">
        <v>188</v>
      </c>
      <c r="D15" s="15" t="s">
        <v>118</v>
      </c>
      <c r="E15" s="28">
        <v>0</v>
      </c>
      <c r="F15" s="28">
        <v>3</v>
      </c>
      <c r="G15" s="28">
        <v>3</v>
      </c>
      <c r="H15" s="28">
        <v>2</v>
      </c>
      <c r="I15" s="28">
        <v>2</v>
      </c>
      <c r="J15" s="28">
        <v>3</v>
      </c>
      <c r="K15" s="28">
        <v>6</v>
      </c>
      <c r="L15" s="28">
        <v>23</v>
      </c>
      <c r="M15" s="15">
        <f t="shared" si="3"/>
        <v>42</v>
      </c>
      <c r="N15" s="19">
        <f>((4*L15)+(3.5*K15)+(3*J15)+(2.5*I15)+(2*H15)+(1.5*G15)+(F15))/M15</f>
        <v>3.2976190476190474</v>
      </c>
      <c r="O15" s="36">
        <f t="shared" si="5"/>
        <v>1.000354245645035</v>
      </c>
      <c r="P15" s="28">
        <v>0</v>
      </c>
      <c r="Q15" s="28">
        <v>0</v>
      </c>
      <c r="R15" s="28" t="s">
        <v>332</v>
      </c>
    </row>
    <row r="16" spans="1:18" s="17" customFormat="1" ht="21" customHeight="1">
      <c r="A16" s="18"/>
      <c r="B16" s="24" t="s">
        <v>47</v>
      </c>
      <c r="C16" s="24" t="s">
        <v>146</v>
      </c>
      <c r="D16" s="15" t="s">
        <v>119</v>
      </c>
      <c r="E16" s="28">
        <v>3</v>
      </c>
      <c r="F16" s="28">
        <v>34</v>
      </c>
      <c r="G16" s="28">
        <v>29</v>
      </c>
      <c r="H16" s="28">
        <v>45</v>
      </c>
      <c r="I16" s="28">
        <v>53</v>
      </c>
      <c r="J16" s="28">
        <v>80</v>
      </c>
      <c r="K16" s="28">
        <v>95</v>
      </c>
      <c r="L16" s="28">
        <v>188</v>
      </c>
      <c r="M16" s="15">
        <f t="shared" si="3"/>
        <v>527</v>
      </c>
      <c r="N16" s="19">
        <f>((4*L16)+(3.5*K16)+(3*J16)+(2.5*I16)+(2*H16)+(1.5*G16)+(F16))/M16</f>
        <v>3.0825426944971537</v>
      </c>
      <c r="O16" s="36">
        <f t="shared" si="5"/>
        <v>0.9688305444652103</v>
      </c>
      <c r="P16" s="28">
        <v>0</v>
      </c>
      <c r="Q16" s="28">
        <v>2</v>
      </c>
      <c r="R16" s="28" t="s">
        <v>332</v>
      </c>
    </row>
    <row r="17" spans="1:30" s="51" customFormat="1" ht="20.25" customHeight="1">
      <c r="A17" s="92" t="s">
        <v>172</v>
      </c>
      <c r="B17" s="92"/>
      <c r="C17" s="92"/>
      <c r="D17" s="92"/>
      <c r="E17" s="15">
        <f>SUM(E5:E16)</f>
        <v>3</v>
      </c>
      <c r="F17" s="15">
        <f aca="true" t="shared" si="13" ref="F17:L17">SUM(F5:F16)</f>
        <v>55</v>
      </c>
      <c r="G17" s="15">
        <f t="shared" si="13"/>
        <v>34</v>
      </c>
      <c r="H17" s="15">
        <f t="shared" si="13"/>
        <v>59</v>
      </c>
      <c r="I17" s="15">
        <f t="shared" si="13"/>
        <v>115</v>
      </c>
      <c r="J17" s="15">
        <f t="shared" si="13"/>
        <v>194</v>
      </c>
      <c r="K17" s="15">
        <f t="shared" si="13"/>
        <v>403</v>
      </c>
      <c r="L17" s="15">
        <f t="shared" si="13"/>
        <v>1186</v>
      </c>
      <c r="M17" s="15">
        <f t="shared" si="3"/>
        <v>2049</v>
      </c>
      <c r="N17" s="19">
        <f>((4*L17)+(3.5*K17)+(3*J17)+(2.5*I17)+(2*H17)+(1.5*G17)+(F17))/M17</f>
        <v>3.5373352855051245</v>
      </c>
      <c r="O17" s="36">
        <f t="shared" si="5"/>
        <v>0.7348249562178435</v>
      </c>
      <c r="P17" s="15">
        <f>SUM(P5:P16)</f>
        <v>10</v>
      </c>
      <c r="Q17" s="15">
        <f>SUM(Q5:Q16)</f>
        <v>4</v>
      </c>
      <c r="R17" s="50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53" customFormat="1" ht="20.25" customHeight="1">
      <c r="A18" s="92" t="s">
        <v>174</v>
      </c>
      <c r="B18" s="92"/>
      <c r="C18" s="92"/>
      <c r="D18" s="92"/>
      <c r="E18" s="19">
        <f>(E17*100)/$M17</f>
        <v>0.14641288433382138</v>
      </c>
      <c r="F18" s="19">
        <f aca="true" t="shared" si="14" ref="F18:L18">(F17*100)/$M17</f>
        <v>2.6842362127867254</v>
      </c>
      <c r="G18" s="19">
        <f t="shared" si="14"/>
        <v>1.6593460224499756</v>
      </c>
      <c r="H18" s="19">
        <f t="shared" si="14"/>
        <v>2.8794533918984873</v>
      </c>
      <c r="I18" s="19">
        <f t="shared" si="14"/>
        <v>5.612493899463153</v>
      </c>
      <c r="J18" s="19">
        <f t="shared" si="14"/>
        <v>9.468033186920449</v>
      </c>
      <c r="K18" s="19">
        <f t="shared" si="14"/>
        <v>19.668130795510006</v>
      </c>
      <c r="L18" s="19">
        <f t="shared" si="14"/>
        <v>57.881893606637384</v>
      </c>
      <c r="M18" s="19">
        <f>((M17-(P17+Q17))*100)/$M17</f>
        <v>99.31673987310883</v>
      </c>
      <c r="N18" s="21"/>
      <c r="O18" s="39"/>
      <c r="P18" s="52">
        <f>(P17*100)/$M17</f>
        <v>0.4880429477794046</v>
      </c>
      <c r="Q18" s="52">
        <f>(Q17*100)/$M17</f>
        <v>0.19521717911176184</v>
      </c>
      <c r="R18" s="1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8"/>
      <c r="P19" s="13"/>
      <c r="Q19" s="13"/>
      <c r="R19" s="1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18" s="2" customFormat="1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8"/>
      <c r="P20" s="13"/>
      <c r="Q20" s="13"/>
      <c r="R20" s="12"/>
    </row>
    <row r="21" spans="1:18" s="2" customFormat="1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8"/>
      <c r="P21" s="13"/>
      <c r="Q21" s="13"/>
      <c r="R21" s="12"/>
    </row>
    <row r="22" spans="1:18" s="2" customFormat="1" ht="23.25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8"/>
      <c r="P22" s="13"/>
      <c r="Q22" s="13"/>
      <c r="R22" s="12"/>
    </row>
    <row r="23" spans="1:18" s="2" customFormat="1" ht="23.25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8"/>
      <c r="P23" s="13"/>
      <c r="Q23" s="13"/>
      <c r="R23" s="12"/>
    </row>
    <row r="24" spans="1:18" s="2" customFormat="1" ht="23.25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13"/>
      <c r="Q24" s="13"/>
      <c r="R24" s="12"/>
    </row>
    <row r="25" spans="1:30" s="1" customFormat="1" ht="29.25">
      <c r="A25" s="94" t="s">
        <v>222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18" s="1" customFormat="1" ht="29.25">
      <c r="A26" s="94" t="s">
        <v>299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30" s="17" customFormat="1" ht="23.25">
      <c r="A27" s="93" t="s">
        <v>110</v>
      </c>
      <c r="B27" s="93" t="s">
        <v>0</v>
      </c>
      <c r="C27" s="93" t="s">
        <v>120</v>
      </c>
      <c r="D27" s="93" t="s">
        <v>117</v>
      </c>
      <c r="E27" s="92" t="s">
        <v>105</v>
      </c>
      <c r="F27" s="92"/>
      <c r="G27" s="92"/>
      <c r="H27" s="92"/>
      <c r="I27" s="92"/>
      <c r="J27" s="92"/>
      <c r="K27" s="92"/>
      <c r="L27" s="92"/>
      <c r="M27" s="16" t="s">
        <v>104</v>
      </c>
      <c r="N27" s="88" t="s">
        <v>108</v>
      </c>
      <c r="O27" s="91" t="s">
        <v>109</v>
      </c>
      <c r="P27" s="71"/>
      <c r="Q27" s="71"/>
      <c r="R27" s="93" t="s">
        <v>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8" s="17" customFormat="1" ht="23.25">
      <c r="A28" s="93"/>
      <c r="B28" s="93"/>
      <c r="C28" s="93"/>
      <c r="D28" s="93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107</v>
      </c>
      <c r="N28" s="88"/>
      <c r="O28" s="91"/>
      <c r="P28" s="72" t="s">
        <v>1</v>
      </c>
      <c r="Q28" s="72" t="s">
        <v>2</v>
      </c>
      <c r="R28" s="93"/>
    </row>
    <row r="29" spans="1:18" s="17" customFormat="1" ht="21.75">
      <c r="A29" s="15" t="s">
        <v>114</v>
      </c>
      <c r="B29" s="24" t="s">
        <v>57</v>
      </c>
      <c r="C29" s="24" t="s">
        <v>146</v>
      </c>
      <c r="D29" s="15" t="s">
        <v>119</v>
      </c>
      <c r="E29" s="28">
        <v>2</v>
      </c>
      <c r="F29" s="28">
        <v>20</v>
      </c>
      <c r="G29" s="28">
        <v>11</v>
      </c>
      <c r="H29" s="28">
        <v>19</v>
      </c>
      <c r="I29" s="28">
        <v>30</v>
      </c>
      <c r="J29" s="28">
        <v>77</v>
      </c>
      <c r="K29" s="28">
        <v>125</v>
      </c>
      <c r="L29" s="28">
        <v>245</v>
      </c>
      <c r="M29" s="15">
        <f aca="true" t="shared" si="15" ref="M29:M37">SUM(E29:L29)</f>
        <v>529</v>
      </c>
      <c r="N29" s="19">
        <f aca="true" t="shared" si="16" ref="N29:N36">((4*L29)+(3.5*K29)+(3*J29)+(2.5*I29)+(2*H29)+(1.5*G29)+(F29))/M29</f>
        <v>3.398865784499055</v>
      </c>
      <c r="O29" s="36">
        <f aca="true" t="shared" si="17" ref="O29:O37">SQRT((16*L29+12.25*K29+9*J29+6.25*I29+4*H29+2.25*G29+F29)/M29-(N29^2))</f>
        <v>0.8032769833892359</v>
      </c>
      <c r="P29" s="28">
        <v>0</v>
      </c>
      <c r="Q29" s="28">
        <v>2</v>
      </c>
      <c r="R29" s="28" t="s">
        <v>333</v>
      </c>
    </row>
    <row r="30" spans="1:18" s="17" customFormat="1" ht="21.75">
      <c r="A30" s="18"/>
      <c r="B30" s="24" t="s">
        <v>69</v>
      </c>
      <c r="C30" s="24" t="s">
        <v>146</v>
      </c>
      <c r="D30" s="15" t="s">
        <v>119</v>
      </c>
      <c r="E30" s="28">
        <v>1</v>
      </c>
      <c r="F30" s="28">
        <v>7</v>
      </c>
      <c r="G30" s="28">
        <v>8</v>
      </c>
      <c r="H30" s="28">
        <v>9</v>
      </c>
      <c r="I30" s="28">
        <v>24</v>
      </c>
      <c r="J30" s="28">
        <v>59</v>
      </c>
      <c r="K30" s="28">
        <v>111</v>
      </c>
      <c r="L30" s="28">
        <v>297</v>
      </c>
      <c r="M30" s="15">
        <f t="shared" si="15"/>
        <v>516</v>
      </c>
      <c r="N30" s="19">
        <f t="shared" si="16"/>
        <v>3.5862403100775193</v>
      </c>
      <c r="O30" s="36">
        <f t="shared" si="17"/>
        <v>0.649108372065232</v>
      </c>
      <c r="P30" s="28">
        <v>1</v>
      </c>
      <c r="Q30" s="28">
        <v>4</v>
      </c>
      <c r="R30" s="28" t="s">
        <v>334</v>
      </c>
    </row>
    <row r="31" spans="1:18" s="17" customFormat="1" ht="21.75">
      <c r="A31" s="15" t="s">
        <v>115</v>
      </c>
      <c r="B31" s="24" t="s">
        <v>81</v>
      </c>
      <c r="C31" s="24" t="s">
        <v>146</v>
      </c>
      <c r="D31" s="15" t="s">
        <v>119</v>
      </c>
      <c r="E31" s="28">
        <v>0</v>
      </c>
      <c r="F31" s="28">
        <v>0</v>
      </c>
      <c r="G31" s="28">
        <v>0</v>
      </c>
      <c r="H31" s="28">
        <v>3</v>
      </c>
      <c r="I31" s="28">
        <v>41</v>
      </c>
      <c r="J31" s="28">
        <v>105</v>
      </c>
      <c r="K31" s="28">
        <v>101</v>
      </c>
      <c r="L31" s="28">
        <v>206</v>
      </c>
      <c r="M31" s="15">
        <f t="shared" si="15"/>
        <v>456</v>
      </c>
      <c r="N31" s="19">
        <f>((4*L31)+(3.5*K31)+(3*J31)+(2.5*I31)+(2*H31)+(1.5*G31)+(F31))/M31</f>
        <v>3.5109649122807016</v>
      </c>
      <c r="O31" s="36">
        <f t="shared" si="17"/>
        <v>0.5244988741115573</v>
      </c>
      <c r="P31" s="28">
        <v>0</v>
      </c>
      <c r="Q31" s="28">
        <v>0</v>
      </c>
      <c r="R31" s="28" t="s">
        <v>335</v>
      </c>
    </row>
    <row r="32" spans="1:18" s="17" customFormat="1" ht="21.75">
      <c r="A32" s="18"/>
      <c r="B32" s="24" t="s">
        <v>82</v>
      </c>
      <c r="C32" s="24" t="s">
        <v>146</v>
      </c>
      <c r="D32" s="15" t="s">
        <v>119</v>
      </c>
      <c r="E32" s="28">
        <v>0</v>
      </c>
      <c r="F32" s="28">
        <v>0</v>
      </c>
      <c r="G32" s="28">
        <v>0</v>
      </c>
      <c r="H32" s="28">
        <v>0</v>
      </c>
      <c r="I32" s="28">
        <v>4</v>
      </c>
      <c r="J32" s="28">
        <v>17</v>
      </c>
      <c r="K32" s="28">
        <v>46</v>
      </c>
      <c r="L32" s="28">
        <v>382</v>
      </c>
      <c r="M32" s="15">
        <f t="shared" si="15"/>
        <v>449</v>
      </c>
      <c r="N32" s="19">
        <f>((4*L32)+(3.5*K32)+(3*J32)+(2.5*I32)+(2*H32)+(1.5*G32)+(F32))/M32</f>
        <v>3.8975501113585747</v>
      </c>
      <c r="O32" s="36">
        <f t="shared" si="17"/>
        <v>0.2702275916242537</v>
      </c>
      <c r="P32" s="28">
        <v>4</v>
      </c>
      <c r="Q32" s="28">
        <v>0</v>
      </c>
      <c r="R32" s="28" t="s">
        <v>336</v>
      </c>
    </row>
    <row r="33" spans="1:18" s="17" customFormat="1" ht="21.75">
      <c r="A33" s="15" t="s">
        <v>116</v>
      </c>
      <c r="B33" s="24" t="s">
        <v>100</v>
      </c>
      <c r="C33" s="24" t="s">
        <v>146</v>
      </c>
      <c r="D33" s="15" t="s">
        <v>119</v>
      </c>
      <c r="E33" s="28">
        <v>0</v>
      </c>
      <c r="F33" s="28">
        <v>0</v>
      </c>
      <c r="G33" s="28">
        <v>2</v>
      </c>
      <c r="H33" s="28">
        <v>23</v>
      </c>
      <c r="I33" s="28">
        <v>32</v>
      </c>
      <c r="J33" s="28">
        <v>125</v>
      </c>
      <c r="K33" s="28">
        <v>197</v>
      </c>
      <c r="L33" s="28">
        <v>83</v>
      </c>
      <c r="M33" s="15">
        <f t="shared" si="15"/>
        <v>462</v>
      </c>
      <c r="N33" s="19">
        <f t="shared" si="16"/>
        <v>3.301948051948052</v>
      </c>
      <c r="O33" s="36">
        <f t="shared" si="17"/>
        <v>0.521461994799252</v>
      </c>
      <c r="P33" s="28">
        <v>6</v>
      </c>
      <c r="Q33" s="28">
        <v>0</v>
      </c>
      <c r="R33" s="28" t="s">
        <v>327</v>
      </c>
    </row>
    <row r="34" spans="1:28" s="17" customFormat="1" ht="23.25">
      <c r="A34" s="16"/>
      <c r="B34" s="24" t="s">
        <v>99</v>
      </c>
      <c r="C34" s="24" t="s">
        <v>153</v>
      </c>
      <c r="D34" s="15" t="s">
        <v>118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5</v>
      </c>
      <c r="K34" s="28">
        <v>6</v>
      </c>
      <c r="L34" s="28">
        <v>24</v>
      </c>
      <c r="M34" s="15">
        <f t="shared" si="15"/>
        <v>35</v>
      </c>
      <c r="N34" s="19">
        <f t="shared" si="16"/>
        <v>3.7714285714285714</v>
      </c>
      <c r="O34" s="36">
        <f t="shared" si="17"/>
        <v>0.36533462435841274</v>
      </c>
      <c r="P34" s="28">
        <v>0</v>
      </c>
      <c r="Q34" s="28">
        <v>0</v>
      </c>
      <c r="R34" s="28" t="s">
        <v>327</v>
      </c>
      <c r="T34" s="7">
        <v>0</v>
      </c>
      <c r="U34" s="7">
        <v>1</v>
      </c>
      <c r="V34" s="7">
        <v>1.5</v>
      </c>
      <c r="W34" s="7">
        <v>2</v>
      </c>
      <c r="X34" s="7">
        <v>2.5</v>
      </c>
      <c r="Y34" s="7">
        <v>3</v>
      </c>
      <c r="Z34" s="7">
        <v>3.5</v>
      </c>
      <c r="AA34" s="7">
        <v>4</v>
      </c>
      <c r="AB34" s="1"/>
    </row>
    <row r="35" spans="1:28" s="17" customFormat="1" ht="23.25">
      <c r="A35" s="20"/>
      <c r="B35" s="24" t="s">
        <v>101</v>
      </c>
      <c r="C35" s="24" t="s">
        <v>146</v>
      </c>
      <c r="D35" s="15" t="s">
        <v>119</v>
      </c>
      <c r="E35" s="28">
        <v>0</v>
      </c>
      <c r="F35" s="28">
        <v>0</v>
      </c>
      <c r="G35" s="28">
        <v>8</v>
      </c>
      <c r="H35" s="28">
        <v>14</v>
      </c>
      <c r="I35" s="28">
        <v>15</v>
      </c>
      <c r="J35" s="28">
        <v>35</v>
      </c>
      <c r="K35" s="28">
        <v>58</v>
      </c>
      <c r="L35" s="28">
        <v>334</v>
      </c>
      <c r="M35" s="15">
        <f t="shared" si="15"/>
        <v>464</v>
      </c>
      <c r="N35" s="19">
        <f t="shared" si="16"/>
        <v>3.7101293103448274</v>
      </c>
      <c r="O35" s="36">
        <f t="shared" si="17"/>
        <v>0.5690706130078952</v>
      </c>
      <c r="P35" s="28">
        <v>1</v>
      </c>
      <c r="Q35" s="28">
        <v>3</v>
      </c>
      <c r="R35" s="76" t="s">
        <v>328</v>
      </c>
      <c r="T35" s="7">
        <f>SUM(E33:E36)</f>
        <v>0</v>
      </c>
      <c r="U35" s="7">
        <f aca="true" t="shared" si="18" ref="U35:AA35">SUM(F33:F36)</f>
        <v>0</v>
      </c>
      <c r="V35" s="7">
        <f t="shared" si="18"/>
        <v>10</v>
      </c>
      <c r="W35" s="7">
        <f t="shared" si="18"/>
        <v>37</v>
      </c>
      <c r="X35" s="7">
        <f t="shared" si="18"/>
        <v>49</v>
      </c>
      <c r="Y35" s="7">
        <f t="shared" si="18"/>
        <v>168</v>
      </c>
      <c r="Z35" s="7">
        <f t="shared" si="18"/>
        <v>262</v>
      </c>
      <c r="AA35" s="7">
        <f t="shared" si="18"/>
        <v>469</v>
      </c>
      <c r="AB35" s="7">
        <f>SUM(T35:AA35)</f>
        <v>995</v>
      </c>
    </row>
    <row r="36" spans="1:28" s="17" customFormat="1" ht="23.25">
      <c r="A36" s="18"/>
      <c r="B36" s="24" t="s">
        <v>98</v>
      </c>
      <c r="C36" s="24" t="s">
        <v>152</v>
      </c>
      <c r="D36" s="15" t="s">
        <v>118</v>
      </c>
      <c r="E36" s="28">
        <v>0</v>
      </c>
      <c r="F36" s="28">
        <v>0</v>
      </c>
      <c r="G36" s="28">
        <v>0</v>
      </c>
      <c r="H36" s="28">
        <v>0</v>
      </c>
      <c r="I36" s="28">
        <v>2</v>
      </c>
      <c r="J36" s="28">
        <v>3</v>
      </c>
      <c r="K36" s="28">
        <v>1</v>
      </c>
      <c r="L36" s="28">
        <v>28</v>
      </c>
      <c r="M36" s="15">
        <f t="shared" si="15"/>
        <v>34</v>
      </c>
      <c r="N36" s="19">
        <f t="shared" si="16"/>
        <v>3.8088235294117645</v>
      </c>
      <c r="O36" s="36">
        <f t="shared" si="17"/>
        <v>0.43748455237186984</v>
      </c>
      <c r="P36" s="28">
        <v>0</v>
      </c>
      <c r="Q36" s="28">
        <v>0</v>
      </c>
      <c r="R36" s="76" t="s">
        <v>328</v>
      </c>
      <c r="T36" s="29">
        <f aca="true" t="shared" si="19" ref="T36:AA36">(T35*100)/$AB35</f>
        <v>0</v>
      </c>
      <c r="U36" s="29">
        <f t="shared" si="19"/>
        <v>0</v>
      </c>
      <c r="V36" s="29">
        <f t="shared" si="19"/>
        <v>1.0050251256281406</v>
      </c>
      <c r="W36" s="29">
        <f t="shared" si="19"/>
        <v>3.7185929648241207</v>
      </c>
      <c r="X36" s="29">
        <f t="shared" si="19"/>
        <v>4.924623115577889</v>
      </c>
      <c r="Y36" s="29">
        <f t="shared" si="19"/>
        <v>16.884422110552762</v>
      </c>
      <c r="Z36" s="29">
        <f t="shared" si="19"/>
        <v>26.331658291457288</v>
      </c>
      <c r="AA36" s="29">
        <f t="shared" si="19"/>
        <v>47.1356783919598</v>
      </c>
      <c r="AB36" s="5">
        <f>SUM(T36:AA36)</f>
        <v>100</v>
      </c>
    </row>
    <row r="37" spans="1:256" s="17" customFormat="1" ht="23.25">
      <c r="A37" s="92" t="s">
        <v>172</v>
      </c>
      <c r="B37" s="92"/>
      <c r="C37" s="92"/>
      <c r="D37" s="92"/>
      <c r="E37" s="25">
        <f aca="true" t="shared" si="20" ref="E37:L37">SUM(E29:E36)</f>
        <v>3</v>
      </c>
      <c r="F37" s="25">
        <f t="shared" si="20"/>
        <v>27</v>
      </c>
      <c r="G37" s="25">
        <f t="shared" si="20"/>
        <v>29</v>
      </c>
      <c r="H37" s="25">
        <f t="shared" si="20"/>
        <v>68</v>
      </c>
      <c r="I37" s="25">
        <f t="shared" si="20"/>
        <v>148</v>
      </c>
      <c r="J37" s="25">
        <f t="shared" si="20"/>
        <v>426</v>
      </c>
      <c r="K37" s="25">
        <f t="shared" si="20"/>
        <v>645</v>
      </c>
      <c r="L37" s="25">
        <f t="shared" si="20"/>
        <v>1599</v>
      </c>
      <c r="M37" s="15">
        <f t="shared" si="15"/>
        <v>2945</v>
      </c>
      <c r="N37" s="19">
        <f>((4*L37)+(3.5*K37)+(3*J37)+(2.5*I37)+(2*H37)+(1.5*G37)+(F37))/M37</f>
        <v>3.568081494057725</v>
      </c>
      <c r="O37" s="36">
        <f t="shared" si="17"/>
        <v>0.6153386469291202</v>
      </c>
      <c r="P37" s="25">
        <f>SUM(P29:P36)</f>
        <v>12</v>
      </c>
      <c r="Q37" s="25">
        <f>SUM(Q29:Q36)</f>
        <v>9</v>
      </c>
      <c r="R37" s="26"/>
      <c r="S37" s="55"/>
      <c r="T37" s="1"/>
      <c r="U37" s="1"/>
      <c r="V37" s="1"/>
      <c r="W37" s="1"/>
      <c r="X37" s="1"/>
      <c r="Y37" s="1"/>
      <c r="Z37" s="1"/>
      <c r="AA37" s="1"/>
      <c r="AB37" s="1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30" s="53" customFormat="1" ht="23.25">
      <c r="A38" s="92" t="s">
        <v>174</v>
      </c>
      <c r="B38" s="92"/>
      <c r="C38" s="92"/>
      <c r="D38" s="92"/>
      <c r="E38" s="19">
        <f aca="true" t="shared" si="21" ref="E38:L38">(E37*100)/$M37</f>
        <v>0.10186757215619695</v>
      </c>
      <c r="F38" s="19">
        <f t="shared" si="21"/>
        <v>0.9168081494057725</v>
      </c>
      <c r="G38" s="19">
        <f t="shared" si="21"/>
        <v>0.9847198641765704</v>
      </c>
      <c r="H38" s="19">
        <f t="shared" si="21"/>
        <v>2.3089983022071308</v>
      </c>
      <c r="I38" s="19">
        <f t="shared" si="21"/>
        <v>5.02546689303905</v>
      </c>
      <c r="J38" s="19">
        <f t="shared" si="21"/>
        <v>14.465195246179967</v>
      </c>
      <c r="K38" s="19">
        <f t="shared" si="21"/>
        <v>21.901528013582343</v>
      </c>
      <c r="L38" s="19">
        <f t="shared" si="21"/>
        <v>54.29541595925297</v>
      </c>
      <c r="M38" s="19">
        <f>((M37-(P37+Q37))*100)/$M37</f>
        <v>99.28692699490662</v>
      </c>
      <c r="N38" s="21"/>
      <c r="O38" s="39"/>
      <c r="P38" s="19">
        <f>(P37*100)/$M37</f>
        <v>0.4074702886247878</v>
      </c>
      <c r="Q38" s="19">
        <f>(Q37*100)/$M37</f>
        <v>0.30560271646859083</v>
      </c>
      <c r="R38" s="18"/>
      <c r="T38" s="1"/>
      <c r="U38" s="1"/>
      <c r="V38" s="1"/>
      <c r="W38" s="1"/>
      <c r="X38" s="1"/>
      <c r="Y38" s="1"/>
      <c r="Z38" s="65">
        <f>SUM(V36:AA36)</f>
        <v>100</v>
      </c>
      <c r="AA38" s="1"/>
      <c r="AB38" s="1"/>
      <c r="AC38" s="55"/>
      <c r="AD38" s="55"/>
    </row>
    <row r="39" spans="1:256" ht="23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0"/>
      <c r="P39" s="5"/>
      <c r="Q39" s="5"/>
      <c r="R39" s="5"/>
      <c r="S39" s="5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0:30" ht="23.25"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9" ht="12" customHeight="1"/>
  </sheetData>
  <mergeCells count="24">
    <mergeCell ref="A1:R1"/>
    <mergeCell ref="A2:R2"/>
    <mergeCell ref="A25:R25"/>
    <mergeCell ref="A26:R26"/>
    <mergeCell ref="E3:L3"/>
    <mergeCell ref="N3:N4"/>
    <mergeCell ref="O3:O4"/>
    <mergeCell ref="R3:R4"/>
    <mergeCell ref="A38:D38"/>
    <mergeCell ref="A3:A4"/>
    <mergeCell ref="B3:B4"/>
    <mergeCell ref="C3:C4"/>
    <mergeCell ref="D3:D4"/>
    <mergeCell ref="A27:A28"/>
    <mergeCell ref="B27:B28"/>
    <mergeCell ref="C27:C28"/>
    <mergeCell ref="D27:D28"/>
    <mergeCell ref="R27:R28"/>
    <mergeCell ref="A17:D17"/>
    <mergeCell ref="A37:D37"/>
    <mergeCell ref="A18:D18"/>
    <mergeCell ref="E27:L27"/>
    <mergeCell ref="N27:N28"/>
    <mergeCell ref="O27:O28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31">
      <selection activeCell="R27" sqref="R27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3" customWidth="1"/>
    <col min="16" max="17" width="4.421875" style="3" bestFit="1" customWidth="1"/>
    <col min="18" max="18" width="8.57421875" style="0" bestFit="1" customWidth="1"/>
    <col min="22" max="31" width="6.57421875" style="0" customWidth="1"/>
  </cols>
  <sheetData>
    <row r="1" spans="1:18" s="1" customFormat="1" ht="29.25">
      <c r="A1" s="94" t="s">
        <v>223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</row>
    <row r="4" spans="1:32" s="1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172</v>
      </c>
      <c r="AE4" s="12" t="s">
        <v>1</v>
      </c>
      <c r="AF4" s="17" t="s">
        <v>2</v>
      </c>
    </row>
    <row r="5" spans="1:32" s="1" customFormat="1" ht="23.25">
      <c r="A5" s="9" t="s">
        <v>111</v>
      </c>
      <c r="B5" s="22" t="s">
        <v>16</v>
      </c>
      <c r="C5" s="22" t="s">
        <v>154</v>
      </c>
      <c r="D5" s="22" t="s">
        <v>119</v>
      </c>
      <c r="E5" s="28">
        <v>0</v>
      </c>
      <c r="F5" s="28">
        <v>6</v>
      </c>
      <c r="G5" s="28">
        <v>16</v>
      </c>
      <c r="H5" s="28">
        <v>21</v>
      </c>
      <c r="I5" s="28">
        <v>43</v>
      </c>
      <c r="J5" s="28">
        <v>82</v>
      </c>
      <c r="K5" s="28">
        <v>97</v>
      </c>
      <c r="L5" s="28">
        <v>318</v>
      </c>
      <c r="M5" s="7">
        <f>SUM(E5:L5)</f>
        <v>583</v>
      </c>
      <c r="N5" s="8">
        <f aca="true" t="shared" si="0" ref="N5:N14">((4*L5)+(3.5*K5)+(3*J5)+(2.5*I5)+(2*H5)+(1.5*G5)+(F5))/M5</f>
        <v>3.4939965694682678</v>
      </c>
      <c r="O5" s="41">
        <f aca="true" t="shared" si="1" ref="O5:O14">SQRT((16*L5+12.25*K5+9*J5+6.25*I5+4*H5+2.25*G5+F5)/M5-(N5^2))</f>
        <v>0.7073844607343323</v>
      </c>
      <c r="P5" s="28">
        <v>0</v>
      </c>
      <c r="Q5" s="28">
        <v>0</v>
      </c>
      <c r="R5" s="28" t="s">
        <v>330</v>
      </c>
      <c r="U5" s="1" t="s">
        <v>111</v>
      </c>
      <c r="V5" s="1">
        <f>SUM(E5:E6)</f>
        <v>0</v>
      </c>
      <c r="W5" s="1">
        <f aca="true" t="shared" si="2" ref="W5:AC5">SUM(F5:F6)</f>
        <v>6</v>
      </c>
      <c r="X5" s="1">
        <f t="shared" si="2"/>
        <v>16</v>
      </c>
      <c r="Y5" s="1">
        <f t="shared" si="2"/>
        <v>22</v>
      </c>
      <c r="Z5" s="1">
        <f t="shared" si="2"/>
        <v>46</v>
      </c>
      <c r="AA5" s="1">
        <f t="shared" si="2"/>
        <v>84</v>
      </c>
      <c r="AB5" s="1">
        <f t="shared" si="2"/>
        <v>103</v>
      </c>
      <c r="AC5" s="1">
        <f t="shared" si="2"/>
        <v>349</v>
      </c>
      <c r="AD5" s="1">
        <f aca="true" t="shared" si="3" ref="AD5:AD12">SUM(V5:AC5)</f>
        <v>626</v>
      </c>
      <c r="AE5" s="1">
        <f>SUM(P5:P6)</f>
        <v>0</v>
      </c>
      <c r="AF5" s="1">
        <f>SUM(Q5:Q6)</f>
        <v>0</v>
      </c>
    </row>
    <row r="6" spans="1:32" s="1" customFormat="1" ht="23.25">
      <c r="A6" s="9"/>
      <c r="B6" s="85" t="s">
        <v>303</v>
      </c>
      <c r="C6" s="22" t="s">
        <v>305</v>
      </c>
      <c r="D6" s="22" t="s">
        <v>118</v>
      </c>
      <c r="E6" s="28">
        <v>0</v>
      </c>
      <c r="F6" s="28">
        <v>0</v>
      </c>
      <c r="G6" s="28">
        <v>0</v>
      </c>
      <c r="H6" s="28">
        <v>1</v>
      </c>
      <c r="I6" s="28">
        <v>3</v>
      </c>
      <c r="J6" s="28">
        <v>2</v>
      </c>
      <c r="K6" s="28">
        <v>6</v>
      </c>
      <c r="L6" s="28">
        <v>31</v>
      </c>
      <c r="M6" s="7">
        <f aca="true" t="shared" si="4" ref="M6:M14">SUM(E6:L6)</f>
        <v>43</v>
      </c>
      <c r="N6" s="8">
        <f t="shared" si="0"/>
        <v>3.7325581395348837</v>
      </c>
      <c r="O6" s="41">
        <f t="shared" si="1"/>
        <v>0.5097746562042562</v>
      </c>
      <c r="P6" s="28">
        <v>0</v>
      </c>
      <c r="Q6" s="28">
        <v>0</v>
      </c>
      <c r="R6" s="28" t="s">
        <v>330</v>
      </c>
      <c r="U6" s="1" t="s">
        <v>112</v>
      </c>
      <c r="V6" s="1">
        <f>SUM(E8:E9)</f>
        <v>0</v>
      </c>
      <c r="W6" s="1">
        <f aca="true" t="shared" si="5" ref="W6:AC6">SUM(F8:F9)</f>
        <v>3</v>
      </c>
      <c r="X6" s="1">
        <f t="shared" si="5"/>
        <v>10</v>
      </c>
      <c r="Y6" s="1">
        <f t="shared" si="5"/>
        <v>7</v>
      </c>
      <c r="Z6" s="1">
        <f t="shared" si="5"/>
        <v>14</v>
      </c>
      <c r="AA6" s="1">
        <f t="shared" si="5"/>
        <v>21</v>
      </c>
      <c r="AB6" s="1">
        <f t="shared" si="5"/>
        <v>44</v>
      </c>
      <c r="AC6" s="1">
        <f t="shared" si="5"/>
        <v>497</v>
      </c>
      <c r="AD6" s="1">
        <f t="shared" si="3"/>
        <v>596</v>
      </c>
      <c r="AE6" s="1">
        <f>SUM(P8:P9)</f>
        <v>0</v>
      </c>
      <c r="AF6" s="1">
        <f>SUM(Q8:Q9)</f>
        <v>0</v>
      </c>
    </row>
    <row r="7" spans="1:18" s="1" customFormat="1" ht="23.25">
      <c r="A7" s="11"/>
      <c r="B7" s="85" t="s">
        <v>304</v>
      </c>
      <c r="C7" s="22" t="s">
        <v>306</v>
      </c>
      <c r="D7" s="22" t="s">
        <v>118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45</v>
      </c>
      <c r="M7" s="7">
        <f>SUM(E7:L7)</f>
        <v>46</v>
      </c>
      <c r="N7" s="8">
        <f>((4*L7)+(3.5*K7)+(3*J7)+(2.5*I7)+(2*H7)+(1.5*G7)+(F7))/M7</f>
        <v>3.9130434782608696</v>
      </c>
      <c r="O7" s="41">
        <f>SQRT((16*L7+12.25*K7+9*J7+6.25*I7+4*H7+2.25*G7+F7)/M7-(N7^2))</f>
        <v>0.5833220810869022</v>
      </c>
      <c r="P7" s="28">
        <v>0</v>
      </c>
      <c r="Q7" s="28">
        <v>0</v>
      </c>
      <c r="R7" s="28" t="s">
        <v>330</v>
      </c>
    </row>
    <row r="8" spans="1:32" s="1" customFormat="1" ht="23.25">
      <c r="A8" s="11" t="s">
        <v>112</v>
      </c>
      <c r="B8" s="22" t="s">
        <v>35</v>
      </c>
      <c r="C8" s="22" t="s">
        <v>154</v>
      </c>
      <c r="D8" s="22" t="s">
        <v>119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14</v>
      </c>
      <c r="K8" s="28">
        <v>38</v>
      </c>
      <c r="L8" s="28">
        <v>489</v>
      </c>
      <c r="M8" s="7">
        <f t="shared" si="4"/>
        <v>541</v>
      </c>
      <c r="N8" s="8">
        <f t="shared" si="0"/>
        <v>3.9390018484288354</v>
      </c>
      <c r="O8" s="41">
        <f t="shared" si="1"/>
        <v>0.19929200470393346</v>
      </c>
      <c r="P8" s="7">
        <v>0</v>
      </c>
      <c r="Q8" s="7">
        <v>0</v>
      </c>
      <c r="R8" s="76" t="s">
        <v>331</v>
      </c>
      <c r="U8" s="1" t="s">
        <v>113</v>
      </c>
      <c r="V8" s="1">
        <f>SUM(E11:E12)</f>
        <v>0</v>
      </c>
      <c r="W8" s="1">
        <f aca="true" t="shared" si="6" ref="W8:AC8">SUM(F11:F12)</f>
        <v>29</v>
      </c>
      <c r="X8" s="1">
        <f t="shared" si="6"/>
        <v>37</v>
      </c>
      <c r="Y8" s="1">
        <f t="shared" si="6"/>
        <v>68</v>
      </c>
      <c r="Z8" s="1">
        <f t="shared" si="6"/>
        <v>100</v>
      </c>
      <c r="AA8" s="1">
        <f t="shared" si="6"/>
        <v>130</v>
      </c>
      <c r="AB8" s="1">
        <f t="shared" si="6"/>
        <v>81</v>
      </c>
      <c r="AC8" s="1">
        <f t="shared" si="6"/>
        <v>128</v>
      </c>
      <c r="AD8" s="1">
        <f t="shared" si="3"/>
        <v>573</v>
      </c>
      <c r="AE8" s="1">
        <f>SUM(P11:P12)</f>
        <v>0</v>
      </c>
      <c r="AF8" s="1">
        <f>SUM(Q11:Q12)</f>
        <v>0</v>
      </c>
    </row>
    <row r="9" spans="1:32" s="1" customFormat="1" ht="23.25">
      <c r="A9" s="7"/>
      <c r="B9" s="22" t="s">
        <v>180</v>
      </c>
      <c r="C9" s="22" t="s">
        <v>181</v>
      </c>
      <c r="D9" s="22" t="s">
        <v>118</v>
      </c>
      <c r="E9" s="28">
        <v>0</v>
      </c>
      <c r="F9" s="28">
        <v>3</v>
      </c>
      <c r="G9" s="28">
        <v>10</v>
      </c>
      <c r="H9" s="28">
        <v>7</v>
      </c>
      <c r="I9" s="28">
        <v>14</v>
      </c>
      <c r="J9" s="28">
        <v>7</v>
      </c>
      <c r="K9" s="28">
        <v>6</v>
      </c>
      <c r="L9" s="28">
        <v>8</v>
      </c>
      <c r="M9" s="7">
        <f t="shared" si="4"/>
        <v>55</v>
      </c>
      <c r="N9" s="8">
        <f t="shared" si="0"/>
        <v>2.5636363636363635</v>
      </c>
      <c r="O9" s="41">
        <f t="shared" si="1"/>
        <v>0.8947043465685166</v>
      </c>
      <c r="P9" s="7">
        <v>0</v>
      </c>
      <c r="Q9" s="7">
        <v>0</v>
      </c>
      <c r="R9" s="76" t="s">
        <v>331</v>
      </c>
      <c r="U9" s="1" t="s">
        <v>114</v>
      </c>
      <c r="V9" s="1">
        <f aca="true" t="shared" si="7" ref="V9:AC9">SUM(E27:E28)</f>
        <v>1</v>
      </c>
      <c r="W9" s="1">
        <f t="shared" si="7"/>
        <v>55</v>
      </c>
      <c r="X9" s="1">
        <f t="shared" si="7"/>
        <v>16</v>
      </c>
      <c r="Y9" s="1">
        <f t="shared" si="7"/>
        <v>27</v>
      </c>
      <c r="Z9" s="1">
        <f t="shared" si="7"/>
        <v>56</v>
      </c>
      <c r="AA9" s="1">
        <f t="shared" si="7"/>
        <v>67</v>
      </c>
      <c r="AB9" s="1">
        <f t="shared" si="7"/>
        <v>68</v>
      </c>
      <c r="AC9" s="1">
        <f t="shared" si="7"/>
        <v>762</v>
      </c>
      <c r="AD9" s="1">
        <f t="shared" si="3"/>
        <v>1052</v>
      </c>
      <c r="AE9" s="1">
        <f>SUM(P27:P28)</f>
        <v>0</v>
      </c>
      <c r="AF9" s="1">
        <f>SUM(Q27:Q28)</f>
        <v>0</v>
      </c>
    </row>
    <row r="10" spans="1:18" s="1" customFormat="1" ht="23.25">
      <c r="A10" s="7"/>
      <c r="B10" s="22" t="s">
        <v>311</v>
      </c>
      <c r="C10" s="22" t="s">
        <v>312</v>
      </c>
      <c r="D10" s="22" t="s">
        <v>118</v>
      </c>
      <c r="E10" s="28">
        <v>0</v>
      </c>
      <c r="F10" s="28">
        <v>1</v>
      </c>
      <c r="G10" s="28">
        <v>0</v>
      </c>
      <c r="H10" s="28">
        <v>0</v>
      </c>
      <c r="I10" s="28">
        <v>4</v>
      </c>
      <c r="J10" s="28">
        <v>2</v>
      </c>
      <c r="K10" s="28">
        <v>3</v>
      </c>
      <c r="L10" s="28">
        <v>23</v>
      </c>
      <c r="M10" s="7">
        <f>SUM(E10:L10)</f>
        <v>33</v>
      </c>
      <c r="N10" s="8">
        <f>((4*L10)+(3.5*K10)+(3*J10)+(2.5*I10)+(2*H10)+(1.5*G10)+(F10))/M10</f>
        <v>3.621212121212121</v>
      </c>
      <c r="O10" s="41">
        <f>SQRT((16*L10+12.25*K10+9*J10+6.25*I10+4*H10+2.25*G10+F10)/M10-(N10^2))</f>
        <v>0.6966402383377358</v>
      </c>
      <c r="P10" s="7">
        <v>0</v>
      </c>
      <c r="Q10" s="7">
        <v>0</v>
      </c>
      <c r="R10" s="76" t="s">
        <v>331</v>
      </c>
    </row>
    <row r="11" spans="1:32" s="1" customFormat="1" ht="23.25">
      <c r="A11" s="7" t="s">
        <v>113</v>
      </c>
      <c r="B11" s="22" t="s">
        <v>48</v>
      </c>
      <c r="C11" s="22" t="s">
        <v>154</v>
      </c>
      <c r="D11" s="22" t="s">
        <v>119</v>
      </c>
      <c r="E11" s="28">
        <v>0</v>
      </c>
      <c r="F11" s="28">
        <v>29</v>
      </c>
      <c r="G11" s="28">
        <v>36</v>
      </c>
      <c r="H11" s="28">
        <v>57</v>
      </c>
      <c r="I11" s="28">
        <v>97</v>
      </c>
      <c r="J11" s="28">
        <v>123</v>
      </c>
      <c r="K11" s="28">
        <v>72</v>
      </c>
      <c r="L11" s="28">
        <v>115</v>
      </c>
      <c r="M11" s="7">
        <f t="shared" si="4"/>
        <v>529</v>
      </c>
      <c r="N11" s="8">
        <f t="shared" si="0"/>
        <v>2.8742911153119093</v>
      </c>
      <c r="O11" s="41">
        <f t="shared" si="1"/>
        <v>0.8727012571607674</v>
      </c>
      <c r="P11" s="28">
        <v>0</v>
      </c>
      <c r="Q11" s="28">
        <v>0</v>
      </c>
      <c r="R11" s="28" t="s">
        <v>332</v>
      </c>
      <c r="U11" s="1" t="s">
        <v>115</v>
      </c>
      <c r="V11" s="1">
        <f aca="true" t="shared" si="8" ref="V11:AC11">SUM(E29:E30)</f>
        <v>33</v>
      </c>
      <c r="W11" s="1">
        <f t="shared" si="8"/>
        <v>41</v>
      </c>
      <c r="X11" s="1">
        <f t="shared" si="8"/>
        <v>12</v>
      </c>
      <c r="Y11" s="1">
        <f t="shared" si="8"/>
        <v>33</v>
      </c>
      <c r="Z11" s="1">
        <f t="shared" si="8"/>
        <v>38</v>
      </c>
      <c r="AA11" s="1">
        <f t="shared" si="8"/>
        <v>71</v>
      </c>
      <c r="AB11" s="1">
        <f t="shared" si="8"/>
        <v>71</v>
      </c>
      <c r="AC11" s="1">
        <f t="shared" si="8"/>
        <v>610</v>
      </c>
      <c r="AD11" s="1">
        <f t="shared" si="3"/>
        <v>909</v>
      </c>
      <c r="AE11" s="1">
        <f>SUM(P29:P30)</f>
        <v>0</v>
      </c>
      <c r="AF11" s="1">
        <f>SUM(Q29:Q30)</f>
        <v>0</v>
      </c>
    </row>
    <row r="12" spans="1:32" s="1" customFormat="1" ht="23.25">
      <c r="A12" s="9"/>
      <c r="B12" s="22" t="s">
        <v>318</v>
      </c>
      <c r="C12" s="22" t="s">
        <v>320</v>
      </c>
      <c r="D12" s="22" t="s">
        <v>118</v>
      </c>
      <c r="E12" s="28">
        <v>0</v>
      </c>
      <c r="F12" s="28">
        <v>0</v>
      </c>
      <c r="G12" s="28">
        <v>1</v>
      </c>
      <c r="H12" s="28">
        <v>11</v>
      </c>
      <c r="I12" s="28">
        <v>3</v>
      </c>
      <c r="J12" s="28">
        <v>7</v>
      </c>
      <c r="K12" s="28">
        <v>9</v>
      </c>
      <c r="L12" s="28">
        <v>13</v>
      </c>
      <c r="M12" s="7">
        <f t="shared" si="4"/>
        <v>44</v>
      </c>
      <c r="N12" s="8">
        <f t="shared" si="0"/>
        <v>3.0795454545454546</v>
      </c>
      <c r="O12" s="41">
        <f t="shared" si="1"/>
        <v>0.8114463925201008</v>
      </c>
      <c r="P12" s="28">
        <v>0</v>
      </c>
      <c r="Q12" s="28">
        <v>0</v>
      </c>
      <c r="R12" s="28" t="s">
        <v>332</v>
      </c>
      <c r="T12" s="12"/>
      <c r="U12" s="1" t="s">
        <v>116</v>
      </c>
      <c r="V12" s="12">
        <f>SUM(E31:E34)</f>
        <v>8</v>
      </c>
      <c r="W12" s="12">
        <f aca="true" t="shared" si="9" ref="W12:AC12">SUM(F31:F34)</f>
        <v>19</v>
      </c>
      <c r="X12" s="12">
        <f t="shared" si="9"/>
        <v>15</v>
      </c>
      <c r="Y12" s="12">
        <f t="shared" si="9"/>
        <v>19</v>
      </c>
      <c r="Z12" s="12">
        <f t="shared" si="9"/>
        <v>20</v>
      </c>
      <c r="AA12" s="12">
        <f t="shared" si="9"/>
        <v>48</v>
      </c>
      <c r="AB12" s="12">
        <f t="shared" si="9"/>
        <v>65</v>
      </c>
      <c r="AC12" s="12">
        <f t="shared" si="9"/>
        <v>811</v>
      </c>
      <c r="AD12" s="1">
        <f t="shared" si="3"/>
        <v>1005</v>
      </c>
      <c r="AE12" s="1">
        <f>SUM(P31:P34)</f>
        <v>0</v>
      </c>
      <c r="AF12" s="1">
        <f>SUM(Q31:Q34)</f>
        <v>0</v>
      </c>
    </row>
    <row r="13" spans="1:29" s="1" customFormat="1" ht="23.25">
      <c r="A13" s="11"/>
      <c r="B13" s="22" t="s">
        <v>319</v>
      </c>
      <c r="C13" s="22" t="s">
        <v>321</v>
      </c>
      <c r="D13" s="22" t="s">
        <v>118</v>
      </c>
      <c r="E13" s="28">
        <v>0</v>
      </c>
      <c r="F13" s="28">
        <v>3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17</v>
      </c>
      <c r="M13" s="7">
        <f>SUM(E13:L13)</f>
        <v>21</v>
      </c>
      <c r="N13" s="8">
        <f>((4*L13)+(3.5*K13)+(3*J13)+(2.5*I13)+(2*H13)+(1.5*G13)+(F13))/M13</f>
        <v>3.5238095238095237</v>
      </c>
      <c r="O13" s="41">
        <f>SQRT((16*L13+12.25*K13+9*J13+6.25*I13+4*H13+2.25*G13+F13)/M13-(N13^2))</f>
        <v>1.0519391444940251</v>
      </c>
      <c r="P13" s="28">
        <v>0</v>
      </c>
      <c r="Q13" s="28">
        <v>0</v>
      </c>
      <c r="R13" s="28" t="s">
        <v>332</v>
      </c>
      <c r="T13" s="12"/>
      <c r="V13" s="12"/>
      <c r="W13" s="12"/>
      <c r="X13" s="12"/>
      <c r="Y13" s="12"/>
      <c r="Z13" s="12"/>
      <c r="AA13" s="12"/>
      <c r="AB13" s="12"/>
      <c r="AC13" s="12"/>
    </row>
    <row r="14" spans="1:29" ht="23.25">
      <c r="A14" s="86" t="s">
        <v>172</v>
      </c>
      <c r="B14" s="86"/>
      <c r="C14" s="86"/>
      <c r="D14" s="86"/>
      <c r="E14" s="7">
        <f aca="true" t="shared" si="10" ref="E14:L14">SUM(E5:E12)</f>
        <v>1</v>
      </c>
      <c r="F14" s="7">
        <f t="shared" si="10"/>
        <v>39</v>
      </c>
      <c r="G14" s="7">
        <f t="shared" si="10"/>
        <v>63</v>
      </c>
      <c r="H14" s="7">
        <f t="shared" si="10"/>
        <v>97</v>
      </c>
      <c r="I14" s="7">
        <f t="shared" si="10"/>
        <v>164</v>
      </c>
      <c r="J14" s="7">
        <f t="shared" si="10"/>
        <v>237</v>
      </c>
      <c r="K14" s="7">
        <f t="shared" si="10"/>
        <v>231</v>
      </c>
      <c r="L14" s="7">
        <f t="shared" si="10"/>
        <v>1042</v>
      </c>
      <c r="M14" s="7">
        <f t="shared" si="4"/>
        <v>1874</v>
      </c>
      <c r="N14" s="8">
        <f t="shared" si="0"/>
        <v>3.4284951974386337</v>
      </c>
      <c r="O14" s="41">
        <f t="shared" si="1"/>
        <v>0.8003528959035546</v>
      </c>
      <c r="P14" s="7">
        <f>SUM(P5:P12)</f>
        <v>0</v>
      </c>
      <c r="Q14" s="7">
        <f>SUM(Q5:Q12)</f>
        <v>0</v>
      </c>
      <c r="R14" s="30"/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69"/>
    </row>
    <row r="15" spans="1:32" s="2" customFormat="1" ht="23.25">
      <c r="A15" s="96" t="s">
        <v>174</v>
      </c>
      <c r="B15" s="96"/>
      <c r="C15" s="96"/>
      <c r="D15" s="96"/>
      <c r="E15" s="29">
        <f>(E14*100)/$M14</f>
        <v>0.05336179295624333</v>
      </c>
      <c r="F15" s="29">
        <f aca="true" t="shared" si="11" ref="F15:L15">(F14*100)/$M14</f>
        <v>2.08110992529349</v>
      </c>
      <c r="G15" s="29">
        <f t="shared" si="11"/>
        <v>3.3617929562433297</v>
      </c>
      <c r="H15" s="29">
        <f t="shared" si="11"/>
        <v>5.176093916755603</v>
      </c>
      <c r="I15" s="29">
        <f t="shared" si="11"/>
        <v>8.751334044823906</v>
      </c>
      <c r="J15" s="29">
        <f t="shared" si="11"/>
        <v>12.64674493062967</v>
      </c>
      <c r="K15" s="29">
        <f t="shared" si="11"/>
        <v>12.32657417289221</v>
      </c>
      <c r="L15" s="29">
        <f t="shared" si="11"/>
        <v>55.60298826040555</v>
      </c>
      <c r="M15" s="29">
        <f>((M14-(P14+Q14))*100)/$M14</f>
        <v>100</v>
      </c>
      <c r="N15" s="34"/>
      <c r="O15" s="45"/>
      <c r="P15" s="29">
        <f>(P14*100)/$M14</f>
        <v>0</v>
      </c>
      <c r="Q15" s="29">
        <f>(Q14*100)/$M14</f>
        <v>0</v>
      </c>
      <c r="R15" s="11"/>
      <c r="T15" s="13"/>
      <c r="U15" s="13" t="s">
        <v>281</v>
      </c>
      <c r="V15" s="70">
        <f>SUM(V5:V8)</f>
        <v>0</v>
      </c>
      <c r="W15" s="70">
        <f aca="true" t="shared" si="12" ref="W15:AF15">SUM(W5:W8)</f>
        <v>38</v>
      </c>
      <c r="X15" s="70">
        <f t="shared" si="12"/>
        <v>63</v>
      </c>
      <c r="Y15" s="70">
        <f t="shared" si="12"/>
        <v>97</v>
      </c>
      <c r="Z15" s="70">
        <f t="shared" si="12"/>
        <v>160</v>
      </c>
      <c r="AA15" s="70">
        <f t="shared" si="12"/>
        <v>235</v>
      </c>
      <c r="AB15" s="70">
        <f t="shared" si="12"/>
        <v>228</v>
      </c>
      <c r="AC15" s="70">
        <f t="shared" si="12"/>
        <v>974</v>
      </c>
      <c r="AD15" s="70">
        <f t="shared" si="12"/>
        <v>1795</v>
      </c>
      <c r="AE15" s="70">
        <f t="shared" si="12"/>
        <v>0</v>
      </c>
      <c r="AF15" s="70">
        <f t="shared" si="12"/>
        <v>0</v>
      </c>
    </row>
    <row r="16" spans="1:32" s="2" customFormat="1" ht="23.2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8"/>
      <c r="P16" s="13"/>
      <c r="Q16" s="13"/>
      <c r="R16" s="12"/>
      <c r="T16" s="12"/>
      <c r="U16" s="12" t="s">
        <v>282</v>
      </c>
      <c r="V16" s="12">
        <f>SUM(V9:V12)</f>
        <v>42</v>
      </c>
      <c r="W16" s="12">
        <f aca="true" t="shared" si="13" ref="W16:AF16">SUM(W9:W12)</f>
        <v>115</v>
      </c>
      <c r="X16" s="12">
        <f t="shared" si="13"/>
        <v>43</v>
      </c>
      <c r="Y16" s="12">
        <f t="shared" si="13"/>
        <v>79</v>
      </c>
      <c r="Z16" s="12">
        <f t="shared" si="13"/>
        <v>114</v>
      </c>
      <c r="AA16" s="12">
        <f t="shared" si="13"/>
        <v>186</v>
      </c>
      <c r="AB16" s="12">
        <f t="shared" si="13"/>
        <v>204</v>
      </c>
      <c r="AC16" s="12">
        <f t="shared" si="13"/>
        <v>2183</v>
      </c>
      <c r="AD16" s="12">
        <f t="shared" si="13"/>
        <v>2966</v>
      </c>
      <c r="AE16" s="12">
        <f t="shared" si="13"/>
        <v>0</v>
      </c>
      <c r="AF16" s="12">
        <f t="shared" si="13"/>
        <v>0</v>
      </c>
    </row>
    <row r="17" spans="1:32" s="2" customFormat="1" ht="23.2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8"/>
      <c r="P17" s="13"/>
      <c r="Q17" s="13"/>
      <c r="R17" s="12"/>
      <c r="U17" s="2" t="s">
        <v>283</v>
      </c>
      <c r="V17" s="78">
        <f>SUM(V15:V16)</f>
        <v>42</v>
      </c>
      <c r="W17" s="78">
        <f aca="true" t="shared" si="14" ref="W17:AF17">SUM(W15:W16)</f>
        <v>153</v>
      </c>
      <c r="X17" s="78">
        <f t="shared" si="14"/>
        <v>106</v>
      </c>
      <c r="Y17" s="78">
        <f t="shared" si="14"/>
        <v>176</v>
      </c>
      <c r="Z17" s="78">
        <f t="shared" si="14"/>
        <v>274</v>
      </c>
      <c r="AA17" s="78">
        <f t="shared" si="14"/>
        <v>421</v>
      </c>
      <c r="AB17" s="78">
        <f t="shared" si="14"/>
        <v>432</v>
      </c>
      <c r="AC17" s="78">
        <f t="shared" si="14"/>
        <v>3157</v>
      </c>
      <c r="AD17" s="78">
        <f t="shared" si="14"/>
        <v>4761</v>
      </c>
      <c r="AE17" s="78">
        <f t="shared" si="14"/>
        <v>0</v>
      </c>
      <c r="AF17" s="78">
        <f t="shared" si="14"/>
        <v>0</v>
      </c>
    </row>
    <row r="18" spans="19:26" ht="23.25">
      <c r="S18" s="1"/>
      <c r="Z18" s="65"/>
    </row>
    <row r="19" ht="23.25">
      <c r="S19" s="1"/>
    </row>
    <row r="20" ht="23.25">
      <c r="S20" s="1"/>
    </row>
    <row r="21" ht="23.25">
      <c r="S21" s="1"/>
    </row>
    <row r="22" ht="23.25">
      <c r="S22" s="1"/>
    </row>
    <row r="23" spans="1:18" s="1" customFormat="1" ht="29.25">
      <c r="A23" s="94" t="s">
        <v>223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s="1" customFormat="1" ht="29.25">
      <c r="A24" s="94" t="s">
        <v>299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s="1" customFormat="1" ht="23.25">
      <c r="A25" s="88" t="s">
        <v>110</v>
      </c>
      <c r="B25" s="88" t="s">
        <v>0</v>
      </c>
      <c r="C25" s="88" t="s">
        <v>120</v>
      </c>
      <c r="D25" s="88" t="s">
        <v>117</v>
      </c>
      <c r="E25" s="86" t="s">
        <v>105</v>
      </c>
      <c r="F25" s="86"/>
      <c r="G25" s="86"/>
      <c r="H25" s="86"/>
      <c r="I25" s="86"/>
      <c r="J25" s="86"/>
      <c r="K25" s="86"/>
      <c r="L25" s="86"/>
      <c r="M25" s="9" t="s">
        <v>104</v>
      </c>
      <c r="N25" s="88" t="s">
        <v>108</v>
      </c>
      <c r="O25" s="91" t="s">
        <v>109</v>
      </c>
      <c r="P25" s="71"/>
      <c r="Q25" s="71"/>
      <c r="R25" s="88" t="s">
        <v>3</v>
      </c>
    </row>
    <row r="26" spans="1:18" s="1" customFormat="1" ht="21.75" customHeight="1">
      <c r="A26" s="88"/>
      <c r="B26" s="88"/>
      <c r="C26" s="88"/>
      <c r="D26" s="88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107</v>
      </c>
      <c r="N26" s="88"/>
      <c r="O26" s="91"/>
      <c r="P26" s="72" t="s">
        <v>1</v>
      </c>
      <c r="Q26" s="72" t="s">
        <v>2</v>
      </c>
      <c r="R26" s="88"/>
    </row>
    <row r="27" spans="1:18" s="1" customFormat="1" ht="23.25">
      <c r="A27" s="7" t="s">
        <v>114</v>
      </c>
      <c r="B27" s="22" t="s">
        <v>58</v>
      </c>
      <c r="C27" s="22" t="s">
        <v>154</v>
      </c>
      <c r="D27" s="22" t="s">
        <v>119</v>
      </c>
      <c r="E27" s="28">
        <v>1</v>
      </c>
      <c r="F27" s="28">
        <v>29</v>
      </c>
      <c r="G27" s="28">
        <v>15</v>
      </c>
      <c r="H27" s="28">
        <v>24</v>
      </c>
      <c r="I27" s="28">
        <v>45</v>
      </c>
      <c r="J27" s="28">
        <v>60</v>
      </c>
      <c r="K27" s="28">
        <v>32</v>
      </c>
      <c r="L27" s="28">
        <v>325</v>
      </c>
      <c r="M27" s="7">
        <f aca="true" t="shared" si="15" ref="M27:M34">SUM(E27:L27)</f>
        <v>531</v>
      </c>
      <c r="N27" s="8">
        <f aca="true" t="shared" si="16" ref="N27:N34">((4*L27)+(3.5*K27)+(3*J27)+(2.5*I27)+(2*H27)+(1.5*G27)+(F27))/M27</f>
        <v>3.3973634651600753</v>
      </c>
      <c r="O27" s="41">
        <f>SQRT((16*L27+12.25*K27+9*J27+6.25*I27+4*H27+2.25*G27+F27)/M27-(N27^2))</f>
        <v>0.913547656047827</v>
      </c>
      <c r="P27" s="28">
        <v>0</v>
      </c>
      <c r="Q27" s="28">
        <v>0</v>
      </c>
      <c r="R27" s="28" t="s">
        <v>333</v>
      </c>
    </row>
    <row r="28" spans="1:18" s="1" customFormat="1" ht="23.25">
      <c r="A28" s="11"/>
      <c r="B28" s="22" t="s">
        <v>70</v>
      </c>
      <c r="C28" s="22" t="s">
        <v>154</v>
      </c>
      <c r="D28" s="22" t="s">
        <v>119</v>
      </c>
      <c r="E28" s="28">
        <v>0</v>
      </c>
      <c r="F28" s="28">
        <v>26</v>
      </c>
      <c r="G28" s="28">
        <v>1</v>
      </c>
      <c r="H28" s="28">
        <v>3</v>
      </c>
      <c r="I28" s="28">
        <v>11</v>
      </c>
      <c r="J28" s="28">
        <v>7</v>
      </c>
      <c r="K28" s="28">
        <v>36</v>
      </c>
      <c r="L28" s="28">
        <v>437</v>
      </c>
      <c r="M28" s="7">
        <f t="shared" si="15"/>
        <v>521</v>
      </c>
      <c r="N28" s="8">
        <f t="shared" si="16"/>
        <v>3.7543186180422263</v>
      </c>
      <c r="O28" s="41">
        <f aca="true" t="shared" si="17" ref="O28:O36">SQRT((16*L28+12.25*K28+9*J28+6.25*I28+4*H28+2.25*G28+F28)/M28-(N28^2))</f>
        <v>0.7085341889754051</v>
      </c>
      <c r="P28" s="28">
        <v>0</v>
      </c>
      <c r="Q28" s="28">
        <v>0</v>
      </c>
      <c r="R28" s="28" t="s">
        <v>334</v>
      </c>
    </row>
    <row r="29" spans="1:18" s="1" customFormat="1" ht="23.25">
      <c r="A29" s="7" t="s">
        <v>115</v>
      </c>
      <c r="B29" s="22" t="s">
        <v>89</v>
      </c>
      <c r="C29" s="22" t="s">
        <v>154</v>
      </c>
      <c r="D29" s="22" t="s">
        <v>119</v>
      </c>
      <c r="E29" s="28">
        <v>9</v>
      </c>
      <c r="F29" s="28">
        <v>14</v>
      </c>
      <c r="G29" s="28">
        <v>4</v>
      </c>
      <c r="H29" s="28">
        <v>15</v>
      </c>
      <c r="I29" s="28">
        <v>16</v>
      </c>
      <c r="J29" s="28">
        <v>38</v>
      </c>
      <c r="K29" s="28">
        <v>35</v>
      </c>
      <c r="L29" s="28">
        <v>326</v>
      </c>
      <c r="M29" s="7">
        <f t="shared" si="15"/>
        <v>457</v>
      </c>
      <c r="N29" s="8">
        <f t="shared" si="16"/>
        <v>3.5678336980306344</v>
      </c>
      <c r="O29" s="41">
        <f t="shared" si="17"/>
        <v>0.8781285493302831</v>
      </c>
      <c r="P29" s="28">
        <v>0</v>
      </c>
      <c r="Q29" s="28">
        <v>0</v>
      </c>
      <c r="R29" s="28" t="s">
        <v>335</v>
      </c>
    </row>
    <row r="30" spans="1:18" s="1" customFormat="1" ht="23.25">
      <c r="A30" s="80"/>
      <c r="B30" s="22" t="s">
        <v>90</v>
      </c>
      <c r="C30" s="22" t="s">
        <v>154</v>
      </c>
      <c r="D30" s="22" t="s">
        <v>119</v>
      </c>
      <c r="E30" s="28">
        <v>24</v>
      </c>
      <c r="F30" s="28">
        <v>27</v>
      </c>
      <c r="G30" s="28">
        <v>8</v>
      </c>
      <c r="H30" s="28">
        <v>18</v>
      </c>
      <c r="I30" s="28">
        <v>22</v>
      </c>
      <c r="J30" s="28">
        <v>33</v>
      </c>
      <c r="K30" s="28">
        <v>36</v>
      </c>
      <c r="L30" s="28">
        <v>284</v>
      </c>
      <c r="M30" s="7">
        <f t="shared" si="15"/>
        <v>452</v>
      </c>
      <c r="N30" s="8">
        <f t="shared" si="16"/>
        <v>3.2986725663716814</v>
      </c>
      <c r="O30" s="41">
        <f t="shared" si="17"/>
        <v>1.1694670175668054</v>
      </c>
      <c r="P30" s="28">
        <v>0</v>
      </c>
      <c r="Q30" s="28">
        <v>0</v>
      </c>
      <c r="R30" s="28" t="s">
        <v>336</v>
      </c>
    </row>
    <row r="31" spans="1:18" s="1" customFormat="1" ht="23.25">
      <c r="A31" s="7" t="s">
        <v>116</v>
      </c>
      <c r="B31" s="22" t="s">
        <v>102</v>
      </c>
      <c r="C31" s="22" t="s">
        <v>154</v>
      </c>
      <c r="D31" s="22" t="s">
        <v>119</v>
      </c>
      <c r="E31" s="28">
        <v>2</v>
      </c>
      <c r="F31" s="28">
        <v>8</v>
      </c>
      <c r="G31" s="28">
        <v>6</v>
      </c>
      <c r="H31" s="28">
        <v>3</v>
      </c>
      <c r="I31" s="28">
        <v>3</v>
      </c>
      <c r="J31" s="28">
        <v>13</v>
      </c>
      <c r="K31" s="28">
        <v>14</v>
      </c>
      <c r="L31" s="28">
        <v>419</v>
      </c>
      <c r="M31" s="7">
        <f t="shared" si="15"/>
        <v>468</v>
      </c>
      <c r="N31" s="8">
        <f t="shared" si="16"/>
        <v>3.8344017094017095</v>
      </c>
      <c r="O31" s="41">
        <f t="shared" si="17"/>
        <v>0.5918176630701922</v>
      </c>
      <c r="P31" s="28">
        <v>0</v>
      </c>
      <c r="Q31" s="28">
        <v>0</v>
      </c>
      <c r="R31" s="76" t="s">
        <v>327</v>
      </c>
    </row>
    <row r="32" spans="1:18" s="1" customFormat="1" ht="23.25">
      <c r="A32" s="9"/>
      <c r="B32" s="22" t="s">
        <v>325</v>
      </c>
      <c r="C32" s="22" t="s">
        <v>217</v>
      </c>
      <c r="D32" s="22" t="s">
        <v>118</v>
      </c>
      <c r="E32" s="28">
        <v>0</v>
      </c>
      <c r="F32" s="28">
        <v>1</v>
      </c>
      <c r="G32" s="28">
        <v>0</v>
      </c>
      <c r="H32" s="28">
        <v>0</v>
      </c>
      <c r="I32" s="28">
        <v>7</v>
      </c>
      <c r="J32" s="28">
        <v>19</v>
      </c>
      <c r="K32" s="28">
        <v>0</v>
      </c>
      <c r="L32" s="28">
        <v>8</v>
      </c>
      <c r="M32" s="7">
        <f t="shared" si="15"/>
        <v>35</v>
      </c>
      <c r="N32" s="8">
        <f t="shared" si="16"/>
        <v>3.0714285714285716</v>
      </c>
      <c r="O32" s="41">
        <f t="shared" si="17"/>
        <v>0.6226998490772382</v>
      </c>
      <c r="P32" s="28">
        <v>0</v>
      </c>
      <c r="Q32" s="28">
        <v>0</v>
      </c>
      <c r="R32" s="76" t="s">
        <v>327</v>
      </c>
    </row>
    <row r="33" spans="1:27" s="1" customFormat="1" ht="23.25">
      <c r="A33" s="10"/>
      <c r="B33" s="22" t="s">
        <v>103</v>
      </c>
      <c r="C33" s="22" t="s">
        <v>154</v>
      </c>
      <c r="D33" s="22" t="s">
        <v>119</v>
      </c>
      <c r="E33" s="28">
        <v>4</v>
      </c>
      <c r="F33" s="28">
        <v>8</v>
      </c>
      <c r="G33" s="28">
        <v>7</v>
      </c>
      <c r="H33" s="28">
        <v>6</v>
      </c>
      <c r="I33" s="28">
        <v>6</v>
      </c>
      <c r="J33" s="28">
        <v>14</v>
      </c>
      <c r="K33" s="28">
        <v>49</v>
      </c>
      <c r="L33" s="28">
        <v>374</v>
      </c>
      <c r="M33" s="7">
        <f t="shared" si="15"/>
        <v>468</v>
      </c>
      <c r="N33" s="8">
        <f t="shared" si="16"/>
        <v>3.75</v>
      </c>
      <c r="O33" s="41">
        <f t="shared" si="17"/>
        <v>0.6766085613551936</v>
      </c>
      <c r="P33" s="28">
        <v>0</v>
      </c>
      <c r="Q33" s="28">
        <v>0</v>
      </c>
      <c r="R33" s="76" t="s">
        <v>328</v>
      </c>
      <c r="T33" s="7">
        <v>0</v>
      </c>
      <c r="U33" s="7">
        <v>1</v>
      </c>
      <c r="V33" s="7">
        <v>1.5</v>
      </c>
      <c r="W33" s="7">
        <v>2</v>
      </c>
      <c r="X33" s="7">
        <v>2.5</v>
      </c>
      <c r="Y33" s="7">
        <v>3</v>
      </c>
      <c r="Z33" s="7">
        <v>3.5</v>
      </c>
      <c r="AA33" s="7">
        <v>4</v>
      </c>
    </row>
    <row r="34" spans="1:28" s="1" customFormat="1" ht="23.25">
      <c r="A34" s="11"/>
      <c r="B34" s="22" t="s">
        <v>326</v>
      </c>
      <c r="C34" s="22" t="s">
        <v>218</v>
      </c>
      <c r="D34" s="22" t="s">
        <v>118</v>
      </c>
      <c r="E34" s="28">
        <v>2</v>
      </c>
      <c r="F34" s="28">
        <v>2</v>
      </c>
      <c r="G34" s="28">
        <v>2</v>
      </c>
      <c r="H34" s="28">
        <v>10</v>
      </c>
      <c r="I34" s="28">
        <v>4</v>
      </c>
      <c r="J34" s="28">
        <v>2</v>
      </c>
      <c r="K34" s="28">
        <v>2</v>
      </c>
      <c r="L34" s="28">
        <v>10</v>
      </c>
      <c r="M34" s="7">
        <f t="shared" si="15"/>
        <v>34</v>
      </c>
      <c r="N34" s="8">
        <f t="shared" si="16"/>
        <v>2.588235294117647</v>
      </c>
      <c r="O34" s="41">
        <f t="shared" si="17"/>
        <v>1.1661310353881766</v>
      </c>
      <c r="P34" s="28">
        <v>0</v>
      </c>
      <c r="Q34" s="28">
        <v>0</v>
      </c>
      <c r="R34" s="76" t="s">
        <v>328</v>
      </c>
      <c r="T34" s="7">
        <f aca="true" t="shared" si="18" ref="T34:AA34">SUM(E31:E34)</f>
        <v>8</v>
      </c>
      <c r="U34" s="7">
        <f t="shared" si="18"/>
        <v>19</v>
      </c>
      <c r="V34" s="7">
        <f t="shared" si="18"/>
        <v>15</v>
      </c>
      <c r="W34" s="7">
        <f t="shared" si="18"/>
        <v>19</v>
      </c>
      <c r="X34" s="7">
        <f t="shared" si="18"/>
        <v>20</v>
      </c>
      <c r="Y34" s="7">
        <f t="shared" si="18"/>
        <v>48</v>
      </c>
      <c r="Z34" s="7">
        <f t="shared" si="18"/>
        <v>65</v>
      </c>
      <c r="AA34" s="7">
        <f t="shared" si="18"/>
        <v>811</v>
      </c>
      <c r="AB34" s="7">
        <f>SUM(T34:AA34)</f>
        <v>1005</v>
      </c>
    </row>
    <row r="35" spans="1:28" s="1" customFormat="1" ht="23.25">
      <c r="A35" s="11"/>
      <c r="B35" s="22" t="s">
        <v>216</v>
      </c>
      <c r="C35" s="22" t="s">
        <v>329</v>
      </c>
      <c r="D35" s="22" t="s">
        <v>118</v>
      </c>
      <c r="E35" s="28">
        <v>0</v>
      </c>
      <c r="F35" s="28">
        <v>3</v>
      </c>
      <c r="G35" s="28">
        <v>0</v>
      </c>
      <c r="H35" s="28">
        <v>0</v>
      </c>
      <c r="I35" s="28">
        <v>6</v>
      </c>
      <c r="J35" s="28">
        <v>19</v>
      </c>
      <c r="K35" s="28">
        <v>5</v>
      </c>
      <c r="L35" s="28">
        <v>1</v>
      </c>
      <c r="M35" s="7">
        <f>SUM(E35:L35)</f>
        <v>34</v>
      </c>
      <c r="N35" s="8">
        <f>((4*L35)+(3.5*K35)+(3*J35)+(2.5*I35)+(2*H35)+(1.5*G35)+(F35))/M35</f>
        <v>2.838235294117647</v>
      </c>
      <c r="O35" s="41">
        <f>SQRT((16*L35+12.25*K35+9*J35+6.25*I35+4*H35+2.25*G35+F35)/M35-(N35^2))</f>
        <v>0.6611107880290883</v>
      </c>
      <c r="P35" s="28">
        <v>0</v>
      </c>
      <c r="Q35" s="28">
        <v>0</v>
      </c>
      <c r="R35" s="76" t="s">
        <v>328</v>
      </c>
      <c r="T35" s="11"/>
      <c r="U35" s="11"/>
      <c r="V35" s="11"/>
      <c r="W35" s="11"/>
      <c r="X35" s="11"/>
      <c r="Y35" s="11"/>
      <c r="Z35" s="11"/>
      <c r="AA35" s="11"/>
      <c r="AB35" s="7"/>
    </row>
    <row r="36" spans="1:28" s="1" customFormat="1" ht="23.25">
      <c r="A36" s="86" t="s">
        <v>172</v>
      </c>
      <c r="B36" s="86"/>
      <c r="C36" s="86"/>
      <c r="D36" s="86"/>
      <c r="E36" s="7">
        <f aca="true" t="shared" si="19" ref="E36:L36">SUM(E27:E34)</f>
        <v>42</v>
      </c>
      <c r="F36" s="7">
        <f t="shared" si="19"/>
        <v>115</v>
      </c>
      <c r="G36" s="7">
        <f t="shared" si="19"/>
        <v>43</v>
      </c>
      <c r="H36" s="7">
        <f t="shared" si="19"/>
        <v>79</v>
      </c>
      <c r="I36" s="7">
        <f t="shared" si="19"/>
        <v>114</v>
      </c>
      <c r="J36" s="7">
        <f t="shared" si="19"/>
        <v>186</v>
      </c>
      <c r="K36" s="7">
        <f t="shared" si="19"/>
        <v>204</v>
      </c>
      <c r="L36" s="7">
        <f t="shared" si="19"/>
        <v>2183</v>
      </c>
      <c r="M36" s="7">
        <f>SUM(E36:L36)</f>
        <v>2966</v>
      </c>
      <c r="N36" s="8">
        <f>((4*L36)+(3.5*K36)+(3*J36)+(2.5*I36)+(2*H36)+(1.5*G36)+(F36))/M36</f>
        <v>3.582771409305462</v>
      </c>
      <c r="O36" s="41">
        <f t="shared" si="17"/>
        <v>0.8746311464179579</v>
      </c>
      <c r="P36" s="7">
        <f>SUM(P27:P34)</f>
        <v>0</v>
      </c>
      <c r="Q36" s="7">
        <v>0</v>
      </c>
      <c r="R36" s="35"/>
      <c r="T36" s="29">
        <f>(T34*100)/$AB34</f>
        <v>0.7960199004975125</v>
      </c>
      <c r="U36" s="29">
        <f aca="true" t="shared" si="20" ref="U36:AA36">(U34*100)/$AB34</f>
        <v>1.890547263681592</v>
      </c>
      <c r="V36" s="29">
        <f t="shared" si="20"/>
        <v>1.492537313432836</v>
      </c>
      <c r="W36" s="29">
        <f t="shared" si="20"/>
        <v>1.890547263681592</v>
      </c>
      <c r="X36" s="29">
        <f t="shared" si="20"/>
        <v>1.9900497512437811</v>
      </c>
      <c r="Y36" s="29">
        <f t="shared" si="20"/>
        <v>4.776119402985074</v>
      </c>
      <c r="Z36" s="29">
        <f t="shared" si="20"/>
        <v>6.467661691542289</v>
      </c>
      <c r="AA36" s="29">
        <f t="shared" si="20"/>
        <v>80.69651741293532</v>
      </c>
      <c r="AB36" s="7">
        <f>SUM(T36:AA36)</f>
        <v>100</v>
      </c>
    </row>
    <row r="37" spans="1:18" s="2" customFormat="1" ht="23.25">
      <c r="A37" s="86" t="s">
        <v>174</v>
      </c>
      <c r="B37" s="86"/>
      <c r="C37" s="86"/>
      <c r="D37" s="86"/>
      <c r="E37" s="8">
        <f aca="true" t="shared" si="21" ref="E37:L37">(E36*100)/$M36</f>
        <v>1.416048550236008</v>
      </c>
      <c r="F37" s="8">
        <f t="shared" si="21"/>
        <v>3.8772757923128793</v>
      </c>
      <c r="G37" s="8">
        <f t="shared" si="21"/>
        <v>1.449763991908294</v>
      </c>
      <c r="H37" s="8">
        <f t="shared" si="21"/>
        <v>2.6635198921105867</v>
      </c>
      <c r="I37" s="8">
        <f t="shared" si="21"/>
        <v>3.8435603506405935</v>
      </c>
      <c r="J37" s="8">
        <f t="shared" si="21"/>
        <v>6.271072151045178</v>
      </c>
      <c r="K37" s="8">
        <f t="shared" si="21"/>
        <v>6.877950101146325</v>
      </c>
      <c r="L37" s="8">
        <f t="shared" si="21"/>
        <v>73.60080917060013</v>
      </c>
      <c r="M37" s="8">
        <f>((M36-(P36+Q36))*100)/$M36</f>
        <v>100</v>
      </c>
      <c r="N37" s="14"/>
      <c r="O37" s="37"/>
      <c r="P37" s="8">
        <f>(P36*100)/$M36</f>
        <v>0</v>
      </c>
      <c r="Q37" s="8">
        <f>(Q36*100)/$M36</f>
        <v>0</v>
      </c>
      <c r="R37" s="11"/>
    </row>
    <row r="38" spans="15:29" s="1" customFormat="1" ht="23.25">
      <c r="O38" s="31"/>
      <c r="U38" s="2"/>
      <c r="V38" s="2"/>
      <c r="W38" s="2"/>
      <c r="X38" s="2"/>
      <c r="Y38" s="2"/>
      <c r="Z38" s="2"/>
      <c r="AA38" s="2"/>
      <c r="AB38" s="2"/>
      <c r="AC38" s="2"/>
    </row>
    <row r="39" spans="15:29" s="1" customFormat="1" ht="23.25">
      <c r="O39" s="31"/>
      <c r="U39"/>
      <c r="V39"/>
      <c r="W39"/>
      <c r="X39"/>
      <c r="Y39"/>
      <c r="Z39"/>
      <c r="AA39" s="65">
        <f>SUM(V36:AA36)</f>
        <v>97.31343283582089</v>
      </c>
      <c r="AB39"/>
      <c r="AC39"/>
    </row>
  </sheetData>
  <mergeCells count="24">
    <mergeCell ref="A37:D37"/>
    <mergeCell ref="A1:R1"/>
    <mergeCell ref="A2:R2"/>
    <mergeCell ref="A23:R23"/>
    <mergeCell ref="A24:R24"/>
    <mergeCell ref="A25:A26"/>
    <mergeCell ref="B25:B26"/>
    <mergeCell ref="C25:C26"/>
    <mergeCell ref="D25:D26"/>
    <mergeCell ref="E25:L25"/>
    <mergeCell ref="R25:R26"/>
    <mergeCell ref="A14:D14"/>
    <mergeCell ref="A36:D36"/>
    <mergeCell ref="A15:D15"/>
    <mergeCell ref="N25:N26"/>
    <mergeCell ref="O25:O26"/>
    <mergeCell ref="A3:A4"/>
    <mergeCell ref="B3:B4"/>
    <mergeCell ref="C3:C4"/>
    <mergeCell ref="D3:D4"/>
    <mergeCell ref="R3:R4"/>
    <mergeCell ref="E3:L3"/>
    <mergeCell ref="N3:N4"/>
    <mergeCell ref="O3:O4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8"/>
  <sheetViews>
    <sheetView workbookViewId="0" topLeftCell="A155">
      <selection activeCell="R77" sqref="R77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5.8515625" style="6" customWidth="1"/>
    <col min="15" max="15" width="7.28125" style="43" bestFit="1" customWidth="1"/>
    <col min="16" max="17" width="4.421875" style="3" bestFit="1" customWidth="1"/>
    <col min="18" max="18" width="8.57421875" style="0" bestFit="1" customWidth="1"/>
    <col min="22" max="34" width="6.7109375" style="0" customWidth="1"/>
  </cols>
  <sheetData>
    <row r="1" spans="1:18" s="1" customFormat="1" ht="29.25">
      <c r="A1" s="94" t="s">
        <v>224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</row>
    <row r="4" spans="1:32" s="1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172</v>
      </c>
      <c r="AE4" s="12" t="s">
        <v>1</v>
      </c>
      <c r="AF4" s="1" t="s">
        <v>2</v>
      </c>
    </row>
    <row r="5" spans="1:32" s="1" customFormat="1" ht="23.25">
      <c r="A5" s="7" t="s">
        <v>111</v>
      </c>
      <c r="B5" s="28" t="s">
        <v>17</v>
      </c>
      <c r="C5" s="22" t="s">
        <v>155</v>
      </c>
      <c r="D5" s="22" t="s">
        <v>118</v>
      </c>
      <c r="E5" s="28">
        <v>0</v>
      </c>
      <c r="F5" s="28">
        <v>0</v>
      </c>
      <c r="G5" s="28">
        <v>0</v>
      </c>
      <c r="H5" s="28">
        <v>0</v>
      </c>
      <c r="I5" s="28">
        <v>2</v>
      </c>
      <c r="J5" s="28">
        <v>3</v>
      </c>
      <c r="K5" s="28">
        <v>8</v>
      </c>
      <c r="L5" s="28">
        <v>28</v>
      </c>
      <c r="M5" s="7">
        <f>SUM(E5:L5)</f>
        <v>41</v>
      </c>
      <c r="N5" s="8">
        <f aca="true" t="shared" si="0" ref="N5:N16">((4*L5)+(3.5*K5)+(3*J5)+(2.5*I5)+(2*H5)+(1.5*G5)+(F5))/M5</f>
        <v>3.7560975609756095</v>
      </c>
      <c r="O5" s="41">
        <f aca="true" t="shared" si="1" ref="O5:O18">SQRT((16*L5+12.25*K5+9*J5+6.25*I5+4*H5+2.25*G5+F5)/M5-(N5^2))</f>
        <v>0.41499267139448076</v>
      </c>
      <c r="P5" s="28">
        <v>0</v>
      </c>
      <c r="Q5" s="28">
        <v>0</v>
      </c>
      <c r="R5" s="28" t="s">
        <v>330</v>
      </c>
      <c r="U5" s="1" t="s">
        <v>111</v>
      </c>
      <c r="V5" s="1">
        <f>SUM(E5:E10)</f>
        <v>1</v>
      </c>
      <c r="W5" s="1">
        <f aca="true" t="shared" si="2" ref="W5:AC5">SUM(F5:F10)</f>
        <v>14</v>
      </c>
      <c r="X5" s="1">
        <f t="shared" si="2"/>
        <v>26</v>
      </c>
      <c r="Y5" s="1">
        <f t="shared" si="2"/>
        <v>45</v>
      </c>
      <c r="Z5" s="1">
        <f t="shared" si="2"/>
        <v>66</v>
      </c>
      <c r="AA5" s="1">
        <f t="shared" si="2"/>
        <v>75</v>
      </c>
      <c r="AB5" s="1">
        <f t="shared" si="2"/>
        <v>105</v>
      </c>
      <c r="AC5" s="1">
        <f t="shared" si="2"/>
        <v>470</v>
      </c>
      <c r="AD5" s="1">
        <f aca="true" t="shared" si="3" ref="AD5:AD11">SUM(V5:AC5)</f>
        <v>802</v>
      </c>
      <c r="AE5" s="1">
        <f>SUM(P5:P11)</f>
        <v>0</v>
      </c>
      <c r="AF5" s="1">
        <f>SUM(Q5:Q11)</f>
        <v>0</v>
      </c>
    </row>
    <row r="6" spans="1:32" s="1" customFormat="1" ht="22.5" customHeight="1">
      <c r="A6" s="9"/>
      <c r="B6" s="28" t="s">
        <v>307</v>
      </c>
      <c r="C6" s="22" t="s">
        <v>309</v>
      </c>
      <c r="D6" s="22" t="s">
        <v>118</v>
      </c>
      <c r="E6" s="28">
        <v>0</v>
      </c>
      <c r="F6" s="28">
        <v>2</v>
      </c>
      <c r="G6" s="28">
        <v>1</v>
      </c>
      <c r="H6" s="28">
        <v>6</v>
      </c>
      <c r="I6" s="28">
        <v>6</v>
      </c>
      <c r="J6" s="28">
        <v>3</v>
      </c>
      <c r="K6" s="28">
        <v>6</v>
      </c>
      <c r="L6" s="28">
        <v>21</v>
      </c>
      <c r="M6" s="7">
        <f aca="true" t="shared" si="4" ref="M6:M18">SUM(E6:L6)</f>
        <v>45</v>
      </c>
      <c r="N6" s="8">
        <f t="shared" si="0"/>
        <v>3.2111111111111112</v>
      </c>
      <c r="O6" s="41">
        <f t="shared" si="1"/>
        <v>0.9218874894529567</v>
      </c>
      <c r="P6" s="28">
        <v>0</v>
      </c>
      <c r="Q6" s="28">
        <v>0</v>
      </c>
      <c r="R6" s="28" t="s">
        <v>330</v>
      </c>
      <c r="U6" s="1" t="s">
        <v>112</v>
      </c>
      <c r="V6" s="1">
        <f>SUM(E11:E16)</f>
        <v>12</v>
      </c>
      <c r="W6" s="1">
        <f aca="true" t="shared" si="5" ref="W6:AC6">SUM(F11:F16)</f>
        <v>27</v>
      </c>
      <c r="X6" s="1">
        <f t="shared" si="5"/>
        <v>26</v>
      </c>
      <c r="Y6" s="1">
        <f t="shared" si="5"/>
        <v>51</v>
      </c>
      <c r="Z6" s="1">
        <f t="shared" si="5"/>
        <v>83</v>
      </c>
      <c r="AA6" s="1">
        <f t="shared" si="5"/>
        <v>124</v>
      </c>
      <c r="AB6" s="1">
        <f t="shared" si="5"/>
        <v>182</v>
      </c>
      <c r="AC6" s="1">
        <f t="shared" si="5"/>
        <v>772</v>
      </c>
      <c r="AD6" s="1">
        <f t="shared" si="3"/>
        <v>1277</v>
      </c>
      <c r="AE6" s="1">
        <f>SUM(P12:P18)</f>
        <v>4</v>
      </c>
      <c r="AF6" s="1">
        <f>SUM(Q12:Q18)</f>
        <v>0</v>
      </c>
    </row>
    <row r="7" spans="1:32" s="1" customFormat="1" ht="23.25">
      <c r="A7" s="10"/>
      <c r="B7" s="28" t="s">
        <v>176</v>
      </c>
      <c r="C7" s="22" t="s">
        <v>178</v>
      </c>
      <c r="D7" s="22" t="s">
        <v>118</v>
      </c>
      <c r="E7" s="28">
        <v>0</v>
      </c>
      <c r="F7" s="28">
        <v>2</v>
      </c>
      <c r="G7" s="28">
        <v>2</v>
      </c>
      <c r="H7" s="28">
        <v>5</v>
      </c>
      <c r="I7" s="28">
        <v>8</v>
      </c>
      <c r="J7" s="28">
        <v>9</v>
      </c>
      <c r="K7" s="28">
        <v>10</v>
      </c>
      <c r="L7" s="28">
        <v>9</v>
      </c>
      <c r="M7" s="7">
        <f t="shared" si="4"/>
        <v>45</v>
      </c>
      <c r="N7" s="8">
        <f t="shared" si="0"/>
        <v>2.9555555555555557</v>
      </c>
      <c r="O7" s="41">
        <f t="shared" si="1"/>
        <v>0.8288024977320667</v>
      </c>
      <c r="P7" s="28">
        <v>0</v>
      </c>
      <c r="Q7" s="28">
        <v>0</v>
      </c>
      <c r="R7" s="28" t="s">
        <v>330</v>
      </c>
      <c r="U7" s="1" t="s">
        <v>113</v>
      </c>
      <c r="V7" s="1">
        <f aca="true" t="shared" si="6" ref="V7:AC7">SUM(E29:E34)</f>
        <v>4</v>
      </c>
      <c r="W7" s="1">
        <f t="shared" si="6"/>
        <v>34</v>
      </c>
      <c r="X7" s="1">
        <f t="shared" si="6"/>
        <v>16</v>
      </c>
      <c r="Y7" s="1">
        <f t="shared" si="6"/>
        <v>37</v>
      </c>
      <c r="Z7" s="1">
        <f t="shared" si="6"/>
        <v>45</v>
      </c>
      <c r="AA7" s="1">
        <f t="shared" si="6"/>
        <v>65</v>
      </c>
      <c r="AB7" s="1">
        <f t="shared" si="6"/>
        <v>90</v>
      </c>
      <c r="AC7" s="1">
        <f t="shared" si="6"/>
        <v>431</v>
      </c>
      <c r="AD7" s="1">
        <f t="shared" si="3"/>
        <v>722</v>
      </c>
      <c r="AE7" s="1">
        <f>SUM(P29:P35)</f>
        <v>0</v>
      </c>
      <c r="AF7" s="1">
        <f>SUM(Q29:Q35)</f>
        <v>0</v>
      </c>
    </row>
    <row r="8" spans="1:18" s="1" customFormat="1" ht="23.25">
      <c r="A8" s="10"/>
      <c r="B8" s="28" t="s">
        <v>18</v>
      </c>
      <c r="C8" s="22" t="s">
        <v>156</v>
      </c>
      <c r="D8" s="22" t="s">
        <v>118</v>
      </c>
      <c r="E8" s="28">
        <v>0</v>
      </c>
      <c r="F8" s="28">
        <v>1</v>
      </c>
      <c r="G8" s="28">
        <v>1</v>
      </c>
      <c r="H8" s="28">
        <v>1</v>
      </c>
      <c r="I8" s="28">
        <v>2</v>
      </c>
      <c r="J8" s="28">
        <v>3</v>
      </c>
      <c r="K8" s="28">
        <v>8</v>
      </c>
      <c r="L8" s="28">
        <v>24</v>
      </c>
      <c r="M8" s="7">
        <f t="shared" si="4"/>
        <v>40</v>
      </c>
      <c r="N8" s="8">
        <f>((4*L8)+(3.5*K8)+(3*J8)+(2.5*I8)+(2*H8)+(1.5*G8)+(F8))/M8</f>
        <v>3.5625</v>
      </c>
      <c r="O8" s="41">
        <f t="shared" si="1"/>
        <v>0.7261843774138906</v>
      </c>
      <c r="P8" s="28">
        <v>0</v>
      </c>
      <c r="Q8" s="28">
        <v>0</v>
      </c>
      <c r="R8" s="28" t="s">
        <v>330</v>
      </c>
    </row>
    <row r="9" spans="1:32" s="1" customFormat="1" ht="23.25">
      <c r="A9" s="10"/>
      <c r="B9" s="28" t="s">
        <v>20</v>
      </c>
      <c r="C9" s="22" t="s">
        <v>157</v>
      </c>
      <c r="D9" s="22" t="s">
        <v>119</v>
      </c>
      <c r="E9" s="28">
        <v>1</v>
      </c>
      <c r="F9" s="28">
        <v>9</v>
      </c>
      <c r="G9" s="28">
        <v>22</v>
      </c>
      <c r="H9" s="28">
        <v>33</v>
      </c>
      <c r="I9" s="28">
        <v>48</v>
      </c>
      <c r="J9" s="28">
        <v>57</v>
      </c>
      <c r="K9" s="28">
        <v>73</v>
      </c>
      <c r="L9" s="28">
        <v>340</v>
      </c>
      <c r="M9" s="7">
        <f t="shared" si="4"/>
        <v>583</v>
      </c>
      <c r="N9" s="8">
        <f t="shared" si="0"/>
        <v>3.455403087478559</v>
      </c>
      <c r="O9" s="41">
        <f t="shared" si="1"/>
        <v>0.803978614653808</v>
      </c>
      <c r="P9" s="28">
        <v>0</v>
      </c>
      <c r="Q9" s="28">
        <v>0</v>
      </c>
      <c r="R9" s="28" t="s">
        <v>330</v>
      </c>
      <c r="U9" s="1" t="s">
        <v>114</v>
      </c>
      <c r="V9" s="1">
        <f aca="true" t="shared" si="7" ref="V9:AC9">SUM(E49:E52)</f>
        <v>50</v>
      </c>
      <c r="W9" s="1">
        <f t="shared" si="7"/>
        <v>46</v>
      </c>
      <c r="X9" s="1">
        <f t="shared" si="7"/>
        <v>70</v>
      </c>
      <c r="Y9" s="1">
        <f t="shared" si="7"/>
        <v>113</v>
      </c>
      <c r="Z9" s="1">
        <f t="shared" si="7"/>
        <v>116</v>
      </c>
      <c r="AA9" s="1">
        <f t="shared" si="7"/>
        <v>206</v>
      </c>
      <c r="AB9" s="1">
        <f t="shared" si="7"/>
        <v>190</v>
      </c>
      <c r="AC9" s="1">
        <f t="shared" si="7"/>
        <v>1306</v>
      </c>
      <c r="AD9" s="1">
        <f t="shared" si="3"/>
        <v>2097</v>
      </c>
      <c r="AE9" s="1">
        <f>SUM(P49:P52)</f>
        <v>1</v>
      </c>
      <c r="AF9" s="1">
        <f>SUM(Q49:Q52)</f>
        <v>2</v>
      </c>
    </row>
    <row r="10" spans="1:32" s="1" customFormat="1" ht="23.25">
      <c r="A10" s="10"/>
      <c r="B10" s="28" t="s">
        <v>177</v>
      </c>
      <c r="C10" s="22" t="s">
        <v>179</v>
      </c>
      <c r="D10" s="22" t="s">
        <v>118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48</v>
      </c>
      <c r="M10" s="7">
        <f t="shared" si="4"/>
        <v>48</v>
      </c>
      <c r="N10" s="8">
        <f t="shared" si="0"/>
        <v>4</v>
      </c>
      <c r="O10" s="41">
        <f t="shared" si="1"/>
        <v>0</v>
      </c>
      <c r="P10" s="28">
        <v>0</v>
      </c>
      <c r="Q10" s="28">
        <v>0</v>
      </c>
      <c r="R10" s="28" t="s">
        <v>330</v>
      </c>
      <c r="U10" s="1" t="s">
        <v>115</v>
      </c>
      <c r="V10" s="1">
        <f aca="true" t="shared" si="8" ref="V10:AC10">SUM(E53:E56)</f>
        <v>3</v>
      </c>
      <c r="W10" s="1">
        <f t="shared" si="8"/>
        <v>144</v>
      </c>
      <c r="X10" s="1">
        <f t="shared" si="8"/>
        <v>36</v>
      </c>
      <c r="Y10" s="1">
        <f t="shared" si="8"/>
        <v>68</v>
      </c>
      <c r="Z10" s="1">
        <f t="shared" si="8"/>
        <v>90</v>
      </c>
      <c r="AA10" s="1">
        <f t="shared" si="8"/>
        <v>123</v>
      </c>
      <c r="AB10" s="1">
        <f t="shared" si="8"/>
        <v>210</v>
      </c>
      <c r="AC10" s="1">
        <f t="shared" si="8"/>
        <v>1127</v>
      </c>
      <c r="AD10" s="1">
        <f t="shared" si="3"/>
        <v>1801</v>
      </c>
      <c r="AE10" s="1">
        <f>SUM(P53:P56)</f>
        <v>16</v>
      </c>
      <c r="AF10" s="1">
        <f>SUM(Q53:Q56)</f>
        <v>1</v>
      </c>
    </row>
    <row r="11" spans="1:32" s="1" customFormat="1" ht="23.25">
      <c r="A11" s="11"/>
      <c r="B11" s="28" t="s">
        <v>308</v>
      </c>
      <c r="C11" s="22" t="s">
        <v>234</v>
      </c>
      <c r="D11" s="22" t="s">
        <v>118</v>
      </c>
      <c r="E11" s="28">
        <v>1</v>
      </c>
      <c r="F11" s="28">
        <v>2</v>
      </c>
      <c r="G11" s="28">
        <v>11</v>
      </c>
      <c r="H11" s="28">
        <v>29</v>
      </c>
      <c r="I11" s="28">
        <v>44</v>
      </c>
      <c r="J11" s="28">
        <v>68</v>
      </c>
      <c r="K11" s="28">
        <v>71</v>
      </c>
      <c r="L11" s="28">
        <v>357</v>
      </c>
      <c r="M11" s="7">
        <f t="shared" si="4"/>
        <v>583</v>
      </c>
      <c r="N11" s="8">
        <f t="shared" si="0"/>
        <v>3.5454545454545454</v>
      </c>
      <c r="O11" s="41">
        <f t="shared" si="1"/>
        <v>0.6967770136618332</v>
      </c>
      <c r="P11" s="28">
        <v>0</v>
      </c>
      <c r="Q11" s="28">
        <v>0</v>
      </c>
      <c r="R11" s="28" t="s">
        <v>330</v>
      </c>
      <c r="U11" s="1" t="s">
        <v>116</v>
      </c>
      <c r="V11" s="1">
        <f>SUM(E71:E75)</f>
        <v>3</v>
      </c>
      <c r="W11" s="1">
        <f aca="true" t="shared" si="9" ref="W11:AC11">SUM(F71:F75)</f>
        <v>27</v>
      </c>
      <c r="X11" s="1">
        <f t="shared" si="9"/>
        <v>14</v>
      </c>
      <c r="Y11" s="1">
        <f t="shared" si="9"/>
        <v>37</v>
      </c>
      <c r="Z11" s="1">
        <f t="shared" si="9"/>
        <v>49</v>
      </c>
      <c r="AA11" s="1">
        <f t="shared" si="9"/>
        <v>66</v>
      </c>
      <c r="AB11" s="1">
        <f t="shared" si="9"/>
        <v>115</v>
      </c>
      <c r="AC11" s="1">
        <f t="shared" si="9"/>
        <v>1161</v>
      </c>
      <c r="AD11" s="1">
        <f t="shared" si="3"/>
        <v>1472</v>
      </c>
      <c r="AE11" s="1">
        <f>SUM(P29:P35)</f>
        <v>0</v>
      </c>
      <c r="AF11" s="1">
        <f>SUM(Q29:Q35)</f>
        <v>0</v>
      </c>
    </row>
    <row r="12" spans="1:18" s="1" customFormat="1" ht="23.25">
      <c r="A12" s="7" t="s">
        <v>112</v>
      </c>
      <c r="B12" s="28" t="s">
        <v>37</v>
      </c>
      <c r="C12" s="22" t="s">
        <v>158</v>
      </c>
      <c r="D12" s="22" t="s">
        <v>118</v>
      </c>
      <c r="E12" s="28">
        <v>0</v>
      </c>
      <c r="F12" s="28">
        <v>0</v>
      </c>
      <c r="G12" s="28">
        <v>1</v>
      </c>
      <c r="H12" s="28">
        <v>4</v>
      </c>
      <c r="I12" s="28">
        <v>3</v>
      </c>
      <c r="J12" s="28">
        <v>0</v>
      </c>
      <c r="K12" s="28">
        <v>4</v>
      </c>
      <c r="L12" s="28">
        <v>22</v>
      </c>
      <c r="M12" s="7">
        <f t="shared" si="4"/>
        <v>34</v>
      </c>
      <c r="N12" s="8">
        <f t="shared" si="0"/>
        <v>3.5</v>
      </c>
      <c r="O12" s="41">
        <f t="shared" si="1"/>
        <v>0.7952062255644576</v>
      </c>
      <c r="P12" s="28">
        <v>0</v>
      </c>
      <c r="Q12" s="28">
        <v>0</v>
      </c>
      <c r="R12" s="28" t="s">
        <v>331</v>
      </c>
    </row>
    <row r="13" spans="1:32" s="1" customFormat="1" ht="23.25">
      <c r="A13" s="9"/>
      <c r="B13" s="28" t="s">
        <v>182</v>
      </c>
      <c r="C13" s="22" t="s">
        <v>184</v>
      </c>
      <c r="D13" s="22" t="s">
        <v>118</v>
      </c>
      <c r="E13" s="28">
        <v>0</v>
      </c>
      <c r="F13" s="28">
        <v>10</v>
      </c>
      <c r="G13" s="28">
        <v>3</v>
      </c>
      <c r="H13" s="28">
        <v>3</v>
      </c>
      <c r="I13" s="28">
        <v>3</v>
      </c>
      <c r="J13" s="28">
        <v>3</v>
      </c>
      <c r="K13" s="28">
        <v>12</v>
      </c>
      <c r="L13" s="28">
        <v>13</v>
      </c>
      <c r="M13" s="7">
        <f t="shared" si="4"/>
        <v>47</v>
      </c>
      <c r="N13" s="8">
        <f t="shared" si="0"/>
        <v>2.7872340425531914</v>
      </c>
      <c r="O13" s="41">
        <f t="shared" si="1"/>
        <v>1.170309473760261</v>
      </c>
      <c r="P13" s="28">
        <v>1</v>
      </c>
      <c r="Q13" s="28">
        <v>0</v>
      </c>
      <c r="R13" s="28" t="s">
        <v>331</v>
      </c>
      <c r="U13" s="1" t="s">
        <v>281</v>
      </c>
      <c r="V13" s="2">
        <f>SUM(V5:V7)</f>
        <v>17</v>
      </c>
      <c r="W13" s="2">
        <f aca="true" t="shared" si="10" ref="W13:AF13">SUM(W5:W7)</f>
        <v>75</v>
      </c>
      <c r="X13" s="2">
        <f t="shared" si="10"/>
        <v>68</v>
      </c>
      <c r="Y13" s="2">
        <f t="shared" si="10"/>
        <v>133</v>
      </c>
      <c r="Z13" s="2">
        <f t="shared" si="10"/>
        <v>194</v>
      </c>
      <c r="AA13" s="2">
        <f t="shared" si="10"/>
        <v>264</v>
      </c>
      <c r="AB13" s="2">
        <f t="shared" si="10"/>
        <v>377</v>
      </c>
      <c r="AC13" s="2">
        <f t="shared" si="10"/>
        <v>1673</v>
      </c>
      <c r="AD13" s="2">
        <f t="shared" si="10"/>
        <v>2801</v>
      </c>
      <c r="AE13" s="2">
        <f t="shared" si="10"/>
        <v>4</v>
      </c>
      <c r="AF13" s="2">
        <f t="shared" si="10"/>
        <v>0</v>
      </c>
    </row>
    <row r="14" spans="1:32" s="1" customFormat="1" ht="23.25">
      <c r="A14" s="10"/>
      <c r="B14" s="28" t="s">
        <v>313</v>
      </c>
      <c r="C14" s="22" t="s">
        <v>314</v>
      </c>
      <c r="D14" s="22" t="s">
        <v>118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3</v>
      </c>
      <c r="K14" s="28">
        <v>6</v>
      </c>
      <c r="L14" s="28">
        <v>27</v>
      </c>
      <c r="M14" s="7">
        <f t="shared" si="4"/>
        <v>37</v>
      </c>
      <c r="N14" s="8">
        <f t="shared" si="0"/>
        <v>3.7972972972972974</v>
      </c>
      <c r="O14" s="41">
        <f t="shared" si="1"/>
        <v>0.37595750657414817</v>
      </c>
      <c r="P14" s="28">
        <v>0</v>
      </c>
      <c r="Q14" s="28">
        <v>0</v>
      </c>
      <c r="R14" s="28" t="s">
        <v>331</v>
      </c>
      <c r="U14" s="1" t="s">
        <v>282</v>
      </c>
      <c r="V14" s="2">
        <f>SUM(V9:V11)</f>
        <v>56</v>
      </c>
      <c r="W14" s="2">
        <f aca="true" t="shared" si="11" ref="W14:AF14">SUM(W9:W11)</f>
        <v>217</v>
      </c>
      <c r="X14" s="2">
        <f t="shared" si="11"/>
        <v>120</v>
      </c>
      <c r="Y14" s="2">
        <f t="shared" si="11"/>
        <v>218</v>
      </c>
      <c r="Z14" s="2">
        <f t="shared" si="11"/>
        <v>255</v>
      </c>
      <c r="AA14" s="2">
        <f t="shared" si="11"/>
        <v>395</v>
      </c>
      <c r="AB14" s="2">
        <f t="shared" si="11"/>
        <v>515</v>
      </c>
      <c r="AC14" s="2">
        <f t="shared" si="11"/>
        <v>3594</v>
      </c>
      <c r="AD14" s="2">
        <f t="shared" si="11"/>
        <v>5370</v>
      </c>
      <c r="AE14" s="2">
        <f t="shared" si="11"/>
        <v>17</v>
      </c>
      <c r="AF14" s="2">
        <f t="shared" si="11"/>
        <v>3</v>
      </c>
    </row>
    <row r="15" spans="1:32" s="1" customFormat="1" ht="23.25">
      <c r="A15" s="10"/>
      <c r="B15" s="28" t="s">
        <v>36</v>
      </c>
      <c r="C15" s="22" t="s">
        <v>157</v>
      </c>
      <c r="D15" s="35" t="s">
        <v>119</v>
      </c>
      <c r="E15" s="28">
        <v>10</v>
      </c>
      <c r="F15" s="28">
        <v>15</v>
      </c>
      <c r="G15" s="28">
        <v>11</v>
      </c>
      <c r="H15" s="28">
        <v>15</v>
      </c>
      <c r="I15" s="28">
        <v>32</v>
      </c>
      <c r="J15" s="28">
        <v>47</v>
      </c>
      <c r="K15" s="28">
        <v>75</v>
      </c>
      <c r="L15" s="28">
        <v>335</v>
      </c>
      <c r="M15" s="7">
        <f t="shared" si="4"/>
        <v>540</v>
      </c>
      <c r="N15" s="33">
        <f t="shared" si="0"/>
        <v>3.490740740740741</v>
      </c>
      <c r="O15" s="41">
        <f t="shared" si="1"/>
        <v>0.8834420307374582</v>
      </c>
      <c r="P15" s="28">
        <v>1</v>
      </c>
      <c r="Q15" s="28">
        <v>0</v>
      </c>
      <c r="R15" s="28" t="s">
        <v>331</v>
      </c>
      <c r="U15" s="1" t="s">
        <v>283</v>
      </c>
      <c r="V15" s="2">
        <f>SUM(V13:V14)</f>
        <v>73</v>
      </c>
      <c r="W15" s="2">
        <f aca="true" t="shared" si="12" ref="W15:AF15">SUM(W13:W14)</f>
        <v>292</v>
      </c>
      <c r="X15" s="2">
        <f t="shared" si="12"/>
        <v>188</v>
      </c>
      <c r="Y15" s="2">
        <f t="shared" si="12"/>
        <v>351</v>
      </c>
      <c r="Z15" s="2">
        <f t="shared" si="12"/>
        <v>449</v>
      </c>
      <c r="AA15" s="2">
        <f t="shared" si="12"/>
        <v>659</v>
      </c>
      <c r="AB15" s="2">
        <f t="shared" si="12"/>
        <v>892</v>
      </c>
      <c r="AC15" s="2">
        <f t="shared" si="12"/>
        <v>5267</v>
      </c>
      <c r="AD15" s="2">
        <f t="shared" si="12"/>
        <v>8171</v>
      </c>
      <c r="AE15" s="2">
        <f t="shared" si="12"/>
        <v>21</v>
      </c>
      <c r="AF15" s="2">
        <f t="shared" si="12"/>
        <v>3</v>
      </c>
    </row>
    <row r="16" spans="1:18" s="1" customFormat="1" ht="23.25">
      <c r="A16" s="10"/>
      <c r="B16" s="28" t="s">
        <v>190</v>
      </c>
      <c r="C16" s="22" t="s">
        <v>193</v>
      </c>
      <c r="D16" s="22" t="s">
        <v>118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3</v>
      </c>
      <c r="K16" s="28">
        <v>14</v>
      </c>
      <c r="L16" s="28">
        <v>18</v>
      </c>
      <c r="M16" s="7">
        <f t="shared" si="4"/>
        <v>36</v>
      </c>
      <c r="N16" s="8">
        <f t="shared" si="0"/>
        <v>3.611111111111111</v>
      </c>
      <c r="O16" s="41">
        <f t="shared" si="1"/>
        <v>0.6883062051868818</v>
      </c>
      <c r="P16" s="28">
        <v>0</v>
      </c>
      <c r="Q16" s="28">
        <v>0</v>
      </c>
      <c r="R16" s="28" t="s">
        <v>331</v>
      </c>
    </row>
    <row r="17" spans="1:18" s="1" customFormat="1" ht="23.25">
      <c r="A17" s="10"/>
      <c r="B17" s="28" t="s">
        <v>183</v>
      </c>
      <c r="C17" s="22" t="s">
        <v>166</v>
      </c>
      <c r="D17" s="22" t="s">
        <v>118</v>
      </c>
      <c r="E17" s="28">
        <v>9</v>
      </c>
      <c r="F17" s="28">
        <v>2</v>
      </c>
      <c r="G17" s="28">
        <v>3</v>
      </c>
      <c r="H17" s="28">
        <v>2</v>
      </c>
      <c r="I17" s="28">
        <v>3</v>
      </c>
      <c r="J17" s="28">
        <v>4</v>
      </c>
      <c r="K17" s="28">
        <v>6</v>
      </c>
      <c r="L17" s="28">
        <v>22</v>
      </c>
      <c r="M17" s="7">
        <f>SUM(E17:L17)</f>
        <v>51</v>
      </c>
      <c r="N17" s="8">
        <f>((4*L17)+(3.5*K17)+(3*J17)+(2.5*I17)+(2*H17)+(1.5*G17)+(F17))/M17</f>
        <v>2.7254901960784315</v>
      </c>
      <c r="O17" s="41">
        <f>SQRT((16*L17+12.25*K17+9*J17+6.25*I17+4*H17+2.25*G17+F17)/M17-(N17^2))</f>
        <v>1.5221042113784584</v>
      </c>
      <c r="P17" s="28">
        <v>0</v>
      </c>
      <c r="Q17" s="28">
        <v>0</v>
      </c>
      <c r="R17" s="28" t="s">
        <v>331</v>
      </c>
    </row>
    <row r="18" spans="1:18" s="1" customFormat="1" ht="23.25">
      <c r="A18" s="11"/>
      <c r="B18" s="28" t="s">
        <v>284</v>
      </c>
      <c r="C18" s="22" t="s">
        <v>160</v>
      </c>
      <c r="D18" s="22" t="s">
        <v>118</v>
      </c>
      <c r="E18" s="28">
        <v>4</v>
      </c>
      <c r="F18" s="28">
        <v>0</v>
      </c>
      <c r="G18" s="28">
        <v>8</v>
      </c>
      <c r="H18" s="28">
        <v>11</v>
      </c>
      <c r="I18" s="28">
        <v>31</v>
      </c>
      <c r="J18" s="28">
        <v>69</v>
      </c>
      <c r="K18" s="28">
        <v>128</v>
      </c>
      <c r="L18" s="28">
        <v>288</v>
      </c>
      <c r="M18" s="7">
        <f t="shared" si="4"/>
        <v>539</v>
      </c>
      <c r="N18" s="8">
        <f>((4*L18)+(3.5*K18)+(3*J18)+(2.5*I18)+(2*H18)+(1.5*G18)+(F18))/M18</f>
        <v>3.5593692022263452</v>
      </c>
      <c r="O18" s="41">
        <f t="shared" si="1"/>
        <v>0.644802519032431</v>
      </c>
      <c r="P18" s="28">
        <v>2</v>
      </c>
      <c r="Q18" s="28">
        <v>0</v>
      </c>
      <c r="R18" s="28" t="s">
        <v>331</v>
      </c>
    </row>
    <row r="19" spans="1:18" s="1" customFormat="1" ht="23.25">
      <c r="A19" s="12"/>
      <c r="B19" s="49"/>
      <c r="C19" s="49"/>
      <c r="D19" s="49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8"/>
      <c r="P19" s="12"/>
      <c r="Q19" s="12"/>
      <c r="R19" s="49"/>
    </row>
    <row r="20" spans="1:18" s="1" customFormat="1" ht="23.25">
      <c r="A20" s="12"/>
      <c r="B20" s="49"/>
      <c r="C20" s="49"/>
      <c r="D20" s="49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8"/>
      <c r="P20" s="12"/>
      <c r="Q20" s="12"/>
      <c r="R20" s="49"/>
    </row>
    <row r="21" spans="1:18" s="1" customFormat="1" ht="23.25">
      <c r="A21" s="12"/>
      <c r="B21" s="49"/>
      <c r="C21" s="49"/>
      <c r="D21" s="49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8"/>
      <c r="P21" s="12"/>
      <c r="Q21" s="12"/>
      <c r="R21" s="49"/>
    </row>
    <row r="22" spans="1:18" s="1" customFormat="1" ht="23.25">
      <c r="A22" s="12"/>
      <c r="B22" s="49"/>
      <c r="C22" s="49"/>
      <c r="D22" s="49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8"/>
      <c r="P22" s="12"/>
      <c r="Q22" s="12"/>
      <c r="R22" s="49"/>
    </row>
    <row r="23" spans="1:18" s="1" customFormat="1" ht="23.25">
      <c r="A23" s="12"/>
      <c r="B23" s="49"/>
      <c r="C23" s="49"/>
      <c r="D23" s="49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8"/>
      <c r="P23" s="12"/>
      <c r="Q23" s="12"/>
      <c r="R23" s="49"/>
    </row>
    <row r="24" spans="1:18" s="1" customFormat="1" ht="23.25">
      <c r="A24" s="12"/>
      <c r="B24" s="49"/>
      <c r="C24" s="49"/>
      <c r="D24" s="49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38"/>
      <c r="P24" s="12"/>
      <c r="Q24" s="12"/>
      <c r="R24" s="49"/>
    </row>
    <row r="25" spans="1:18" s="1" customFormat="1" ht="29.25">
      <c r="A25" s="94" t="s">
        <v>224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18" s="1" customFormat="1" ht="29.25">
      <c r="A26" s="94" t="s">
        <v>298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8" s="1" customFormat="1" ht="23.25">
      <c r="A27" s="88" t="s">
        <v>110</v>
      </c>
      <c r="B27" s="88" t="s">
        <v>0</v>
      </c>
      <c r="C27" s="88" t="s">
        <v>120</v>
      </c>
      <c r="D27" s="88" t="s">
        <v>117</v>
      </c>
      <c r="E27" s="86" t="s">
        <v>105</v>
      </c>
      <c r="F27" s="86"/>
      <c r="G27" s="86"/>
      <c r="H27" s="86"/>
      <c r="I27" s="86"/>
      <c r="J27" s="86"/>
      <c r="K27" s="86"/>
      <c r="L27" s="86"/>
      <c r="M27" s="9" t="s">
        <v>104</v>
      </c>
      <c r="N27" s="88" t="s">
        <v>108</v>
      </c>
      <c r="O27" s="91" t="s">
        <v>109</v>
      </c>
      <c r="P27" s="71"/>
      <c r="Q27" s="71"/>
      <c r="R27" s="88" t="s">
        <v>3</v>
      </c>
    </row>
    <row r="28" spans="1:18" s="1" customFormat="1" ht="23.25">
      <c r="A28" s="88"/>
      <c r="B28" s="88"/>
      <c r="C28" s="88"/>
      <c r="D28" s="88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107</v>
      </c>
      <c r="N28" s="88"/>
      <c r="O28" s="91"/>
      <c r="P28" s="72" t="s">
        <v>1</v>
      </c>
      <c r="Q28" s="72" t="s">
        <v>2</v>
      </c>
      <c r="R28" s="88"/>
    </row>
    <row r="29" spans="1:18" s="1" customFormat="1" ht="23.25">
      <c r="A29" s="7" t="s">
        <v>113</v>
      </c>
      <c r="B29" s="28" t="s">
        <v>49</v>
      </c>
      <c r="C29" s="22" t="s">
        <v>161</v>
      </c>
      <c r="D29" s="22" t="s">
        <v>118</v>
      </c>
      <c r="E29" s="28">
        <v>0</v>
      </c>
      <c r="F29" s="28">
        <v>2</v>
      </c>
      <c r="G29" s="28">
        <v>1</v>
      </c>
      <c r="H29" s="28">
        <v>0</v>
      </c>
      <c r="I29" s="28">
        <v>2</v>
      </c>
      <c r="J29" s="28">
        <v>4</v>
      </c>
      <c r="K29" s="28">
        <v>7</v>
      </c>
      <c r="L29" s="28">
        <v>24</v>
      </c>
      <c r="M29" s="7">
        <f>SUM(E29:L29)</f>
        <v>40</v>
      </c>
      <c r="N29" s="8">
        <f aca="true" t="shared" si="13" ref="N29:N36">((4*L29)+(3.5*K29)+(3*J29)+(2.5*I29)+(2*H29)+(1.5*G29)+(F29))/M29</f>
        <v>3.525</v>
      </c>
      <c r="O29" s="41">
        <f aca="true" t="shared" si="14" ref="O29:O36">SQRT((16*L29+12.25*K29+9*J29+6.25*I29+4*H29+2.25*G29+F29)/M29-(N29^2))</f>
        <v>0.7980444849756183</v>
      </c>
      <c r="P29" s="28">
        <v>0</v>
      </c>
      <c r="Q29" s="28">
        <v>0</v>
      </c>
      <c r="R29" s="28" t="s">
        <v>332</v>
      </c>
    </row>
    <row r="30" spans="1:27" s="1" customFormat="1" ht="23.25">
      <c r="A30" s="9"/>
      <c r="B30" s="28" t="s">
        <v>189</v>
      </c>
      <c r="C30" s="22" t="s">
        <v>192</v>
      </c>
      <c r="D30" s="22" t="s">
        <v>118</v>
      </c>
      <c r="E30" s="28">
        <v>0</v>
      </c>
      <c r="F30" s="28">
        <v>4</v>
      </c>
      <c r="G30" s="28">
        <v>4</v>
      </c>
      <c r="H30" s="28">
        <v>7</v>
      </c>
      <c r="I30" s="28">
        <v>3</v>
      </c>
      <c r="J30" s="28">
        <v>5</v>
      </c>
      <c r="K30" s="28">
        <v>3</v>
      </c>
      <c r="L30" s="28">
        <v>9</v>
      </c>
      <c r="M30" s="7">
        <f aca="true" t="shared" si="15" ref="M30:M36">SUM(E30:L30)</f>
        <v>35</v>
      </c>
      <c r="N30" s="8">
        <f t="shared" si="13"/>
        <v>2.657142857142857</v>
      </c>
      <c r="O30" s="41">
        <f t="shared" si="14"/>
        <v>1.0472510176063572</v>
      </c>
      <c r="P30" s="28">
        <v>0</v>
      </c>
      <c r="Q30" s="28">
        <v>0</v>
      </c>
      <c r="R30" s="28" t="s">
        <v>332</v>
      </c>
      <c r="T30" s="7">
        <v>0</v>
      </c>
      <c r="U30" s="7">
        <v>1</v>
      </c>
      <c r="V30" s="7">
        <v>1.5</v>
      </c>
      <c r="W30" s="7">
        <v>2</v>
      </c>
      <c r="X30" s="7">
        <v>2.5</v>
      </c>
      <c r="Y30" s="7">
        <v>3</v>
      </c>
      <c r="Z30" s="7">
        <v>3.5</v>
      </c>
      <c r="AA30" s="7">
        <v>4</v>
      </c>
    </row>
    <row r="31" spans="1:28" s="1" customFormat="1" ht="23.25">
      <c r="A31" s="10"/>
      <c r="B31" s="28" t="s">
        <v>285</v>
      </c>
      <c r="C31" s="22" t="s">
        <v>286</v>
      </c>
      <c r="D31" s="22" t="s">
        <v>118</v>
      </c>
      <c r="E31" s="28">
        <v>0</v>
      </c>
      <c r="F31" s="28">
        <v>1</v>
      </c>
      <c r="G31" s="28">
        <v>0</v>
      </c>
      <c r="H31" s="28">
        <v>2</v>
      </c>
      <c r="I31" s="28">
        <v>1</v>
      </c>
      <c r="J31" s="28">
        <v>0</v>
      </c>
      <c r="K31" s="28">
        <v>1</v>
      </c>
      <c r="L31" s="28">
        <v>34</v>
      </c>
      <c r="M31" s="7">
        <f t="shared" si="15"/>
        <v>39</v>
      </c>
      <c r="N31" s="8">
        <f t="shared" si="13"/>
        <v>3.769230769230769</v>
      </c>
      <c r="O31" s="41">
        <f t="shared" si="14"/>
        <v>0.6683902768070291</v>
      </c>
      <c r="P31" s="28">
        <v>0</v>
      </c>
      <c r="Q31" s="28">
        <v>0</v>
      </c>
      <c r="R31" s="28" t="s">
        <v>332</v>
      </c>
      <c r="T31" s="7">
        <f aca="true" t="shared" si="16" ref="T31:AA31">SUM(E29:E34)</f>
        <v>4</v>
      </c>
      <c r="U31" s="7">
        <f t="shared" si="16"/>
        <v>34</v>
      </c>
      <c r="V31" s="7">
        <f t="shared" si="16"/>
        <v>16</v>
      </c>
      <c r="W31" s="7">
        <f t="shared" si="16"/>
        <v>37</v>
      </c>
      <c r="X31" s="7">
        <f t="shared" si="16"/>
        <v>45</v>
      </c>
      <c r="Y31" s="7">
        <f t="shared" si="16"/>
        <v>65</v>
      </c>
      <c r="Z31" s="7">
        <f t="shared" si="16"/>
        <v>90</v>
      </c>
      <c r="AA31" s="7">
        <f t="shared" si="16"/>
        <v>431</v>
      </c>
      <c r="AB31" s="7">
        <f>SUM(T31:AA31)</f>
        <v>722</v>
      </c>
    </row>
    <row r="32" spans="1:28" s="1" customFormat="1" ht="23.25">
      <c r="A32" s="10"/>
      <c r="B32" s="28" t="s">
        <v>243</v>
      </c>
      <c r="C32" s="22" t="s">
        <v>157</v>
      </c>
      <c r="D32" s="22" t="s">
        <v>119</v>
      </c>
      <c r="E32" s="28">
        <v>4</v>
      </c>
      <c r="F32" s="28">
        <v>22</v>
      </c>
      <c r="G32" s="28">
        <v>10</v>
      </c>
      <c r="H32" s="28">
        <v>28</v>
      </c>
      <c r="I32" s="28">
        <v>32</v>
      </c>
      <c r="J32" s="28">
        <v>51</v>
      </c>
      <c r="K32" s="28">
        <v>72</v>
      </c>
      <c r="L32" s="28">
        <v>310</v>
      </c>
      <c r="M32" s="7">
        <f t="shared" si="15"/>
        <v>529</v>
      </c>
      <c r="N32" s="8">
        <f t="shared" si="13"/>
        <v>3.436672967863894</v>
      </c>
      <c r="O32" s="41">
        <f t="shared" si="14"/>
        <v>0.879968791790062</v>
      </c>
      <c r="P32" s="28">
        <v>0</v>
      </c>
      <c r="Q32" s="28">
        <v>0</v>
      </c>
      <c r="R32" s="28" t="s">
        <v>332</v>
      </c>
      <c r="T32" s="29">
        <f>(T31*100)/$AB31</f>
        <v>0.554016620498615</v>
      </c>
      <c r="U32" s="29">
        <f aca="true" t="shared" si="17" ref="U32:AA32">(U31*100)/$AB31</f>
        <v>4.7091412742382275</v>
      </c>
      <c r="V32" s="29">
        <f t="shared" si="17"/>
        <v>2.21606648199446</v>
      </c>
      <c r="W32" s="29">
        <f t="shared" si="17"/>
        <v>5.124653739612189</v>
      </c>
      <c r="X32" s="29">
        <f t="shared" si="17"/>
        <v>6.232686980609419</v>
      </c>
      <c r="Y32" s="29">
        <f t="shared" si="17"/>
        <v>9.002770083102494</v>
      </c>
      <c r="Z32" s="29">
        <f t="shared" si="17"/>
        <v>12.465373961218837</v>
      </c>
      <c r="AA32" s="29">
        <f t="shared" si="17"/>
        <v>59.69529085872576</v>
      </c>
      <c r="AB32" s="5">
        <f>SUM(T32:AA32)</f>
        <v>100</v>
      </c>
    </row>
    <row r="33" spans="1:18" s="1" customFormat="1" ht="23.25">
      <c r="A33" s="10"/>
      <c r="B33" s="28" t="s">
        <v>19</v>
      </c>
      <c r="C33" s="22" t="s">
        <v>159</v>
      </c>
      <c r="D33" s="22" t="s">
        <v>118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36</v>
      </c>
      <c r="M33" s="7">
        <f t="shared" si="15"/>
        <v>36</v>
      </c>
      <c r="N33" s="8">
        <f t="shared" si="13"/>
        <v>4</v>
      </c>
      <c r="O33" s="41">
        <f t="shared" si="14"/>
        <v>0</v>
      </c>
      <c r="P33" s="28">
        <v>0</v>
      </c>
      <c r="Q33" s="28">
        <v>0</v>
      </c>
      <c r="R33" s="28" t="s">
        <v>332</v>
      </c>
    </row>
    <row r="34" spans="1:26" s="1" customFormat="1" ht="23.25">
      <c r="A34" s="10"/>
      <c r="B34" s="28" t="s">
        <v>191</v>
      </c>
      <c r="C34" s="22" t="s">
        <v>194</v>
      </c>
      <c r="D34" s="22" t="s">
        <v>118</v>
      </c>
      <c r="E34" s="28">
        <v>0</v>
      </c>
      <c r="F34" s="28">
        <v>5</v>
      </c>
      <c r="G34" s="28">
        <v>1</v>
      </c>
      <c r="H34" s="28">
        <v>0</v>
      </c>
      <c r="I34" s="28">
        <v>7</v>
      </c>
      <c r="J34" s="28">
        <v>5</v>
      </c>
      <c r="K34" s="28">
        <v>7</v>
      </c>
      <c r="L34" s="28">
        <v>18</v>
      </c>
      <c r="M34" s="7">
        <f t="shared" si="15"/>
        <v>43</v>
      </c>
      <c r="N34" s="8">
        <f t="shared" si="13"/>
        <v>3.1511627906976742</v>
      </c>
      <c r="O34" s="41">
        <f t="shared" si="14"/>
        <v>0.9972921694135611</v>
      </c>
      <c r="P34" s="28">
        <v>0</v>
      </c>
      <c r="Q34" s="28">
        <v>0</v>
      </c>
      <c r="R34" s="28" t="s">
        <v>332</v>
      </c>
      <c r="Z34" s="65">
        <f>SUM(V32:AA32)</f>
        <v>94.73684210526315</v>
      </c>
    </row>
    <row r="35" spans="1:26" s="1" customFormat="1" ht="23.25">
      <c r="A35" s="11"/>
      <c r="B35" s="28" t="s">
        <v>322</v>
      </c>
      <c r="C35" s="22" t="s">
        <v>323</v>
      </c>
      <c r="D35" s="22" t="s">
        <v>118</v>
      </c>
      <c r="E35" s="28">
        <v>0</v>
      </c>
      <c r="F35" s="28">
        <v>37</v>
      </c>
      <c r="G35" s="28">
        <v>33</v>
      </c>
      <c r="H35" s="28">
        <v>33</v>
      </c>
      <c r="I35" s="28">
        <v>37</v>
      </c>
      <c r="J35" s="28">
        <v>57</v>
      </c>
      <c r="K35" s="28">
        <v>53</v>
      </c>
      <c r="L35" s="28">
        <v>279</v>
      </c>
      <c r="M35" s="7">
        <f t="shared" si="15"/>
        <v>529</v>
      </c>
      <c r="N35" s="8">
        <f>((4*L35)+(3.5*K35)+(3*J35)+(2.5*I35)+(2*H35)+(1.5*G35)+(F35))/M35</f>
        <v>3.2466918714555764</v>
      </c>
      <c r="O35" s="41">
        <f t="shared" si="14"/>
        <v>0.9957914377400824</v>
      </c>
      <c r="P35" s="28">
        <v>0</v>
      </c>
      <c r="Q35" s="28">
        <v>0</v>
      </c>
      <c r="R35" s="28" t="s">
        <v>332</v>
      </c>
      <c r="Z35" s="65"/>
    </row>
    <row r="36" spans="1:19" s="48" customFormat="1" ht="23.25">
      <c r="A36" s="86" t="s">
        <v>172</v>
      </c>
      <c r="B36" s="86"/>
      <c r="C36" s="86"/>
      <c r="D36" s="86"/>
      <c r="E36" s="7">
        <f aca="true" t="shared" si="18" ref="E36:L36">SUM(E29:E35,E5:E18)</f>
        <v>30</v>
      </c>
      <c r="F36" s="7">
        <f t="shared" si="18"/>
        <v>114</v>
      </c>
      <c r="G36" s="7">
        <f t="shared" si="18"/>
        <v>112</v>
      </c>
      <c r="H36" s="7">
        <f t="shared" si="18"/>
        <v>179</v>
      </c>
      <c r="I36" s="7">
        <f t="shared" si="18"/>
        <v>265</v>
      </c>
      <c r="J36" s="7">
        <f t="shared" si="18"/>
        <v>394</v>
      </c>
      <c r="K36" s="7">
        <f t="shared" si="18"/>
        <v>564</v>
      </c>
      <c r="L36" s="7">
        <f t="shared" si="18"/>
        <v>2262</v>
      </c>
      <c r="M36" s="7">
        <f t="shared" si="15"/>
        <v>3920</v>
      </c>
      <c r="N36" s="8">
        <f t="shared" si="13"/>
        <v>3.445535714285714</v>
      </c>
      <c r="O36" s="41">
        <f t="shared" si="14"/>
        <v>0.852385888436759</v>
      </c>
      <c r="P36" s="7">
        <f>SUM(P29:P35,P5:P18)</f>
        <v>4</v>
      </c>
      <c r="Q36" s="7">
        <f>SUM(Q29:Q35,Q5:Q18)</f>
        <v>0</v>
      </c>
      <c r="R36" s="47"/>
      <c r="S36" s="1"/>
    </row>
    <row r="37" spans="1:18" s="2" customFormat="1" ht="23.25">
      <c r="A37" s="96" t="s">
        <v>174</v>
      </c>
      <c r="B37" s="96"/>
      <c r="C37" s="96"/>
      <c r="D37" s="96"/>
      <c r="E37" s="29">
        <f>(E36*100)/$M36</f>
        <v>0.7653061224489796</v>
      </c>
      <c r="F37" s="29">
        <f aca="true" t="shared" si="19" ref="F37:L37">(F36*100)/$M36</f>
        <v>2.9081632653061225</v>
      </c>
      <c r="G37" s="29">
        <f t="shared" si="19"/>
        <v>2.857142857142857</v>
      </c>
      <c r="H37" s="29">
        <f t="shared" si="19"/>
        <v>4.566326530612245</v>
      </c>
      <c r="I37" s="29">
        <f t="shared" si="19"/>
        <v>6.760204081632653</v>
      </c>
      <c r="J37" s="29">
        <f t="shared" si="19"/>
        <v>10.051020408163266</v>
      </c>
      <c r="K37" s="29">
        <f t="shared" si="19"/>
        <v>14.387755102040817</v>
      </c>
      <c r="L37" s="29">
        <f t="shared" si="19"/>
        <v>57.704081632653065</v>
      </c>
      <c r="M37" s="29">
        <f>((M36-(P36+Q36))*100)/$M36</f>
        <v>99.89795918367346</v>
      </c>
      <c r="N37" s="34"/>
      <c r="O37" s="45"/>
      <c r="P37" s="29">
        <f>(P36*100)/$M36</f>
        <v>0.10204081632653061</v>
      </c>
      <c r="Q37" s="34">
        <f>(Q36*100)/$M36</f>
        <v>0</v>
      </c>
      <c r="R37" s="11"/>
    </row>
    <row r="38" ht="23.25">
      <c r="S38" s="1"/>
    </row>
    <row r="39" ht="23.25">
      <c r="S39" s="1"/>
    </row>
    <row r="40" ht="23.25">
      <c r="S40" s="1"/>
    </row>
    <row r="41" ht="23.25">
      <c r="S41" s="1"/>
    </row>
    <row r="42" ht="23.25">
      <c r="S42" s="1"/>
    </row>
    <row r="43" ht="23.25">
      <c r="S43" s="1"/>
    </row>
    <row r="44" ht="23.25">
      <c r="S44" s="1"/>
    </row>
    <row r="45" spans="1:18" s="1" customFormat="1" ht="29.25">
      <c r="A45" s="94" t="s">
        <v>224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pans="1:18" s="1" customFormat="1" ht="29.25">
      <c r="A46" s="94" t="s">
        <v>299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1:18" s="1" customFormat="1" ht="23.25">
      <c r="A47" s="88" t="s">
        <v>110</v>
      </c>
      <c r="B47" s="88" t="s">
        <v>0</v>
      </c>
      <c r="C47" s="88" t="s">
        <v>120</v>
      </c>
      <c r="D47" s="88" t="s">
        <v>117</v>
      </c>
      <c r="E47" s="86" t="s">
        <v>105</v>
      </c>
      <c r="F47" s="86"/>
      <c r="G47" s="86"/>
      <c r="H47" s="86"/>
      <c r="I47" s="86"/>
      <c r="J47" s="86"/>
      <c r="K47" s="86"/>
      <c r="L47" s="86"/>
      <c r="M47" s="9" t="s">
        <v>104</v>
      </c>
      <c r="N47" s="88" t="s">
        <v>108</v>
      </c>
      <c r="O47" s="91" t="s">
        <v>109</v>
      </c>
      <c r="P47" s="71"/>
      <c r="Q47" s="71"/>
      <c r="R47" s="88" t="s">
        <v>3</v>
      </c>
    </row>
    <row r="48" spans="1:18" s="1" customFormat="1" ht="23.25">
      <c r="A48" s="88"/>
      <c r="B48" s="88"/>
      <c r="C48" s="88"/>
      <c r="D48" s="88"/>
      <c r="E48" s="7">
        <v>0</v>
      </c>
      <c r="F48" s="7">
        <v>1</v>
      </c>
      <c r="G48" s="7">
        <v>1.5</v>
      </c>
      <c r="H48" s="7">
        <v>2</v>
      </c>
      <c r="I48" s="7">
        <v>2.5</v>
      </c>
      <c r="J48" s="7">
        <v>3</v>
      </c>
      <c r="K48" s="7">
        <v>3.5</v>
      </c>
      <c r="L48" s="7">
        <v>4</v>
      </c>
      <c r="M48" s="11" t="s">
        <v>107</v>
      </c>
      <c r="N48" s="88"/>
      <c r="O48" s="91"/>
      <c r="P48" s="72" t="s">
        <v>1</v>
      </c>
      <c r="Q48" s="72" t="s">
        <v>2</v>
      </c>
      <c r="R48" s="88"/>
    </row>
    <row r="49" spans="1:18" s="1" customFormat="1" ht="23.25">
      <c r="A49" s="7" t="s">
        <v>114</v>
      </c>
      <c r="B49" s="76" t="s">
        <v>59</v>
      </c>
      <c r="C49" s="22" t="s">
        <v>163</v>
      </c>
      <c r="D49" s="22" t="s">
        <v>118</v>
      </c>
      <c r="E49" s="28">
        <v>7</v>
      </c>
      <c r="F49" s="28">
        <v>21</v>
      </c>
      <c r="G49" s="28">
        <v>34</v>
      </c>
      <c r="H49" s="28">
        <v>53</v>
      </c>
      <c r="I49" s="28">
        <v>49</v>
      </c>
      <c r="J49" s="28">
        <v>39</v>
      </c>
      <c r="K49" s="28">
        <v>35</v>
      </c>
      <c r="L49" s="28">
        <v>290</v>
      </c>
      <c r="M49" s="7">
        <f>SUM(E49:L49)</f>
        <v>528</v>
      </c>
      <c r="N49" s="8">
        <f aca="true" t="shared" si="20" ref="N49:N56">((4*L49)+(3.5*K49)+(3*J49)+(2.5*I49)+(2*H49)+(1.5*G49)+(F49))/M49</f>
        <v>3.2196969696969697</v>
      </c>
      <c r="O49" s="41">
        <f>SQRT((16*L49+12.25*K49+9*J49+6.25*I49+4*H49+2.25*G49+F49)/M49-(N49^2))</f>
        <v>1.031708600063682</v>
      </c>
      <c r="P49" s="28">
        <v>1</v>
      </c>
      <c r="Q49" s="28">
        <v>0</v>
      </c>
      <c r="R49" s="28" t="s">
        <v>333</v>
      </c>
    </row>
    <row r="50" spans="1:18" s="1" customFormat="1" ht="23.25">
      <c r="A50" s="10"/>
      <c r="B50" s="76" t="s">
        <v>289</v>
      </c>
      <c r="C50" s="22" t="s">
        <v>157</v>
      </c>
      <c r="D50" s="22" t="s">
        <v>118</v>
      </c>
      <c r="E50" s="28">
        <v>2</v>
      </c>
      <c r="F50" s="28">
        <v>3</v>
      </c>
      <c r="G50" s="28">
        <v>8</v>
      </c>
      <c r="H50" s="28">
        <v>21</v>
      </c>
      <c r="I50" s="28">
        <v>29</v>
      </c>
      <c r="J50" s="28">
        <v>72</v>
      </c>
      <c r="K50" s="28">
        <v>99</v>
      </c>
      <c r="L50" s="28">
        <v>293</v>
      </c>
      <c r="M50" s="7">
        <f aca="true" t="shared" si="21" ref="M50:M56">SUM(E50:L50)</f>
        <v>527</v>
      </c>
      <c r="N50" s="8">
        <f t="shared" si="20"/>
        <v>3.537001897533207</v>
      </c>
      <c r="O50" s="41">
        <f aca="true" t="shared" si="22" ref="O50:O56">SQRT((16*L50+12.25*K50+9*J50+6.25*I50+4*H50+2.25*G50+F50)/M50-(N50^2))</f>
        <v>0.6776850636816445</v>
      </c>
      <c r="P50" s="28">
        <v>0</v>
      </c>
      <c r="Q50" s="28">
        <v>2</v>
      </c>
      <c r="R50" s="28" t="s">
        <v>333</v>
      </c>
    </row>
    <row r="51" spans="1:18" s="1" customFormat="1" ht="23.25">
      <c r="A51" s="10"/>
      <c r="B51" s="76" t="s">
        <v>71</v>
      </c>
      <c r="C51" s="22" t="s">
        <v>164</v>
      </c>
      <c r="D51" s="22" t="s">
        <v>118</v>
      </c>
      <c r="E51" s="28">
        <v>41</v>
      </c>
      <c r="F51" s="28">
        <v>22</v>
      </c>
      <c r="G51" s="28">
        <v>25</v>
      </c>
      <c r="H51" s="28">
        <v>30</v>
      </c>
      <c r="I51" s="28">
        <v>30</v>
      </c>
      <c r="J51" s="28">
        <v>41</v>
      </c>
      <c r="K51" s="28">
        <v>30</v>
      </c>
      <c r="L51" s="28">
        <v>302</v>
      </c>
      <c r="M51" s="7">
        <f t="shared" si="21"/>
        <v>521</v>
      </c>
      <c r="N51" s="8">
        <f t="shared" si="20"/>
        <v>3.129558541266795</v>
      </c>
      <c r="O51" s="41">
        <f t="shared" si="22"/>
        <v>1.2784233320237652</v>
      </c>
      <c r="P51" s="28">
        <v>0</v>
      </c>
      <c r="Q51" s="28">
        <v>0</v>
      </c>
      <c r="R51" s="28" t="s">
        <v>334</v>
      </c>
    </row>
    <row r="52" spans="1:18" s="1" customFormat="1" ht="23.25">
      <c r="A52" s="11"/>
      <c r="B52" s="76" t="s">
        <v>290</v>
      </c>
      <c r="C52" s="22" t="s">
        <v>157</v>
      </c>
      <c r="D52" s="22" t="s">
        <v>118</v>
      </c>
      <c r="E52" s="28">
        <v>0</v>
      </c>
      <c r="F52" s="28">
        <v>0</v>
      </c>
      <c r="G52" s="28">
        <v>3</v>
      </c>
      <c r="H52" s="28">
        <v>9</v>
      </c>
      <c r="I52" s="28">
        <v>8</v>
      </c>
      <c r="J52" s="28">
        <v>54</v>
      </c>
      <c r="K52" s="28">
        <v>26</v>
      </c>
      <c r="L52" s="28">
        <v>421</v>
      </c>
      <c r="M52" s="7">
        <f t="shared" si="21"/>
        <v>521</v>
      </c>
      <c r="N52" s="8">
        <f t="shared" si="20"/>
        <v>3.7994241842610363</v>
      </c>
      <c r="O52" s="41">
        <f t="shared" si="22"/>
        <v>0.46424939367788665</v>
      </c>
      <c r="P52" s="28">
        <v>0</v>
      </c>
      <c r="Q52" s="28">
        <v>0</v>
      </c>
      <c r="R52" s="28" t="s">
        <v>334</v>
      </c>
    </row>
    <row r="53" spans="1:18" s="1" customFormat="1" ht="23.25">
      <c r="A53" s="7" t="s">
        <v>115</v>
      </c>
      <c r="B53" s="28" t="s">
        <v>201</v>
      </c>
      <c r="C53" s="22" t="s">
        <v>165</v>
      </c>
      <c r="D53" s="22" t="s">
        <v>118</v>
      </c>
      <c r="E53" s="28">
        <v>0</v>
      </c>
      <c r="F53" s="28">
        <v>54</v>
      </c>
      <c r="G53" s="28">
        <v>17</v>
      </c>
      <c r="H53" s="28">
        <v>36</v>
      </c>
      <c r="I53" s="28">
        <v>42</v>
      </c>
      <c r="J53" s="28">
        <v>59</v>
      </c>
      <c r="K53" s="28">
        <v>54</v>
      </c>
      <c r="L53" s="28">
        <v>194</v>
      </c>
      <c r="M53" s="7">
        <f t="shared" si="21"/>
        <v>456</v>
      </c>
      <c r="N53" s="8">
        <f t="shared" si="20"/>
        <v>3.066885964912281</v>
      </c>
      <c r="O53" s="41">
        <f t="shared" si="22"/>
        <v>1.0536173883488664</v>
      </c>
      <c r="P53" s="28">
        <v>0</v>
      </c>
      <c r="Q53" s="28">
        <v>0</v>
      </c>
      <c r="R53" s="28" t="s">
        <v>335</v>
      </c>
    </row>
    <row r="54" spans="1:18" s="1" customFormat="1" ht="23.25">
      <c r="A54" s="10"/>
      <c r="B54" s="28" t="s">
        <v>77</v>
      </c>
      <c r="C54" s="22" t="s">
        <v>157</v>
      </c>
      <c r="D54" s="22" t="s">
        <v>119</v>
      </c>
      <c r="E54" s="28">
        <v>2</v>
      </c>
      <c r="F54" s="28">
        <v>0</v>
      </c>
      <c r="G54" s="28">
        <v>1</v>
      </c>
      <c r="H54" s="28">
        <v>0</v>
      </c>
      <c r="I54" s="28">
        <v>3</v>
      </c>
      <c r="J54" s="28">
        <v>15</v>
      </c>
      <c r="K54" s="28">
        <v>88</v>
      </c>
      <c r="L54" s="28">
        <v>346</v>
      </c>
      <c r="M54" s="7">
        <f t="shared" si="21"/>
        <v>455</v>
      </c>
      <c r="N54" s="8">
        <f t="shared" si="20"/>
        <v>3.8373626373626375</v>
      </c>
      <c r="O54" s="41">
        <f t="shared" si="22"/>
        <v>0.39213373802076995</v>
      </c>
      <c r="P54" s="28">
        <v>2</v>
      </c>
      <c r="Q54" s="28">
        <v>0</v>
      </c>
      <c r="R54" s="28" t="s">
        <v>335</v>
      </c>
    </row>
    <row r="55" spans="1:18" s="1" customFormat="1" ht="23.25">
      <c r="A55" s="10"/>
      <c r="B55" s="28" t="s">
        <v>76</v>
      </c>
      <c r="C55" s="22" t="s">
        <v>202</v>
      </c>
      <c r="D55" s="22" t="s">
        <v>118</v>
      </c>
      <c r="E55" s="28">
        <v>1</v>
      </c>
      <c r="F55" s="28">
        <v>74</v>
      </c>
      <c r="G55" s="28">
        <v>6</v>
      </c>
      <c r="H55" s="28">
        <v>17</v>
      </c>
      <c r="I55" s="28">
        <v>19</v>
      </c>
      <c r="J55" s="28">
        <v>19</v>
      </c>
      <c r="K55" s="28">
        <v>19</v>
      </c>
      <c r="L55" s="28">
        <v>294</v>
      </c>
      <c r="M55" s="7">
        <f t="shared" si="21"/>
        <v>449</v>
      </c>
      <c r="N55" s="8">
        <f t="shared" si="20"/>
        <v>3.260579064587973</v>
      </c>
      <c r="O55" s="41">
        <f t="shared" si="22"/>
        <v>1.1641568342012127</v>
      </c>
      <c r="P55" s="28">
        <v>4</v>
      </c>
      <c r="Q55" s="28">
        <v>0</v>
      </c>
      <c r="R55" s="28" t="s">
        <v>336</v>
      </c>
    </row>
    <row r="56" spans="1:18" s="1" customFormat="1" ht="23.25">
      <c r="A56" s="11"/>
      <c r="B56" s="28" t="s">
        <v>162</v>
      </c>
      <c r="C56" s="22" t="s">
        <v>157</v>
      </c>
      <c r="D56" s="22" t="s">
        <v>119</v>
      </c>
      <c r="E56" s="28">
        <v>0</v>
      </c>
      <c r="F56" s="28">
        <v>16</v>
      </c>
      <c r="G56" s="28">
        <v>12</v>
      </c>
      <c r="H56" s="28">
        <v>15</v>
      </c>
      <c r="I56" s="28">
        <v>26</v>
      </c>
      <c r="J56" s="28">
        <v>30</v>
      </c>
      <c r="K56" s="28">
        <v>49</v>
      </c>
      <c r="L56" s="28">
        <v>293</v>
      </c>
      <c r="M56" s="7">
        <f t="shared" si="21"/>
        <v>441</v>
      </c>
      <c r="N56" s="8">
        <f t="shared" si="20"/>
        <v>3.5430839002267573</v>
      </c>
      <c r="O56" s="41">
        <f t="shared" si="22"/>
        <v>0.8076749277271883</v>
      </c>
      <c r="P56" s="28">
        <v>10</v>
      </c>
      <c r="Q56" s="28">
        <v>1</v>
      </c>
      <c r="R56" s="28" t="s">
        <v>336</v>
      </c>
    </row>
    <row r="57" spans="1:18" s="1" customFormat="1" ht="23.25">
      <c r="A57" s="12"/>
      <c r="B57" s="49"/>
      <c r="C57" s="49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38"/>
      <c r="P57" s="12"/>
      <c r="Q57" s="12"/>
      <c r="R57" s="49"/>
    </row>
    <row r="58" spans="1:18" s="1" customFormat="1" ht="23.25">
      <c r="A58" s="12"/>
      <c r="B58" s="49"/>
      <c r="C58" s="49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38"/>
      <c r="P58" s="12"/>
      <c r="Q58" s="12"/>
      <c r="R58" s="49"/>
    </row>
    <row r="59" spans="1:18" s="1" customFormat="1" ht="23.25">
      <c r="A59" s="12"/>
      <c r="B59" s="49"/>
      <c r="C59" s="49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38"/>
      <c r="P59" s="12"/>
      <c r="Q59" s="12"/>
      <c r="R59" s="49"/>
    </row>
    <row r="60" spans="1:18" s="1" customFormat="1" ht="23.25">
      <c r="A60" s="12"/>
      <c r="B60" s="49"/>
      <c r="C60" s="49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38"/>
      <c r="P60" s="12"/>
      <c r="Q60" s="12"/>
      <c r="R60" s="49"/>
    </row>
    <row r="61" spans="1:18" s="1" customFormat="1" ht="23.25">
      <c r="A61" s="12"/>
      <c r="B61" s="49"/>
      <c r="C61" s="49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38"/>
      <c r="P61" s="12"/>
      <c r="Q61" s="12"/>
      <c r="R61" s="49"/>
    </row>
    <row r="62" spans="1:18" s="1" customFormat="1" ht="23.25">
      <c r="A62" s="12"/>
      <c r="B62" s="49"/>
      <c r="C62" s="49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38"/>
      <c r="P62" s="12"/>
      <c r="Q62" s="12"/>
      <c r="R62" s="49"/>
    </row>
    <row r="63" spans="1:18" s="1" customFormat="1" ht="23.25">
      <c r="A63" s="12"/>
      <c r="B63" s="49"/>
      <c r="C63" s="49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38"/>
      <c r="P63" s="12"/>
      <c r="Q63" s="12"/>
      <c r="R63" s="49"/>
    </row>
    <row r="64" spans="1:18" s="1" customFormat="1" ht="23.25">
      <c r="A64" s="12"/>
      <c r="B64" s="49"/>
      <c r="C64" s="49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38"/>
      <c r="P64" s="12"/>
      <c r="Q64" s="12"/>
      <c r="R64" s="49"/>
    </row>
    <row r="65" spans="1:18" s="1" customFormat="1" ht="23.25">
      <c r="A65" s="12"/>
      <c r="B65" s="49"/>
      <c r="C65" s="49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38"/>
      <c r="P65" s="12"/>
      <c r="Q65" s="12"/>
      <c r="R65" s="49"/>
    </row>
    <row r="66" spans="1:18" s="1" customFormat="1" ht="23.25">
      <c r="A66" s="12"/>
      <c r="B66" s="49"/>
      <c r="C66" s="49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38"/>
      <c r="P66" s="12"/>
      <c r="Q66" s="12"/>
      <c r="R66" s="49"/>
    </row>
    <row r="67" spans="1:18" s="1" customFormat="1" ht="29.25">
      <c r="A67" s="94" t="s">
        <v>224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s="1" customFormat="1" ht="29.25">
      <c r="A68" s="94" t="s">
        <v>299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s="1" customFormat="1" ht="23.25">
      <c r="A69" s="88" t="s">
        <v>110</v>
      </c>
      <c r="B69" s="88" t="s">
        <v>0</v>
      </c>
      <c r="C69" s="88" t="s">
        <v>120</v>
      </c>
      <c r="D69" s="88" t="s">
        <v>117</v>
      </c>
      <c r="E69" s="86" t="s">
        <v>105</v>
      </c>
      <c r="F69" s="86"/>
      <c r="G69" s="86"/>
      <c r="H69" s="86"/>
      <c r="I69" s="86"/>
      <c r="J69" s="86"/>
      <c r="K69" s="86"/>
      <c r="L69" s="86"/>
      <c r="M69" s="9" t="s">
        <v>104</v>
      </c>
      <c r="N69" s="88" t="s">
        <v>108</v>
      </c>
      <c r="O69" s="91" t="s">
        <v>109</v>
      </c>
      <c r="P69" s="71"/>
      <c r="Q69" s="71"/>
      <c r="R69" s="88" t="s">
        <v>3</v>
      </c>
    </row>
    <row r="70" spans="1:18" s="1" customFormat="1" ht="23.25">
      <c r="A70" s="88"/>
      <c r="B70" s="88"/>
      <c r="C70" s="88"/>
      <c r="D70" s="88"/>
      <c r="E70" s="7">
        <v>0</v>
      </c>
      <c r="F70" s="7">
        <v>1</v>
      </c>
      <c r="G70" s="7">
        <v>1.5</v>
      </c>
      <c r="H70" s="7">
        <v>2</v>
      </c>
      <c r="I70" s="7">
        <v>2.5</v>
      </c>
      <c r="J70" s="7">
        <v>3</v>
      </c>
      <c r="K70" s="7">
        <v>3.5</v>
      </c>
      <c r="L70" s="7">
        <v>4</v>
      </c>
      <c r="M70" s="11" t="s">
        <v>107</v>
      </c>
      <c r="N70" s="88"/>
      <c r="O70" s="91"/>
      <c r="P70" s="72" t="s">
        <v>1</v>
      </c>
      <c r="Q70" s="72" t="s">
        <v>2</v>
      </c>
      <c r="R70" s="88"/>
    </row>
    <row r="71" spans="1:27" s="1" customFormat="1" ht="23.25">
      <c r="A71" s="7" t="s">
        <v>116</v>
      </c>
      <c r="B71" s="28" t="s">
        <v>92</v>
      </c>
      <c r="C71" s="22" t="s">
        <v>219</v>
      </c>
      <c r="D71" s="22" t="s">
        <v>118</v>
      </c>
      <c r="E71" s="28">
        <v>0</v>
      </c>
      <c r="F71" s="28">
        <v>17</v>
      </c>
      <c r="G71" s="28">
        <v>11</v>
      </c>
      <c r="H71" s="28">
        <v>13</v>
      </c>
      <c r="I71" s="28">
        <v>26</v>
      </c>
      <c r="J71" s="28">
        <v>43</v>
      </c>
      <c r="K71" s="28">
        <v>53</v>
      </c>
      <c r="L71" s="28">
        <v>305</v>
      </c>
      <c r="M71" s="7">
        <f>SUM(E71:L71)</f>
        <v>468</v>
      </c>
      <c r="N71" s="8">
        <f aca="true" t="shared" si="23" ref="N71:N77">((4*L71)+(3.5*K71)+(3*J71)+(2.5*I71)+(2*H71)+(1.5*G71)+(F71))/M71</f>
        <v>3.5448717948717947</v>
      </c>
      <c r="O71" s="41">
        <f aca="true" t="shared" si="24" ref="O71:O77">SQRT((16*L71+12.25*K71+9*J71+6.25*I71+4*H71+2.25*G71+F71)/M71-(N71^2))</f>
        <v>0.7892949524892353</v>
      </c>
      <c r="P71" s="28">
        <v>0</v>
      </c>
      <c r="Q71" s="28">
        <v>0</v>
      </c>
      <c r="R71" s="76" t="s">
        <v>327</v>
      </c>
      <c r="T71" s="7">
        <v>0</v>
      </c>
      <c r="U71" s="7">
        <v>1</v>
      </c>
      <c r="V71" s="7">
        <v>1.5</v>
      </c>
      <c r="W71" s="7">
        <v>2</v>
      </c>
      <c r="X71" s="7">
        <v>2.5</v>
      </c>
      <c r="Y71" s="7">
        <v>3</v>
      </c>
      <c r="Z71" s="7">
        <v>3.5</v>
      </c>
      <c r="AA71" s="7">
        <v>4</v>
      </c>
    </row>
    <row r="72" spans="1:28" s="1" customFormat="1" ht="23.25">
      <c r="A72" s="9"/>
      <c r="B72" s="28" t="s">
        <v>94</v>
      </c>
      <c r="C72" s="22" t="s">
        <v>271</v>
      </c>
      <c r="D72" s="22" t="s">
        <v>118</v>
      </c>
      <c r="E72" s="28">
        <v>1</v>
      </c>
      <c r="F72" s="28">
        <v>1</v>
      </c>
      <c r="G72" s="28">
        <v>0</v>
      </c>
      <c r="H72" s="28">
        <v>1</v>
      </c>
      <c r="I72" s="28">
        <v>2</v>
      </c>
      <c r="J72" s="28">
        <v>0</v>
      </c>
      <c r="K72" s="28">
        <v>4</v>
      </c>
      <c r="L72" s="28">
        <v>26</v>
      </c>
      <c r="M72" s="7">
        <f aca="true" t="shared" si="25" ref="M72:M77">SUM(E72:L72)</f>
        <v>35</v>
      </c>
      <c r="N72" s="8">
        <f t="shared" si="23"/>
        <v>3.6</v>
      </c>
      <c r="O72" s="41">
        <f t="shared" si="24"/>
        <v>0.9086882225022429</v>
      </c>
      <c r="P72" s="28">
        <v>0</v>
      </c>
      <c r="Q72" s="28">
        <v>0</v>
      </c>
      <c r="R72" s="76" t="s">
        <v>327</v>
      </c>
      <c r="T72" s="7">
        <f>SUM(E71:E75)</f>
        <v>3</v>
      </c>
      <c r="U72" s="7">
        <f aca="true" t="shared" si="26" ref="U72:AA72">SUM(F71:F75)</f>
        <v>27</v>
      </c>
      <c r="V72" s="7">
        <f t="shared" si="26"/>
        <v>14</v>
      </c>
      <c r="W72" s="7">
        <f t="shared" si="26"/>
        <v>37</v>
      </c>
      <c r="X72" s="7">
        <f t="shared" si="26"/>
        <v>49</v>
      </c>
      <c r="Y72" s="7">
        <f t="shared" si="26"/>
        <v>66</v>
      </c>
      <c r="Z72" s="7">
        <f t="shared" si="26"/>
        <v>115</v>
      </c>
      <c r="AA72" s="7">
        <f t="shared" si="26"/>
        <v>1161</v>
      </c>
      <c r="AB72" s="7">
        <f>SUM(T72:AA72)</f>
        <v>1472</v>
      </c>
    </row>
    <row r="73" spans="1:28" s="1" customFormat="1" ht="23.25">
      <c r="A73" s="10"/>
      <c r="B73" s="28" t="s">
        <v>269</v>
      </c>
      <c r="C73" s="22" t="s">
        <v>157</v>
      </c>
      <c r="D73" s="22" t="s">
        <v>119</v>
      </c>
      <c r="E73" s="28">
        <v>0</v>
      </c>
      <c r="F73" s="28">
        <v>4</v>
      </c>
      <c r="G73" s="28">
        <v>1</v>
      </c>
      <c r="H73" s="28">
        <v>13</v>
      </c>
      <c r="I73" s="28">
        <v>11</v>
      </c>
      <c r="J73" s="28">
        <v>7</v>
      </c>
      <c r="K73" s="28">
        <v>20</v>
      </c>
      <c r="L73" s="28">
        <v>412</v>
      </c>
      <c r="M73" s="7">
        <f t="shared" si="25"/>
        <v>468</v>
      </c>
      <c r="N73" s="8">
        <f t="shared" si="23"/>
        <v>3.841880341880342</v>
      </c>
      <c r="O73" s="41">
        <f t="shared" si="24"/>
        <v>0.5048888032335948</v>
      </c>
      <c r="P73" s="28">
        <v>0</v>
      </c>
      <c r="Q73" s="28">
        <v>0</v>
      </c>
      <c r="R73" s="76" t="s">
        <v>327</v>
      </c>
      <c r="T73" s="29">
        <f aca="true" t="shared" si="27" ref="T73:AA73">(T72*100)/$AB72</f>
        <v>0.20380434782608695</v>
      </c>
      <c r="U73" s="29">
        <f t="shared" si="27"/>
        <v>1.8342391304347827</v>
      </c>
      <c r="V73" s="29">
        <f t="shared" si="27"/>
        <v>0.9510869565217391</v>
      </c>
      <c r="W73" s="29">
        <f t="shared" si="27"/>
        <v>2.5135869565217392</v>
      </c>
      <c r="X73" s="29">
        <f t="shared" si="27"/>
        <v>3.328804347826087</v>
      </c>
      <c r="Y73" s="29">
        <f t="shared" si="27"/>
        <v>4.483695652173913</v>
      </c>
      <c r="Z73" s="29">
        <f t="shared" si="27"/>
        <v>7.8125</v>
      </c>
      <c r="AA73" s="29">
        <f t="shared" si="27"/>
        <v>78.87228260869566</v>
      </c>
      <c r="AB73" s="5">
        <f>SUM(T73:AA73)</f>
        <v>100</v>
      </c>
    </row>
    <row r="74" spans="1:26" s="1" customFormat="1" ht="23.25">
      <c r="A74" s="10"/>
      <c r="B74" s="28" t="s">
        <v>93</v>
      </c>
      <c r="C74" s="22" t="s">
        <v>272</v>
      </c>
      <c r="D74" s="22" t="s">
        <v>118</v>
      </c>
      <c r="E74" s="28">
        <v>2</v>
      </c>
      <c r="F74" s="28">
        <v>5</v>
      </c>
      <c r="G74" s="28">
        <v>2</v>
      </c>
      <c r="H74" s="28">
        <v>10</v>
      </c>
      <c r="I74" s="28">
        <v>5</v>
      </c>
      <c r="J74" s="28">
        <v>14</v>
      </c>
      <c r="K74" s="28">
        <v>28</v>
      </c>
      <c r="L74" s="28">
        <v>401</v>
      </c>
      <c r="M74" s="7">
        <f t="shared" si="25"/>
        <v>467</v>
      </c>
      <c r="N74" s="8">
        <f t="shared" si="23"/>
        <v>3.821199143468951</v>
      </c>
      <c r="O74" s="41">
        <f t="shared" si="24"/>
        <v>0.5607049105763614</v>
      </c>
      <c r="P74" s="28">
        <v>0</v>
      </c>
      <c r="Q74" s="28">
        <v>1</v>
      </c>
      <c r="R74" s="76" t="s">
        <v>328</v>
      </c>
      <c r="Z74" s="65">
        <f>SUM(V73:AA73)</f>
        <v>97.96195652173913</v>
      </c>
    </row>
    <row r="75" spans="1:18" s="1" customFormat="1" ht="23.25">
      <c r="A75" s="10"/>
      <c r="B75" s="28" t="s">
        <v>95</v>
      </c>
      <c r="C75" s="22" t="s">
        <v>167</v>
      </c>
      <c r="D75" s="22" t="s">
        <v>118</v>
      </c>
      <c r="E75" s="28">
        <v>0</v>
      </c>
      <c r="F75" s="28">
        <v>0</v>
      </c>
      <c r="G75" s="28">
        <v>0</v>
      </c>
      <c r="H75" s="28">
        <v>0</v>
      </c>
      <c r="I75" s="28">
        <v>5</v>
      </c>
      <c r="J75" s="28">
        <v>2</v>
      </c>
      <c r="K75" s="28">
        <v>10</v>
      </c>
      <c r="L75" s="28">
        <v>17</v>
      </c>
      <c r="M75" s="7">
        <f t="shared" si="25"/>
        <v>34</v>
      </c>
      <c r="N75" s="8">
        <f t="shared" si="23"/>
        <v>3.573529411764706</v>
      </c>
      <c r="O75" s="41">
        <f t="shared" si="24"/>
        <v>0.530432023437394</v>
      </c>
      <c r="P75" s="28">
        <v>0</v>
      </c>
      <c r="Q75" s="28">
        <v>0</v>
      </c>
      <c r="R75" s="76" t="s">
        <v>328</v>
      </c>
    </row>
    <row r="76" spans="1:18" s="1" customFormat="1" ht="23.25">
      <c r="A76" s="10"/>
      <c r="B76" s="28" t="s">
        <v>270</v>
      </c>
      <c r="C76" s="22" t="s">
        <v>157</v>
      </c>
      <c r="D76" s="22" t="s">
        <v>119</v>
      </c>
      <c r="E76" s="28">
        <v>0</v>
      </c>
      <c r="F76" s="28">
        <v>0</v>
      </c>
      <c r="G76" s="28">
        <v>0</v>
      </c>
      <c r="H76" s="28">
        <v>2</v>
      </c>
      <c r="I76" s="28">
        <v>5</v>
      </c>
      <c r="J76" s="28">
        <v>18</v>
      </c>
      <c r="K76" s="28">
        <v>63</v>
      </c>
      <c r="L76" s="28">
        <v>380</v>
      </c>
      <c r="M76" s="7">
        <f t="shared" si="25"/>
        <v>468</v>
      </c>
      <c r="N76" s="8">
        <f t="shared" si="23"/>
        <v>3.8696581196581197</v>
      </c>
      <c r="O76" s="41">
        <f t="shared" si="24"/>
        <v>0.31025611593779523</v>
      </c>
      <c r="P76" s="28">
        <v>0</v>
      </c>
      <c r="Q76" s="28">
        <v>0</v>
      </c>
      <c r="R76" s="76" t="s">
        <v>328</v>
      </c>
    </row>
    <row r="77" spans="1:18" s="1" customFormat="1" ht="23.25">
      <c r="A77" s="86" t="s">
        <v>172</v>
      </c>
      <c r="B77" s="86"/>
      <c r="C77" s="86"/>
      <c r="D77" s="86"/>
      <c r="E77" s="7">
        <f aca="true" t="shared" si="28" ref="E77:L77">SUM(E49:E56,E71:E76)</f>
        <v>56</v>
      </c>
      <c r="F77" s="7">
        <f t="shared" si="28"/>
        <v>217</v>
      </c>
      <c r="G77" s="7">
        <f t="shared" si="28"/>
        <v>120</v>
      </c>
      <c r="H77" s="7">
        <f t="shared" si="28"/>
        <v>220</v>
      </c>
      <c r="I77" s="7">
        <f t="shared" si="28"/>
        <v>260</v>
      </c>
      <c r="J77" s="7">
        <f t="shared" si="28"/>
        <v>413</v>
      </c>
      <c r="K77" s="7">
        <f t="shared" si="28"/>
        <v>578</v>
      </c>
      <c r="L77" s="7">
        <f t="shared" si="28"/>
        <v>3974</v>
      </c>
      <c r="M77" s="7">
        <f t="shared" si="25"/>
        <v>5838</v>
      </c>
      <c r="N77" s="8">
        <f t="shared" si="23"/>
        <v>3.536313806097979</v>
      </c>
      <c r="O77" s="41">
        <f t="shared" si="24"/>
        <v>0.8648181864211614</v>
      </c>
      <c r="P77" s="7">
        <f>SUM(P49:P56,P71:P76)</f>
        <v>17</v>
      </c>
      <c r="Q77" s="7">
        <f>SUM(Q49:Q56,Q71:Q76)</f>
        <v>4</v>
      </c>
      <c r="R77" s="35"/>
    </row>
    <row r="78" spans="1:18" s="2" customFormat="1" ht="23.25">
      <c r="A78" s="86" t="s">
        <v>174</v>
      </c>
      <c r="B78" s="86"/>
      <c r="C78" s="86"/>
      <c r="D78" s="86"/>
      <c r="E78" s="8">
        <f aca="true" t="shared" si="29" ref="E78:L78">(E77*100)/$M77</f>
        <v>0.9592326139088729</v>
      </c>
      <c r="F78" s="8">
        <f t="shared" si="29"/>
        <v>3.7170263788968825</v>
      </c>
      <c r="G78" s="8">
        <f t="shared" si="29"/>
        <v>2.055498458376156</v>
      </c>
      <c r="H78" s="8">
        <f t="shared" si="29"/>
        <v>3.7684138403562866</v>
      </c>
      <c r="I78" s="8">
        <f t="shared" si="29"/>
        <v>4.453579993148338</v>
      </c>
      <c r="J78" s="8">
        <f t="shared" si="29"/>
        <v>7.074340527577938</v>
      </c>
      <c r="K78" s="8">
        <f t="shared" si="29"/>
        <v>9.900650907845153</v>
      </c>
      <c r="L78" s="8">
        <f t="shared" si="29"/>
        <v>68.07125727989038</v>
      </c>
      <c r="M78" s="8">
        <f>((M77-(P77+Q77))*100)/$M77</f>
        <v>99.64028776978417</v>
      </c>
      <c r="N78" s="14"/>
      <c r="O78" s="37"/>
      <c r="P78" s="8">
        <f>(P77*100)/$M77</f>
        <v>0.2911956149366221</v>
      </c>
      <c r="Q78" s="8">
        <f>(Q77*100)/$M77</f>
        <v>0.0685166152792052</v>
      </c>
      <c r="R78" s="11"/>
    </row>
  </sheetData>
  <mergeCells count="44">
    <mergeCell ref="A78:D78"/>
    <mergeCell ref="A1:R1"/>
    <mergeCell ref="A2:R2"/>
    <mergeCell ref="A45:R45"/>
    <mergeCell ref="A46:R46"/>
    <mergeCell ref="A3:A4"/>
    <mergeCell ref="B3:B4"/>
    <mergeCell ref="C3:C4"/>
    <mergeCell ref="D3:D4"/>
    <mergeCell ref="E3:L3"/>
    <mergeCell ref="N3:N4"/>
    <mergeCell ref="O3:O4"/>
    <mergeCell ref="E69:L69"/>
    <mergeCell ref="N69:N70"/>
    <mergeCell ref="E27:L27"/>
    <mergeCell ref="N27:N28"/>
    <mergeCell ref="O27:O28"/>
    <mergeCell ref="O69:O70"/>
    <mergeCell ref="R3:R4"/>
    <mergeCell ref="A47:A48"/>
    <mergeCell ref="B47:B48"/>
    <mergeCell ref="C47:C48"/>
    <mergeCell ref="D47:D48"/>
    <mergeCell ref="E47:L47"/>
    <mergeCell ref="N47:N48"/>
    <mergeCell ref="O47:O48"/>
    <mergeCell ref="A25:R25"/>
    <mergeCell ref="A26:R26"/>
    <mergeCell ref="A77:D77"/>
    <mergeCell ref="A37:D37"/>
    <mergeCell ref="A69:A70"/>
    <mergeCell ref="B69:B70"/>
    <mergeCell ref="C69:C70"/>
    <mergeCell ref="D69:D70"/>
    <mergeCell ref="R69:R70"/>
    <mergeCell ref="R27:R28"/>
    <mergeCell ref="A67:R67"/>
    <mergeCell ref="A68:R68"/>
    <mergeCell ref="R47:R48"/>
    <mergeCell ref="A36:D36"/>
    <mergeCell ref="A27:A28"/>
    <mergeCell ref="B27:B28"/>
    <mergeCell ref="C27:C28"/>
    <mergeCell ref="D27:D28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6"/>
  <sheetViews>
    <sheetView workbookViewId="0" topLeftCell="A151">
      <selection activeCell="R57" sqref="R57:R61"/>
    </sheetView>
  </sheetViews>
  <sheetFormatPr defaultColWidth="9.140625" defaultRowHeight="12.75"/>
  <cols>
    <col min="1" max="1" width="9.140625" style="3" customWidth="1"/>
    <col min="2" max="2" width="8.57421875" style="0" customWidth="1"/>
    <col min="3" max="3" width="18.140625" style="0" customWidth="1"/>
    <col min="4" max="4" width="10.7109375" style="0" bestFit="1" customWidth="1"/>
    <col min="5" max="5" width="4.421875" style="0" bestFit="1" customWidth="1"/>
    <col min="6" max="12" width="5.421875" style="0" bestFit="1" customWidth="1"/>
    <col min="13" max="13" width="13.7109375" style="3" bestFit="1" customWidth="1"/>
    <col min="14" max="14" width="6.00390625" style="6" customWidth="1"/>
    <col min="15" max="15" width="6.140625" style="43" customWidth="1"/>
    <col min="16" max="17" width="5.28125" style="3" customWidth="1"/>
    <col min="18" max="18" width="9.7109375" style="3" customWidth="1"/>
    <col min="23" max="31" width="5.28125" style="0" customWidth="1"/>
    <col min="32" max="32" width="6.8515625" style="0" customWidth="1"/>
  </cols>
  <sheetData>
    <row r="1" spans="1:18" s="46" customFormat="1" ht="29.25">
      <c r="A1" s="94" t="s">
        <v>225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46" customFormat="1" ht="29.2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" customFormat="1" ht="23.25">
      <c r="A3" s="88" t="s">
        <v>110</v>
      </c>
      <c r="B3" s="88" t="s">
        <v>0</v>
      </c>
      <c r="C3" s="88" t="s">
        <v>120</v>
      </c>
      <c r="D3" s="88" t="s">
        <v>117</v>
      </c>
      <c r="E3" s="86" t="s">
        <v>105</v>
      </c>
      <c r="F3" s="86"/>
      <c r="G3" s="86"/>
      <c r="H3" s="86"/>
      <c r="I3" s="86"/>
      <c r="J3" s="86"/>
      <c r="K3" s="86"/>
      <c r="L3" s="86"/>
      <c r="M3" s="9" t="s">
        <v>104</v>
      </c>
      <c r="N3" s="88" t="s">
        <v>108</v>
      </c>
      <c r="O3" s="91" t="s">
        <v>109</v>
      </c>
      <c r="P3" s="71"/>
      <c r="Q3" s="71"/>
      <c r="R3" s="88" t="s">
        <v>3</v>
      </c>
    </row>
    <row r="4" spans="1:33" s="1" customFormat="1" ht="23.25">
      <c r="A4" s="88"/>
      <c r="B4" s="88"/>
      <c r="C4" s="88"/>
      <c r="D4" s="88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107</v>
      </c>
      <c r="N4" s="88"/>
      <c r="O4" s="91"/>
      <c r="P4" s="72" t="s">
        <v>1</v>
      </c>
      <c r="Q4" s="72" t="s">
        <v>2</v>
      </c>
      <c r="R4" s="88"/>
      <c r="W4" s="12">
        <v>0</v>
      </c>
      <c r="X4" s="12">
        <v>1</v>
      </c>
      <c r="Y4" s="12">
        <v>1.5</v>
      </c>
      <c r="Z4" s="12">
        <v>2</v>
      </c>
      <c r="AA4" s="12">
        <v>2.5</v>
      </c>
      <c r="AB4" s="12">
        <v>3</v>
      </c>
      <c r="AC4" s="12">
        <v>3.5</v>
      </c>
      <c r="AD4" s="12">
        <v>4</v>
      </c>
      <c r="AE4" s="12" t="s">
        <v>172</v>
      </c>
      <c r="AF4" s="12" t="s">
        <v>1</v>
      </c>
      <c r="AG4" s="1" t="s">
        <v>2</v>
      </c>
    </row>
    <row r="5" spans="1:32" s="1" customFormat="1" ht="23.25">
      <c r="A5" s="7" t="s">
        <v>111</v>
      </c>
      <c r="B5" s="74" t="s">
        <v>235</v>
      </c>
      <c r="C5" s="75" t="s">
        <v>236</v>
      </c>
      <c r="D5" s="75" t="s">
        <v>118</v>
      </c>
      <c r="E5" s="28">
        <v>0</v>
      </c>
      <c r="F5" s="28">
        <v>0</v>
      </c>
      <c r="G5" s="28">
        <v>6</v>
      </c>
      <c r="H5" s="28">
        <v>5</v>
      </c>
      <c r="I5" s="28">
        <v>4</v>
      </c>
      <c r="J5" s="28">
        <v>4</v>
      </c>
      <c r="K5" s="28">
        <v>9</v>
      </c>
      <c r="L5" s="28">
        <v>16</v>
      </c>
      <c r="M5" s="7">
        <f>SUM(E5:L5)</f>
        <v>44</v>
      </c>
      <c r="N5" s="8">
        <f>((4*L5)+(3.5*K5)+(3*J5)+(2.5*I5)+(2*H5)+(1.5*G5)+(F5))/M5</f>
        <v>3.102272727272727</v>
      </c>
      <c r="O5" s="36">
        <f aca="true" t="shared" si="0" ref="O5:O18">SQRT((16*L5+12.25*K5+9*J5+6.25*I5+4*H5+2.25*G5+F5)/M5-(N5^2))</f>
        <v>0.92059482657179</v>
      </c>
      <c r="P5" s="28">
        <v>0</v>
      </c>
      <c r="Q5" s="28">
        <v>0</v>
      </c>
      <c r="R5" s="28" t="s">
        <v>330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" customFormat="1" ht="23.25">
      <c r="A6" s="35"/>
      <c r="B6" s="22" t="s">
        <v>310</v>
      </c>
      <c r="C6" s="22" t="s">
        <v>169</v>
      </c>
      <c r="D6" s="22" t="s">
        <v>118</v>
      </c>
      <c r="E6" s="28">
        <v>0</v>
      </c>
      <c r="F6" s="28">
        <v>0</v>
      </c>
      <c r="G6" s="28">
        <v>0</v>
      </c>
      <c r="H6" s="28">
        <v>0</v>
      </c>
      <c r="I6" s="28">
        <v>4</v>
      </c>
      <c r="J6" s="28">
        <v>19</v>
      </c>
      <c r="K6" s="28">
        <v>25</v>
      </c>
      <c r="L6" s="28">
        <v>44</v>
      </c>
      <c r="M6" s="7">
        <f aca="true" t="shared" si="1" ref="M6:M18">SUM(E6:L6)</f>
        <v>92</v>
      </c>
      <c r="N6" s="8">
        <f aca="true" t="shared" si="2" ref="N6:N18">((4*L6)+(3.5*K6)+(3*J6)+(2.5*I6)+(2*H6)+(1.5*G6)+(F6))/M6</f>
        <v>3.592391304347826</v>
      </c>
      <c r="O6" s="36">
        <f t="shared" si="0"/>
        <v>0.4540239640419727</v>
      </c>
      <c r="P6" s="28">
        <v>0</v>
      </c>
      <c r="Q6" s="28">
        <v>0</v>
      </c>
      <c r="R6" s="28" t="s">
        <v>330</v>
      </c>
      <c r="V6" s="1" t="s">
        <v>111</v>
      </c>
      <c r="W6" s="1">
        <f>SUM(E6:E7)</f>
        <v>32</v>
      </c>
      <c r="X6" s="1">
        <f aca="true" t="shared" si="3" ref="X6:AD6">SUM(F6:F7)</f>
        <v>80</v>
      </c>
      <c r="Y6" s="1">
        <f t="shared" si="3"/>
        <v>52</v>
      </c>
      <c r="Z6" s="1">
        <f t="shared" si="3"/>
        <v>56</v>
      </c>
      <c r="AA6" s="1">
        <f t="shared" si="3"/>
        <v>65</v>
      </c>
      <c r="AB6" s="1">
        <f t="shared" si="3"/>
        <v>91</v>
      </c>
      <c r="AC6" s="1">
        <f t="shared" si="3"/>
        <v>77</v>
      </c>
      <c r="AD6" s="1">
        <f t="shared" si="3"/>
        <v>221</v>
      </c>
      <c r="AE6" s="1">
        <f aca="true" t="shared" si="4" ref="AE6:AE13">SUM(W6:AD6)</f>
        <v>674</v>
      </c>
      <c r="AF6" s="1">
        <f>SUM(P5:P7)</f>
        <v>0</v>
      </c>
      <c r="AG6" s="1">
        <f>SUM(Q5:Q7)</f>
        <v>0</v>
      </c>
    </row>
    <row r="7" spans="1:33" s="1" customFormat="1" ht="23.25">
      <c r="A7" s="10"/>
      <c r="B7" s="22" t="s">
        <v>21</v>
      </c>
      <c r="C7" s="22" t="s">
        <v>168</v>
      </c>
      <c r="D7" s="22" t="s">
        <v>119</v>
      </c>
      <c r="E7" s="28">
        <v>32</v>
      </c>
      <c r="F7" s="28">
        <v>80</v>
      </c>
      <c r="G7" s="28">
        <v>52</v>
      </c>
      <c r="H7" s="28">
        <v>56</v>
      </c>
      <c r="I7" s="28">
        <v>61</v>
      </c>
      <c r="J7" s="28">
        <v>72</v>
      </c>
      <c r="K7" s="28">
        <v>52</v>
      </c>
      <c r="L7" s="28">
        <v>177</v>
      </c>
      <c r="M7" s="7">
        <f t="shared" si="1"/>
        <v>582</v>
      </c>
      <c r="N7" s="8">
        <f t="shared" si="2"/>
        <v>2.6262886597938144</v>
      </c>
      <c r="O7" s="36">
        <f t="shared" si="0"/>
        <v>1.2469673063345628</v>
      </c>
      <c r="P7" s="28">
        <v>0</v>
      </c>
      <c r="Q7" s="28">
        <v>0</v>
      </c>
      <c r="R7" s="28" t="s">
        <v>330</v>
      </c>
      <c r="V7" s="1" t="s">
        <v>112</v>
      </c>
      <c r="W7" s="1">
        <f>SUM(E9:E10)</f>
        <v>13</v>
      </c>
      <c r="X7" s="1">
        <f aca="true" t="shared" si="5" ref="X7:AD7">SUM(F9:F10)</f>
        <v>40</v>
      </c>
      <c r="Y7" s="1">
        <f t="shared" si="5"/>
        <v>57</v>
      </c>
      <c r="Z7" s="1">
        <f t="shared" si="5"/>
        <v>105</v>
      </c>
      <c r="AA7" s="1">
        <f t="shared" si="5"/>
        <v>108</v>
      </c>
      <c r="AB7" s="1">
        <f t="shared" si="5"/>
        <v>93</v>
      </c>
      <c r="AC7" s="1">
        <f t="shared" si="5"/>
        <v>74</v>
      </c>
      <c r="AD7" s="1">
        <f t="shared" si="5"/>
        <v>143</v>
      </c>
      <c r="AE7" s="1">
        <f t="shared" si="4"/>
        <v>633</v>
      </c>
      <c r="AF7" s="1">
        <f>SUM(P9:P10)</f>
        <v>1</v>
      </c>
      <c r="AG7" s="1">
        <f>SUM(Q9:Q10)</f>
        <v>0</v>
      </c>
    </row>
    <row r="8" spans="1:18" s="1" customFormat="1" ht="23.25">
      <c r="A8" s="11"/>
      <c r="B8" s="22" t="s">
        <v>22</v>
      </c>
      <c r="C8" s="22" t="s">
        <v>169</v>
      </c>
      <c r="D8" s="22" t="s">
        <v>118</v>
      </c>
      <c r="E8" s="28">
        <v>11</v>
      </c>
      <c r="F8" s="28">
        <v>3</v>
      </c>
      <c r="G8" s="28">
        <v>4</v>
      </c>
      <c r="H8" s="28">
        <v>3</v>
      </c>
      <c r="I8" s="28">
        <v>5</v>
      </c>
      <c r="J8" s="28">
        <v>17</v>
      </c>
      <c r="K8" s="28">
        <v>21</v>
      </c>
      <c r="L8" s="28">
        <v>30</v>
      </c>
      <c r="M8" s="7">
        <f>SUM(E8:L8)</f>
        <v>94</v>
      </c>
      <c r="N8" s="8">
        <f>((4*L8)+(3.5*K8)+(3*J8)+(2.5*I8)+(2*H8)+(1.5*G8)+(F8))/M8</f>
        <v>2.893617021276596</v>
      </c>
      <c r="O8" s="36">
        <f>SQRT((16*L8+12.25*K8+9*J8+6.25*I8+4*H8+2.25*G8+F8)/M8-(N8^2))</f>
        <v>1.2982646773582924</v>
      </c>
      <c r="P8" s="28">
        <v>2</v>
      </c>
      <c r="Q8" s="28">
        <v>0</v>
      </c>
      <c r="R8" s="28" t="s">
        <v>330</v>
      </c>
    </row>
    <row r="9" spans="1:33" s="1" customFormat="1" ht="23.25">
      <c r="A9" s="7" t="s">
        <v>112</v>
      </c>
      <c r="B9" s="22" t="s">
        <v>315</v>
      </c>
      <c r="C9" s="22" t="s">
        <v>169</v>
      </c>
      <c r="D9" s="22" t="s">
        <v>118</v>
      </c>
      <c r="E9" s="28">
        <v>0</v>
      </c>
      <c r="F9" s="28">
        <v>0</v>
      </c>
      <c r="G9" s="28">
        <v>4</v>
      </c>
      <c r="H9" s="28">
        <v>7</v>
      </c>
      <c r="I9" s="28">
        <v>10</v>
      </c>
      <c r="J9" s="28">
        <v>11</v>
      </c>
      <c r="K9" s="28">
        <v>35</v>
      </c>
      <c r="L9" s="28">
        <v>26</v>
      </c>
      <c r="M9" s="7">
        <f t="shared" si="1"/>
        <v>93</v>
      </c>
      <c r="N9" s="8">
        <f t="shared" si="2"/>
        <v>3.274193548387097</v>
      </c>
      <c r="O9" s="36">
        <f t="shared" si="0"/>
        <v>0.705264874486303</v>
      </c>
      <c r="P9" s="28">
        <v>0</v>
      </c>
      <c r="Q9" s="28">
        <v>0</v>
      </c>
      <c r="R9" s="28" t="s">
        <v>331</v>
      </c>
      <c r="V9" s="1" t="s">
        <v>113</v>
      </c>
      <c r="W9" s="1">
        <f>SUM(E13:E14)</f>
        <v>0</v>
      </c>
      <c r="X9" s="1">
        <f aca="true" t="shared" si="6" ref="X9:AD9">SUM(F13:F14)</f>
        <v>2</v>
      </c>
      <c r="Y9" s="1">
        <f t="shared" si="6"/>
        <v>1</v>
      </c>
      <c r="Z9" s="1">
        <f t="shared" si="6"/>
        <v>5</v>
      </c>
      <c r="AA9" s="1">
        <f t="shared" si="6"/>
        <v>13</v>
      </c>
      <c r="AB9" s="1">
        <f t="shared" si="6"/>
        <v>23</v>
      </c>
      <c r="AC9" s="1">
        <f t="shared" si="6"/>
        <v>26</v>
      </c>
      <c r="AD9" s="1">
        <f t="shared" si="6"/>
        <v>7</v>
      </c>
      <c r="AE9" s="1">
        <f t="shared" si="4"/>
        <v>77</v>
      </c>
      <c r="AF9" s="1">
        <f>SUM(P13:P14)</f>
        <v>1</v>
      </c>
      <c r="AG9" s="1">
        <f>SUM(Q13:Q14)</f>
        <v>0</v>
      </c>
    </row>
    <row r="10" spans="1:33" s="1" customFormat="1" ht="23.25">
      <c r="A10" s="9"/>
      <c r="B10" s="22" t="s">
        <v>38</v>
      </c>
      <c r="C10" s="22" t="s">
        <v>168</v>
      </c>
      <c r="D10" s="22" t="s">
        <v>119</v>
      </c>
      <c r="E10" s="28">
        <v>13</v>
      </c>
      <c r="F10" s="28">
        <v>40</v>
      </c>
      <c r="G10" s="28">
        <v>53</v>
      </c>
      <c r="H10" s="28">
        <v>98</v>
      </c>
      <c r="I10" s="28">
        <v>98</v>
      </c>
      <c r="J10" s="28">
        <v>82</v>
      </c>
      <c r="K10" s="28">
        <v>39</v>
      </c>
      <c r="L10" s="28">
        <v>117</v>
      </c>
      <c r="M10" s="7">
        <f t="shared" si="1"/>
        <v>540</v>
      </c>
      <c r="N10" s="8">
        <f t="shared" si="2"/>
        <v>2.612962962962963</v>
      </c>
      <c r="O10" s="36">
        <f t="shared" si="0"/>
        <v>1.0225324945115244</v>
      </c>
      <c r="P10" s="28">
        <v>1</v>
      </c>
      <c r="Q10" s="28">
        <v>0</v>
      </c>
      <c r="R10" s="28" t="s">
        <v>331</v>
      </c>
      <c r="T10" s="49"/>
      <c r="U10" s="49"/>
      <c r="V10" s="1" t="s">
        <v>114</v>
      </c>
      <c r="W10" s="49">
        <f aca="true" t="shared" si="7" ref="W10:AD10">SUM(E27:E32)</f>
        <v>40</v>
      </c>
      <c r="X10" s="49">
        <f t="shared" si="7"/>
        <v>141</v>
      </c>
      <c r="Y10" s="49">
        <f t="shared" si="7"/>
        <v>119</v>
      </c>
      <c r="Z10" s="49">
        <f t="shared" si="7"/>
        <v>199</v>
      </c>
      <c r="AA10" s="49">
        <f t="shared" si="7"/>
        <v>216</v>
      </c>
      <c r="AB10" s="49">
        <f t="shared" si="7"/>
        <v>228</v>
      </c>
      <c r="AC10" s="49">
        <f t="shared" si="7"/>
        <v>209</v>
      </c>
      <c r="AD10" s="49">
        <f t="shared" si="7"/>
        <v>243</v>
      </c>
      <c r="AE10" s="1">
        <f t="shared" si="4"/>
        <v>1395</v>
      </c>
      <c r="AF10" s="1">
        <f>SUM(P27:P32)</f>
        <v>1</v>
      </c>
      <c r="AG10" s="1">
        <f>SUM(Q27:Q32)</f>
        <v>2</v>
      </c>
    </row>
    <row r="11" spans="1:30" s="1" customFormat="1" ht="23.25">
      <c r="A11" s="10"/>
      <c r="B11" s="22" t="s">
        <v>185</v>
      </c>
      <c r="C11" s="22" t="s">
        <v>169</v>
      </c>
      <c r="D11" s="22" t="s">
        <v>118</v>
      </c>
      <c r="E11" s="28">
        <v>0</v>
      </c>
      <c r="F11" s="28">
        <v>2</v>
      </c>
      <c r="G11" s="28">
        <v>4</v>
      </c>
      <c r="H11" s="28">
        <v>6</v>
      </c>
      <c r="I11" s="28">
        <v>3</v>
      </c>
      <c r="J11" s="28">
        <v>5</v>
      </c>
      <c r="K11" s="28">
        <v>3</v>
      </c>
      <c r="L11" s="28">
        <v>2</v>
      </c>
      <c r="M11" s="7">
        <f>SUM(E11:L11)</f>
        <v>25</v>
      </c>
      <c r="N11" s="8">
        <f>((4*L11)+(3.5*K11)+(3*J11)+(2.5*I11)+(2*H11)+(1.5*G11)+(F11))/M11</f>
        <v>2.44</v>
      </c>
      <c r="O11" s="36">
        <f>SQRT((16*L11+12.25*K11+9*J11+6.25*I11+4*H11+2.25*G11+F11)/M11-(N11^2))</f>
        <v>0.8639444426582072</v>
      </c>
      <c r="P11" s="28">
        <v>0</v>
      </c>
      <c r="Q11" s="28">
        <v>0</v>
      </c>
      <c r="R11" s="28" t="s">
        <v>331</v>
      </c>
      <c r="T11" s="49"/>
      <c r="U11" s="49"/>
      <c r="W11" s="49"/>
      <c r="X11" s="49"/>
      <c r="Y11" s="49"/>
      <c r="Z11" s="49"/>
      <c r="AA11" s="49"/>
      <c r="AB11" s="49"/>
      <c r="AC11" s="49"/>
      <c r="AD11" s="49"/>
    </row>
    <row r="12" spans="1:30" s="1" customFormat="1" ht="23.25">
      <c r="A12" s="11"/>
      <c r="B12" s="22" t="s">
        <v>316</v>
      </c>
      <c r="C12" s="22" t="s">
        <v>236</v>
      </c>
      <c r="D12" s="22" t="s">
        <v>118</v>
      </c>
      <c r="E12" s="28">
        <v>0</v>
      </c>
      <c r="F12" s="28">
        <v>2</v>
      </c>
      <c r="G12" s="28">
        <v>3</v>
      </c>
      <c r="H12" s="28">
        <v>3</v>
      </c>
      <c r="I12" s="28">
        <v>2</v>
      </c>
      <c r="J12" s="28">
        <v>12</v>
      </c>
      <c r="K12" s="28">
        <v>12</v>
      </c>
      <c r="L12" s="28">
        <v>16</v>
      </c>
      <c r="M12" s="7">
        <f>SUM(E12:L12)</f>
        <v>50</v>
      </c>
      <c r="N12" s="8">
        <f>((4*L12)+(3.5*K12)+(3*J12)+(2.5*I12)+(2*H12)+(1.5*G12)+(F12))/M12</f>
        <v>3.19</v>
      </c>
      <c r="O12" s="36">
        <f>SQRT((16*L12+12.25*K12+9*J12+6.25*I12+4*H12+2.25*G12+F12)/M12-(N12^2))</f>
        <v>0.8419619943916707</v>
      </c>
      <c r="P12" s="28">
        <v>0</v>
      </c>
      <c r="Q12" s="28">
        <v>0</v>
      </c>
      <c r="R12" s="28" t="s">
        <v>331</v>
      </c>
      <c r="T12" s="49"/>
      <c r="U12" s="49"/>
      <c r="W12" s="49"/>
      <c r="X12" s="49"/>
      <c r="Y12" s="49"/>
      <c r="Z12" s="49"/>
      <c r="AA12" s="49"/>
      <c r="AB12" s="49"/>
      <c r="AC12" s="49"/>
      <c r="AD12" s="49"/>
    </row>
    <row r="13" spans="1:33" s="1" customFormat="1" ht="23.25">
      <c r="A13" s="7" t="s">
        <v>113</v>
      </c>
      <c r="B13" s="22" t="s">
        <v>315</v>
      </c>
      <c r="C13" s="22" t="s">
        <v>169</v>
      </c>
      <c r="D13" s="22" t="s">
        <v>119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</v>
      </c>
      <c r="K13" s="28">
        <v>1</v>
      </c>
      <c r="L13" s="28">
        <v>0</v>
      </c>
      <c r="M13" s="7">
        <f t="shared" si="1"/>
        <v>2</v>
      </c>
      <c r="N13" s="8">
        <f t="shared" si="2"/>
        <v>3.25</v>
      </c>
      <c r="O13" s="36">
        <f t="shared" si="0"/>
        <v>0.25</v>
      </c>
      <c r="P13" s="28">
        <v>1</v>
      </c>
      <c r="Q13" s="28">
        <v>0</v>
      </c>
      <c r="R13" s="28" t="s">
        <v>332</v>
      </c>
      <c r="T13" s="12"/>
      <c r="U13" s="12"/>
      <c r="V13" s="1" t="s">
        <v>115</v>
      </c>
      <c r="W13" s="12">
        <f aca="true" t="shared" si="8" ref="W13:AD13">SUM(E33:E40)</f>
        <v>121</v>
      </c>
      <c r="X13" s="12">
        <f t="shared" si="8"/>
        <v>367</v>
      </c>
      <c r="Y13" s="12">
        <f t="shared" si="8"/>
        <v>256</v>
      </c>
      <c r="Z13" s="12">
        <f t="shared" si="8"/>
        <v>325</v>
      </c>
      <c r="AA13" s="12">
        <f t="shared" si="8"/>
        <v>302</v>
      </c>
      <c r="AB13" s="12">
        <f t="shared" si="8"/>
        <v>197</v>
      </c>
      <c r="AC13" s="12">
        <f t="shared" si="8"/>
        <v>142</v>
      </c>
      <c r="AD13" s="12">
        <f t="shared" si="8"/>
        <v>331</v>
      </c>
      <c r="AE13" s="1">
        <f t="shared" si="4"/>
        <v>2041</v>
      </c>
      <c r="AF13" s="1">
        <f>SUM(P33:P40)</f>
        <v>21</v>
      </c>
      <c r="AG13" s="1">
        <f>SUM(Q33:Q40)</f>
        <v>7</v>
      </c>
    </row>
    <row r="14" spans="1:33" s="1" customFormat="1" ht="23.25">
      <c r="A14" s="9" t="s">
        <v>106</v>
      </c>
      <c r="B14" s="22" t="s">
        <v>50</v>
      </c>
      <c r="C14" s="22" t="s">
        <v>169</v>
      </c>
      <c r="D14" s="22" t="s">
        <v>118</v>
      </c>
      <c r="E14" s="28">
        <v>0</v>
      </c>
      <c r="F14" s="28">
        <v>2</v>
      </c>
      <c r="G14" s="28">
        <v>1</v>
      </c>
      <c r="H14" s="28">
        <v>5</v>
      </c>
      <c r="I14" s="28">
        <v>13</v>
      </c>
      <c r="J14" s="28">
        <v>22</v>
      </c>
      <c r="K14" s="28">
        <v>25</v>
      </c>
      <c r="L14" s="28">
        <v>7</v>
      </c>
      <c r="M14" s="7">
        <f t="shared" si="1"/>
        <v>75</v>
      </c>
      <c r="N14" s="8">
        <f t="shared" si="2"/>
        <v>3.033333333333333</v>
      </c>
      <c r="O14" s="36">
        <f t="shared" si="0"/>
        <v>0.6497862896539311</v>
      </c>
      <c r="P14" s="28">
        <v>0</v>
      </c>
      <c r="Q14" s="28">
        <v>0</v>
      </c>
      <c r="R14" s="28" t="s">
        <v>332</v>
      </c>
      <c r="T14" s="12"/>
      <c r="U14" s="12"/>
      <c r="V14" s="1" t="s">
        <v>116</v>
      </c>
      <c r="W14" s="12">
        <f aca="true" t="shared" si="9" ref="W14:AE14">SUM(E50:E61)</f>
        <v>20</v>
      </c>
      <c r="X14" s="12">
        <f t="shared" si="9"/>
        <v>273</v>
      </c>
      <c r="Y14" s="12">
        <f t="shared" si="9"/>
        <v>295</v>
      </c>
      <c r="Z14" s="12">
        <f t="shared" si="9"/>
        <v>540</v>
      </c>
      <c r="AA14" s="12">
        <f t="shared" si="9"/>
        <v>471</v>
      </c>
      <c r="AB14" s="12">
        <f t="shared" si="9"/>
        <v>391</v>
      </c>
      <c r="AC14" s="12">
        <f t="shared" si="9"/>
        <v>178</v>
      </c>
      <c r="AD14" s="12">
        <f t="shared" si="9"/>
        <v>285</v>
      </c>
      <c r="AE14" s="12">
        <f t="shared" si="9"/>
        <v>2453</v>
      </c>
      <c r="AF14" s="1">
        <f>SUM(P50:P61)</f>
        <v>0</v>
      </c>
      <c r="AG14" s="1">
        <f>SUM(Q50:Q61)</f>
        <v>11</v>
      </c>
    </row>
    <row r="15" spans="1:31" s="1" customFormat="1" ht="23.25">
      <c r="A15" s="10"/>
      <c r="B15" s="22" t="s">
        <v>23</v>
      </c>
      <c r="C15" s="22" t="s">
        <v>168</v>
      </c>
      <c r="D15" s="22" t="s">
        <v>119</v>
      </c>
      <c r="E15" s="28">
        <v>7</v>
      </c>
      <c r="F15" s="28">
        <v>163</v>
      </c>
      <c r="G15" s="28">
        <v>54</v>
      </c>
      <c r="H15" s="28">
        <v>82</v>
      </c>
      <c r="I15" s="28">
        <v>96</v>
      </c>
      <c r="J15" s="28">
        <v>63</v>
      </c>
      <c r="K15" s="28">
        <v>25</v>
      </c>
      <c r="L15" s="28">
        <v>39</v>
      </c>
      <c r="M15" s="7">
        <f>SUM(E15:L15)</f>
        <v>529</v>
      </c>
      <c r="N15" s="8">
        <f>((4*L15)+(3.5*K15)+(3*J15)+(2.5*I15)+(2*H15)+(1.5*G15)+(F15))/M15</f>
        <v>2.0425330812854443</v>
      </c>
      <c r="O15" s="36">
        <f>SQRT((16*L15+12.25*K15+9*J15+6.25*I15+4*H15+2.25*G15+F15)/M15-(N15^2))</f>
        <v>0.9749150568117493</v>
      </c>
      <c r="P15" s="28">
        <v>0</v>
      </c>
      <c r="Q15" s="28">
        <v>0</v>
      </c>
      <c r="R15" s="28" t="s">
        <v>332</v>
      </c>
      <c r="T15" s="12"/>
      <c r="U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" customFormat="1" ht="23.25">
      <c r="A16" s="10"/>
      <c r="B16" s="22" t="s">
        <v>324</v>
      </c>
      <c r="C16" s="22" t="s">
        <v>169</v>
      </c>
      <c r="D16" s="22" t="s">
        <v>118</v>
      </c>
      <c r="E16" s="28">
        <v>2</v>
      </c>
      <c r="F16" s="28">
        <v>21</v>
      </c>
      <c r="G16" s="28">
        <v>5</v>
      </c>
      <c r="H16" s="28">
        <v>9</v>
      </c>
      <c r="I16" s="28">
        <v>8</v>
      </c>
      <c r="J16" s="28">
        <v>7</v>
      </c>
      <c r="K16" s="28">
        <v>4</v>
      </c>
      <c r="L16" s="28">
        <v>1</v>
      </c>
      <c r="M16" s="7">
        <f>SUM(E16:L16)</f>
        <v>57</v>
      </c>
      <c r="N16" s="8">
        <f>((4*L16)+(3.5*K16)+(3*J16)+(2.5*I16)+(2*H16)+(1.5*G16)+(F16))/M16</f>
        <v>1.8508771929824561</v>
      </c>
      <c r="O16" s="36">
        <f>SQRT((16*L16+12.25*K16+9*J16+6.25*I16+4*H16+2.25*G16+F16)/M16-(N16^2))</f>
        <v>0.9457425945223549</v>
      </c>
      <c r="P16" s="28">
        <v>0</v>
      </c>
      <c r="Q16" s="28">
        <v>0</v>
      </c>
      <c r="R16" s="28" t="s">
        <v>332</v>
      </c>
      <c r="T16" s="12"/>
      <c r="U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0" s="1" customFormat="1" ht="23.25">
      <c r="A17" s="10"/>
      <c r="B17" s="22" t="s">
        <v>287</v>
      </c>
      <c r="C17" s="22" t="s">
        <v>236</v>
      </c>
      <c r="D17" s="22" t="s">
        <v>118</v>
      </c>
      <c r="E17" s="28">
        <v>0</v>
      </c>
      <c r="F17" s="28">
        <v>11</v>
      </c>
      <c r="G17" s="28">
        <v>1</v>
      </c>
      <c r="H17" s="28">
        <v>0</v>
      </c>
      <c r="I17" s="28">
        <v>5</v>
      </c>
      <c r="J17" s="28">
        <v>5</v>
      </c>
      <c r="K17" s="28">
        <v>3</v>
      </c>
      <c r="L17" s="28">
        <v>24</v>
      </c>
      <c r="M17" s="7">
        <f>SUM(E17:L17)</f>
        <v>49</v>
      </c>
      <c r="N17" s="8">
        <f>((4*L17)+(3.5*K17)+(3*J17)+(2.5*I17)+(2*H17)+(1.5*G17)+(F17))/M17</f>
        <v>2.989795918367347</v>
      </c>
      <c r="O17" s="36">
        <f t="shared" si="0"/>
        <v>1.2142428392362055</v>
      </c>
      <c r="P17" s="28">
        <v>0</v>
      </c>
      <c r="Q17" s="28">
        <v>1</v>
      </c>
      <c r="R17" s="28" t="s">
        <v>332</v>
      </c>
      <c r="T17" s="12"/>
      <c r="U17" s="12"/>
      <c r="W17" s="12"/>
      <c r="X17" s="12"/>
      <c r="Y17" s="12"/>
      <c r="Z17" s="12"/>
      <c r="AA17" s="12"/>
      <c r="AB17" s="12"/>
      <c r="AC17" s="12"/>
      <c r="AD17" s="12"/>
    </row>
    <row r="18" spans="1:29" s="1" customFormat="1" ht="20.25" customHeight="1">
      <c r="A18" s="86" t="s">
        <v>172</v>
      </c>
      <c r="B18" s="86"/>
      <c r="C18" s="86"/>
      <c r="D18" s="86"/>
      <c r="E18" s="7">
        <f>SUM(E5:E14)</f>
        <v>56</v>
      </c>
      <c r="F18" s="7">
        <f aca="true" t="shared" si="10" ref="F18:L18">SUM(F5:F14)</f>
        <v>129</v>
      </c>
      <c r="G18" s="7">
        <f t="shared" si="10"/>
        <v>127</v>
      </c>
      <c r="H18" s="7">
        <f t="shared" si="10"/>
        <v>183</v>
      </c>
      <c r="I18" s="7">
        <f t="shared" si="10"/>
        <v>200</v>
      </c>
      <c r="J18" s="7">
        <f t="shared" si="10"/>
        <v>245</v>
      </c>
      <c r="K18" s="7">
        <f t="shared" si="10"/>
        <v>222</v>
      </c>
      <c r="L18" s="7">
        <f t="shared" si="10"/>
        <v>435</v>
      </c>
      <c r="M18" s="7">
        <f t="shared" si="1"/>
        <v>1597</v>
      </c>
      <c r="N18" s="8">
        <f t="shared" si="2"/>
        <v>2.7786474639949907</v>
      </c>
      <c r="O18" s="36">
        <f t="shared" si="0"/>
        <v>1.105290368783302</v>
      </c>
      <c r="P18" s="7">
        <f>SUM(P5:P17)</f>
        <v>4</v>
      </c>
      <c r="Q18" s="7">
        <f>SUM(Q5:Q17)</f>
        <v>1</v>
      </c>
      <c r="R18" s="9"/>
      <c r="T18" s="13"/>
      <c r="U18" s="13"/>
      <c r="V18" s="13"/>
      <c r="W18" s="13"/>
      <c r="X18" s="13"/>
      <c r="Y18" s="13"/>
      <c r="Z18" s="13"/>
      <c r="AA18" s="13"/>
      <c r="AB18" s="13"/>
      <c r="AC18" s="49"/>
    </row>
    <row r="19" spans="1:33" s="2" customFormat="1" ht="19.5" customHeight="1">
      <c r="A19" s="86" t="s">
        <v>174</v>
      </c>
      <c r="B19" s="86"/>
      <c r="C19" s="86"/>
      <c r="D19" s="86"/>
      <c r="E19" s="8">
        <f>(E18*100)/$M18</f>
        <v>3.506574827802129</v>
      </c>
      <c r="F19" s="8">
        <f aca="true" t="shared" si="11" ref="F19:L19">(F18*100)/$M18</f>
        <v>8.077645585472762</v>
      </c>
      <c r="G19" s="8">
        <f t="shared" si="11"/>
        <v>7.952410770194114</v>
      </c>
      <c r="H19" s="8">
        <f t="shared" si="11"/>
        <v>11.458985597996243</v>
      </c>
      <c r="I19" s="8">
        <f t="shared" si="11"/>
        <v>12.523481527864746</v>
      </c>
      <c r="J19" s="8">
        <f t="shared" si="11"/>
        <v>15.341264871634314</v>
      </c>
      <c r="K19" s="8">
        <f t="shared" si="11"/>
        <v>13.901064495929868</v>
      </c>
      <c r="L19" s="8">
        <f t="shared" si="11"/>
        <v>27.238572323105824</v>
      </c>
      <c r="M19" s="8">
        <f>((M18-(P18+Q18))*100)/$M18</f>
        <v>99.68691296180339</v>
      </c>
      <c r="N19" s="14"/>
      <c r="O19" s="37"/>
      <c r="P19" s="8">
        <f>(P18*100)/$M18</f>
        <v>0.25046963055729493</v>
      </c>
      <c r="Q19" s="8">
        <f>(Q18*100)/$M18</f>
        <v>0.06261740763932373</v>
      </c>
      <c r="R19" s="11"/>
      <c r="T19" s="49"/>
      <c r="U19" s="49"/>
      <c r="V19" s="49" t="s">
        <v>281</v>
      </c>
      <c r="W19" s="12">
        <f>SUM(W6:W9)</f>
        <v>45</v>
      </c>
      <c r="X19" s="12">
        <f aca="true" t="shared" si="12" ref="X19:AG19">SUM(X6:X9)</f>
        <v>122</v>
      </c>
      <c r="Y19" s="12">
        <f t="shared" si="12"/>
        <v>110</v>
      </c>
      <c r="Z19" s="12">
        <f t="shared" si="12"/>
        <v>166</v>
      </c>
      <c r="AA19" s="12">
        <f t="shared" si="12"/>
        <v>186</v>
      </c>
      <c r="AB19" s="12">
        <f t="shared" si="12"/>
        <v>207</v>
      </c>
      <c r="AC19" s="12">
        <f t="shared" si="12"/>
        <v>177</v>
      </c>
      <c r="AD19" s="12">
        <f t="shared" si="12"/>
        <v>371</v>
      </c>
      <c r="AE19" s="12">
        <f t="shared" si="12"/>
        <v>1384</v>
      </c>
      <c r="AF19" s="12">
        <f t="shared" si="12"/>
        <v>2</v>
      </c>
      <c r="AG19" s="12">
        <f t="shared" si="12"/>
        <v>0</v>
      </c>
    </row>
    <row r="20" spans="1:33" s="1" customFormat="1" ht="23.25">
      <c r="A20" s="2"/>
      <c r="B20" s="2"/>
      <c r="C20" s="2"/>
      <c r="D20" s="2"/>
      <c r="M20" s="2"/>
      <c r="N20" s="5"/>
      <c r="O20" s="40"/>
      <c r="P20" s="2"/>
      <c r="Q20" s="2"/>
      <c r="R20" s="2"/>
      <c r="T20" s="49"/>
      <c r="U20" s="49"/>
      <c r="V20" s="49" t="s">
        <v>282</v>
      </c>
      <c r="W20" s="12">
        <f>SUM(W10:W14)</f>
        <v>181</v>
      </c>
      <c r="X20" s="12">
        <f aca="true" t="shared" si="13" ref="X20:AG20">SUM(X10:X14)</f>
        <v>781</v>
      </c>
      <c r="Y20" s="12">
        <f t="shared" si="13"/>
        <v>670</v>
      </c>
      <c r="Z20" s="12">
        <f t="shared" si="13"/>
        <v>1064</v>
      </c>
      <c r="AA20" s="12">
        <f t="shared" si="13"/>
        <v>989</v>
      </c>
      <c r="AB20" s="12">
        <f t="shared" si="13"/>
        <v>816</v>
      </c>
      <c r="AC20" s="12">
        <f t="shared" si="13"/>
        <v>529</v>
      </c>
      <c r="AD20" s="12">
        <f t="shared" si="13"/>
        <v>859</v>
      </c>
      <c r="AE20" s="12">
        <f t="shared" si="13"/>
        <v>5889</v>
      </c>
      <c r="AF20" s="12">
        <f t="shared" si="13"/>
        <v>22</v>
      </c>
      <c r="AG20" s="12">
        <f t="shared" si="13"/>
        <v>20</v>
      </c>
    </row>
    <row r="21" spans="19:33" ht="23.25">
      <c r="S21" s="1"/>
      <c r="T21" s="69"/>
      <c r="U21" s="69"/>
      <c r="V21" s="79" t="s">
        <v>283</v>
      </c>
      <c r="W21" s="77">
        <f>SUM(W19:W20)</f>
        <v>226</v>
      </c>
      <c r="X21" s="77">
        <f aca="true" t="shared" si="14" ref="X21:AG21">SUM(X19:X20)</f>
        <v>903</v>
      </c>
      <c r="Y21" s="77">
        <f t="shared" si="14"/>
        <v>780</v>
      </c>
      <c r="Z21" s="77">
        <f t="shared" si="14"/>
        <v>1230</v>
      </c>
      <c r="AA21" s="77">
        <f t="shared" si="14"/>
        <v>1175</v>
      </c>
      <c r="AB21" s="77">
        <f t="shared" si="14"/>
        <v>1023</v>
      </c>
      <c r="AC21" s="77">
        <f t="shared" si="14"/>
        <v>706</v>
      </c>
      <c r="AD21" s="77">
        <f t="shared" si="14"/>
        <v>1230</v>
      </c>
      <c r="AE21" s="77">
        <f t="shared" si="14"/>
        <v>7273</v>
      </c>
      <c r="AF21" s="77">
        <f t="shared" si="14"/>
        <v>24</v>
      </c>
      <c r="AG21" s="77">
        <f t="shared" si="14"/>
        <v>20</v>
      </c>
    </row>
    <row r="22" spans="19:29" ht="23.25">
      <c r="S22" s="1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18" s="46" customFormat="1" ht="29.25">
      <c r="A23" s="94" t="s">
        <v>225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s="46" customFormat="1" ht="29.25">
      <c r="A24" s="94" t="s">
        <v>300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s="1" customFormat="1" ht="23.25">
      <c r="A25" s="88" t="s">
        <v>110</v>
      </c>
      <c r="B25" s="88" t="s">
        <v>0</v>
      </c>
      <c r="C25" s="88" t="s">
        <v>120</v>
      </c>
      <c r="D25" s="88" t="s">
        <v>117</v>
      </c>
      <c r="E25" s="86" t="s">
        <v>105</v>
      </c>
      <c r="F25" s="86"/>
      <c r="G25" s="86"/>
      <c r="H25" s="86"/>
      <c r="I25" s="86"/>
      <c r="J25" s="86"/>
      <c r="K25" s="86"/>
      <c r="L25" s="86"/>
      <c r="M25" s="9" t="s">
        <v>104</v>
      </c>
      <c r="N25" s="88" t="s">
        <v>108</v>
      </c>
      <c r="O25" s="91" t="s">
        <v>109</v>
      </c>
      <c r="P25" s="71"/>
      <c r="Q25" s="71"/>
      <c r="R25" s="88" t="s">
        <v>3</v>
      </c>
    </row>
    <row r="26" spans="1:18" s="1" customFormat="1" ht="23.25">
      <c r="A26" s="88"/>
      <c r="B26" s="88"/>
      <c r="C26" s="88"/>
      <c r="D26" s="88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107</v>
      </c>
      <c r="N26" s="88"/>
      <c r="O26" s="91"/>
      <c r="P26" s="72" t="s">
        <v>1</v>
      </c>
      <c r="Q26" s="72" t="s">
        <v>2</v>
      </c>
      <c r="R26" s="88"/>
    </row>
    <row r="27" spans="1:18" s="17" customFormat="1" ht="21.75">
      <c r="A27" s="15" t="s">
        <v>114</v>
      </c>
      <c r="B27" s="76" t="s">
        <v>73</v>
      </c>
      <c r="C27" s="24" t="s">
        <v>169</v>
      </c>
      <c r="D27" s="24" t="s">
        <v>118</v>
      </c>
      <c r="E27" s="28">
        <v>2</v>
      </c>
      <c r="F27" s="28">
        <v>25</v>
      </c>
      <c r="G27" s="28">
        <v>13</v>
      </c>
      <c r="H27" s="28">
        <v>12</v>
      </c>
      <c r="I27" s="28">
        <v>11</v>
      </c>
      <c r="J27" s="28">
        <v>5</v>
      </c>
      <c r="K27" s="28">
        <v>5</v>
      </c>
      <c r="L27" s="28">
        <v>14</v>
      </c>
      <c r="M27" s="15">
        <f>SUM(E27:L27)</f>
        <v>87</v>
      </c>
      <c r="N27" s="19">
        <f aca="true" t="shared" si="15" ref="N27:N62">((4*L27)+(3.5*K27)+(3*J27)+(2.5*I27)+(2*H27)+(1.5*G27)+(F27))/M27</f>
        <v>2.1206896551724137</v>
      </c>
      <c r="O27" s="36">
        <f>SQRT((16*L27+12.25*K27+9*J27+6.25*I27+4*H27+2.25*G27+F27)/M27-(N27^2))</f>
        <v>1.1243529869744073</v>
      </c>
      <c r="P27" s="28">
        <v>0</v>
      </c>
      <c r="Q27" s="28">
        <v>0</v>
      </c>
      <c r="R27" s="28" t="s">
        <v>333</v>
      </c>
    </row>
    <row r="28" spans="1:18" s="17" customFormat="1" ht="21.75">
      <c r="A28" s="16"/>
      <c r="B28" s="76" t="s">
        <v>60</v>
      </c>
      <c r="C28" s="24" t="s">
        <v>168</v>
      </c>
      <c r="D28" s="24" t="s">
        <v>119</v>
      </c>
      <c r="E28" s="28">
        <v>5</v>
      </c>
      <c r="F28" s="28">
        <v>51</v>
      </c>
      <c r="G28" s="28">
        <v>34</v>
      </c>
      <c r="H28" s="28">
        <v>71</v>
      </c>
      <c r="I28" s="28">
        <v>102</v>
      </c>
      <c r="J28" s="28">
        <v>96</v>
      </c>
      <c r="K28" s="28">
        <v>74</v>
      </c>
      <c r="L28" s="28">
        <v>98</v>
      </c>
      <c r="M28" s="15">
        <f aca="true" t="shared" si="16" ref="M28:M40">SUM(E28:L28)</f>
        <v>531</v>
      </c>
      <c r="N28" s="19">
        <f t="shared" si="15"/>
        <v>2.7080979284369113</v>
      </c>
      <c r="O28" s="36">
        <f aca="true" t="shared" si="17" ref="O28:O39">SQRT((16*L28+12.25*K28+9*J28+6.25*I28+4*H28+2.25*G28+F28)/M28-(N28^2))</f>
        <v>0.963803649299218</v>
      </c>
      <c r="P28" s="28">
        <v>0</v>
      </c>
      <c r="Q28" s="28">
        <v>0</v>
      </c>
      <c r="R28" s="28" t="s">
        <v>333</v>
      </c>
    </row>
    <row r="29" spans="1:18" s="17" customFormat="1" ht="21.75">
      <c r="A29" s="20"/>
      <c r="B29" s="76" t="s">
        <v>61</v>
      </c>
      <c r="C29" s="24" t="s">
        <v>170</v>
      </c>
      <c r="D29" s="24" t="s">
        <v>118</v>
      </c>
      <c r="E29" s="28">
        <v>0</v>
      </c>
      <c r="F29" s="28">
        <v>2</v>
      </c>
      <c r="G29" s="28">
        <v>8</v>
      </c>
      <c r="H29" s="28">
        <v>15</v>
      </c>
      <c r="I29" s="28">
        <v>14</v>
      </c>
      <c r="J29" s="28">
        <v>15</v>
      </c>
      <c r="K29" s="28">
        <v>18</v>
      </c>
      <c r="L29" s="28">
        <v>15</v>
      </c>
      <c r="M29" s="15">
        <f t="shared" si="16"/>
        <v>87</v>
      </c>
      <c r="N29" s="19">
        <f t="shared" si="15"/>
        <v>2.839080459770115</v>
      </c>
      <c r="O29" s="36">
        <f t="shared" si="17"/>
        <v>0.8424589518072968</v>
      </c>
      <c r="P29" s="28">
        <v>0</v>
      </c>
      <c r="Q29" s="28">
        <v>0</v>
      </c>
      <c r="R29" s="28" t="s">
        <v>333</v>
      </c>
    </row>
    <row r="30" spans="1:18" s="17" customFormat="1" ht="21.75">
      <c r="A30" s="20"/>
      <c r="B30" s="76" t="s">
        <v>203</v>
      </c>
      <c r="C30" s="24" t="s">
        <v>169</v>
      </c>
      <c r="D30" s="24" t="s">
        <v>118</v>
      </c>
      <c r="E30" s="28">
        <v>17</v>
      </c>
      <c r="F30" s="28">
        <v>2</v>
      </c>
      <c r="G30" s="28">
        <v>19</v>
      </c>
      <c r="H30" s="28">
        <v>17</v>
      </c>
      <c r="I30" s="28">
        <v>10</v>
      </c>
      <c r="J30" s="28">
        <v>8</v>
      </c>
      <c r="K30" s="28">
        <v>6</v>
      </c>
      <c r="L30" s="28">
        <v>7</v>
      </c>
      <c r="M30" s="15">
        <f t="shared" si="16"/>
        <v>86</v>
      </c>
      <c r="N30" s="19">
        <f t="shared" si="15"/>
        <v>1.8895348837209303</v>
      </c>
      <c r="O30" s="36">
        <f t="shared" si="17"/>
        <v>1.2089808383046345</v>
      </c>
      <c r="P30" s="28">
        <v>0</v>
      </c>
      <c r="Q30" s="28">
        <v>0</v>
      </c>
      <c r="R30" s="28" t="s">
        <v>334</v>
      </c>
    </row>
    <row r="31" spans="1:18" s="17" customFormat="1" ht="21.75">
      <c r="A31" s="20"/>
      <c r="B31" s="76" t="s">
        <v>72</v>
      </c>
      <c r="C31" s="24" t="s">
        <v>168</v>
      </c>
      <c r="D31" s="24" t="s">
        <v>119</v>
      </c>
      <c r="E31" s="28">
        <v>16</v>
      </c>
      <c r="F31" s="28">
        <v>53</v>
      </c>
      <c r="G31" s="28">
        <v>35</v>
      </c>
      <c r="H31" s="28">
        <v>68</v>
      </c>
      <c r="I31" s="28">
        <v>59</v>
      </c>
      <c r="J31" s="28">
        <v>87</v>
      </c>
      <c r="K31" s="28">
        <v>97</v>
      </c>
      <c r="L31" s="28">
        <v>104</v>
      </c>
      <c r="M31" s="15">
        <f t="shared" si="16"/>
        <v>519</v>
      </c>
      <c r="N31" s="19">
        <f t="shared" si="15"/>
        <v>2.708092485549133</v>
      </c>
      <c r="O31" s="36">
        <f t="shared" si="17"/>
        <v>1.0765731076830347</v>
      </c>
      <c r="P31" s="28">
        <v>1</v>
      </c>
      <c r="Q31" s="28">
        <v>1</v>
      </c>
      <c r="R31" s="28" t="s">
        <v>334</v>
      </c>
    </row>
    <row r="32" spans="1:18" s="17" customFormat="1" ht="21.75">
      <c r="A32" s="20"/>
      <c r="B32" s="76" t="s">
        <v>74</v>
      </c>
      <c r="C32" s="24" t="s">
        <v>170</v>
      </c>
      <c r="D32" s="24" t="s">
        <v>118</v>
      </c>
      <c r="E32" s="28">
        <v>0</v>
      </c>
      <c r="F32" s="28">
        <v>8</v>
      </c>
      <c r="G32" s="28">
        <v>10</v>
      </c>
      <c r="H32" s="28">
        <v>16</v>
      </c>
      <c r="I32" s="28">
        <v>20</v>
      </c>
      <c r="J32" s="28">
        <v>17</v>
      </c>
      <c r="K32" s="28">
        <v>9</v>
      </c>
      <c r="L32" s="28">
        <v>5</v>
      </c>
      <c r="M32" s="15">
        <f t="shared" si="16"/>
        <v>85</v>
      </c>
      <c r="N32" s="19">
        <f t="shared" si="15"/>
        <v>2.4411764705882355</v>
      </c>
      <c r="O32" s="36">
        <f t="shared" si="17"/>
        <v>0.8131701388642374</v>
      </c>
      <c r="P32" s="28">
        <v>0</v>
      </c>
      <c r="Q32" s="28">
        <v>1</v>
      </c>
      <c r="R32" s="28" t="s">
        <v>334</v>
      </c>
    </row>
    <row r="33" spans="1:18" s="17" customFormat="1" ht="21.75">
      <c r="A33" s="15" t="s">
        <v>115</v>
      </c>
      <c r="B33" s="28" t="s">
        <v>204</v>
      </c>
      <c r="C33" s="24" t="s">
        <v>170</v>
      </c>
      <c r="D33" s="24" t="s">
        <v>118</v>
      </c>
      <c r="E33" s="28">
        <v>1</v>
      </c>
      <c r="F33" s="28">
        <v>28</v>
      </c>
      <c r="G33" s="28">
        <v>9</v>
      </c>
      <c r="H33" s="28">
        <v>6</v>
      </c>
      <c r="I33" s="28">
        <v>12</v>
      </c>
      <c r="J33" s="28">
        <v>5</v>
      </c>
      <c r="K33" s="28">
        <v>5</v>
      </c>
      <c r="L33" s="28">
        <v>18</v>
      </c>
      <c r="M33" s="15">
        <f t="shared" si="16"/>
        <v>84</v>
      </c>
      <c r="N33" s="19">
        <f t="shared" si="15"/>
        <v>2.238095238095238</v>
      </c>
      <c r="O33" s="36">
        <f t="shared" si="17"/>
        <v>1.198898776646298</v>
      </c>
      <c r="P33" s="28">
        <v>1</v>
      </c>
      <c r="Q33" s="28">
        <v>0</v>
      </c>
      <c r="R33" s="28" t="s">
        <v>335</v>
      </c>
    </row>
    <row r="34" spans="1:18" s="17" customFormat="1" ht="21.75">
      <c r="A34" s="16"/>
      <c r="B34" s="28" t="s">
        <v>205</v>
      </c>
      <c r="C34" s="24" t="s">
        <v>169</v>
      </c>
      <c r="D34" s="24" t="s">
        <v>118</v>
      </c>
      <c r="E34" s="28">
        <v>16</v>
      </c>
      <c r="F34" s="28">
        <v>107</v>
      </c>
      <c r="G34" s="28">
        <v>63</v>
      </c>
      <c r="H34" s="28">
        <v>98</v>
      </c>
      <c r="I34" s="28">
        <v>76</v>
      </c>
      <c r="J34" s="28">
        <v>30</v>
      </c>
      <c r="K34" s="28">
        <v>24</v>
      </c>
      <c r="L34" s="28">
        <v>40</v>
      </c>
      <c r="M34" s="15">
        <f t="shared" si="16"/>
        <v>454</v>
      </c>
      <c r="N34" s="19">
        <f t="shared" si="15"/>
        <v>2.0297356828193833</v>
      </c>
      <c r="O34" s="36">
        <f t="shared" si="17"/>
        <v>0.9948640890529158</v>
      </c>
      <c r="P34" s="28">
        <v>1</v>
      </c>
      <c r="Q34" s="28">
        <v>0</v>
      </c>
      <c r="R34" s="28" t="s">
        <v>335</v>
      </c>
    </row>
    <row r="35" spans="1:18" s="17" customFormat="1" ht="21.75">
      <c r="A35" s="20"/>
      <c r="B35" s="28" t="s">
        <v>291</v>
      </c>
      <c r="C35" s="24" t="s">
        <v>169</v>
      </c>
      <c r="D35" s="24" t="s">
        <v>118</v>
      </c>
      <c r="E35" s="28">
        <v>9</v>
      </c>
      <c r="F35" s="28">
        <v>6</v>
      </c>
      <c r="G35" s="28">
        <v>5</v>
      </c>
      <c r="H35" s="28">
        <v>9</v>
      </c>
      <c r="I35" s="28">
        <v>3</v>
      </c>
      <c r="J35" s="28">
        <v>1</v>
      </c>
      <c r="K35" s="28">
        <v>4</v>
      </c>
      <c r="L35" s="28">
        <v>4</v>
      </c>
      <c r="M35" s="15">
        <f t="shared" si="16"/>
        <v>41</v>
      </c>
      <c r="N35" s="19">
        <f t="shared" si="15"/>
        <v>1.7560975609756098</v>
      </c>
      <c r="O35" s="36">
        <f t="shared" si="17"/>
        <v>1.28367779189666</v>
      </c>
      <c r="P35" s="28">
        <v>3</v>
      </c>
      <c r="Q35" s="28">
        <v>0</v>
      </c>
      <c r="R35" s="28" t="s">
        <v>335</v>
      </c>
    </row>
    <row r="36" spans="1:18" s="17" customFormat="1" ht="21.75">
      <c r="A36" s="20"/>
      <c r="B36" s="28" t="s">
        <v>91</v>
      </c>
      <c r="C36" s="24" t="s">
        <v>250</v>
      </c>
      <c r="D36" s="24" t="s">
        <v>119</v>
      </c>
      <c r="E36" s="28">
        <v>26</v>
      </c>
      <c r="F36" s="28">
        <v>73</v>
      </c>
      <c r="G36" s="28">
        <v>66</v>
      </c>
      <c r="H36" s="28">
        <v>56</v>
      </c>
      <c r="I36" s="28">
        <v>68</v>
      </c>
      <c r="J36" s="28">
        <v>40</v>
      </c>
      <c r="K36" s="28">
        <v>29</v>
      </c>
      <c r="L36" s="28">
        <v>98</v>
      </c>
      <c r="M36" s="15">
        <f t="shared" si="16"/>
        <v>456</v>
      </c>
      <c r="N36" s="19">
        <f t="shared" si="15"/>
        <v>2.3410087719298245</v>
      </c>
      <c r="O36" s="36">
        <f t="shared" si="17"/>
        <v>1.1982471993709172</v>
      </c>
      <c r="P36" s="28">
        <v>0</v>
      </c>
      <c r="Q36" s="28">
        <v>0</v>
      </c>
      <c r="R36" s="28" t="s">
        <v>335</v>
      </c>
    </row>
    <row r="37" spans="1:18" s="17" customFormat="1" ht="21.75">
      <c r="A37" s="20"/>
      <c r="B37" s="28" t="s">
        <v>207</v>
      </c>
      <c r="C37" s="24" t="s">
        <v>169</v>
      </c>
      <c r="D37" s="24" t="s">
        <v>118</v>
      </c>
      <c r="E37" s="28">
        <v>5</v>
      </c>
      <c r="F37" s="28">
        <v>21</v>
      </c>
      <c r="G37" s="28">
        <v>10</v>
      </c>
      <c r="H37" s="28">
        <v>9</v>
      </c>
      <c r="I37" s="28">
        <v>5</v>
      </c>
      <c r="J37" s="28">
        <v>6</v>
      </c>
      <c r="K37" s="28">
        <v>7</v>
      </c>
      <c r="L37" s="28">
        <v>19</v>
      </c>
      <c r="M37" s="15">
        <f t="shared" si="16"/>
        <v>82</v>
      </c>
      <c r="N37" s="19">
        <f t="shared" si="15"/>
        <v>2.2560975609756095</v>
      </c>
      <c r="O37" s="36">
        <f t="shared" si="17"/>
        <v>1.2931430382255185</v>
      </c>
      <c r="P37" s="28">
        <v>0</v>
      </c>
      <c r="Q37" s="28">
        <v>0</v>
      </c>
      <c r="R37" s="28" t="s">
        <v>336</v>
      </c>
    </row>
    <row r="38" spans="1:18" s="17" customFormat="1" ht="21.75">
      <c r="A38" s="20"/>
      <c r="B38" s="28" t="s">
        <v>273</v>
      </c>
      <c r="C38" s="24" t="s">
        <v>169</v>
      </c>
      <c r="D38" s="24" t="s">
        <v>118</v>
      </c>
      <c r="E38" s="28">
        <v>20</v>
      </c>
      <c r="F38" s="28">
        <v>63</v>
      </c>
      <c r="G38" s="28">
        <v>55</v>
      </c>
      <c r="H38" s="28">
        <v>73</v>
      </c>
      <c r="I38" s="28">
        <v>85</v>
      </c>
      <c r="J38" s="28">
        <v>56</v>
      </c>
      <c r="K38" s="28">
        <v>37</v>
      </c>
      <c r="L38" s="28">
        <v>45</v>
      </c>
      <c r="M38" s="15">
        <f t="shared" si="16"/>
        <v>434</v>
      </c>
      <c r="N38" s="19">
        <f t="shared" si="15"/>
        <v>2.261520737327189</v>
      </c>
      <c r="O38" s="36">
        <f t="shared" si="17"/>
        <v>1.0379519406681519</v>
      </c>
      <c r="P38" s="28">
        <v>15</v>
      </c>
      <c r="Q38" s="28">
        <v>4</v>
      </c>
      <c r="R38" s="28" t="s">
        <v>336</v>
      </c>
    </row>
    <row r="39" spans="1:18" s="17" customFormat="1" ht="21.75">
      <c r="A39" s="20"/>
      <c r="B39" s="28" t="s">
        <v>292</v>
      </c>
      <c r="C39" s="24" t="s">
        <v>169</v>
      </c>
      <c r="D39" s="24" t="s">
        <v>118</v>
      </c>
      <c r="E39" s="28">
        <v>0</v>
      </c>
      <c r="F39" s="28">
        <v>0</v>
      </c>
      <c r="G39" s="28">
        <v>0</v>
      </c>
      <c r="H39" s="28">
        <v>6</v>
      </c>
      <c r="I39" s="28">
        <v>4</v>
      </c>
      <c r="J39" s="28">
        <v>16</v>
      </c>
      <c r="K39" s="28">
        <v>3</v>
      </c>
      <c r="L39" s="28">
        <v>12</v>
      </c>
      <c r="M39" s="15">
        <f t="shared" si="16"/>
        <v>41</v>
      </c>
      <c r="N39" s="19">
        <f t="shared" si="15"/>
        <v>3.1341463414634148</v>
      </c>
      <c r="O39" s="36">
        <f t="shared" si="17"/>
        <v>0.6809640784543276</v>
      </c>
      <c r="P39" s="28">
        <v>1</v>
      </c>
      <c r="Q39" s="28">
        <v>0</v>
      </c>
      <c r="R39" s="28" t="s">
        <v>336</v>
      </c>
    </row>
    <row r="40" spans="1:18" s="17" customFormat="1" ht="21.75">
      <c r="A40" s="18"/>
      <c r="B40" s="28" t="s">
        <v>206</v>
      </c>
      <c r="C40" s="24" t="s">
        <v>250</v>
      </c>
      <c r="D40" s="24" t="s">
        <v>119</v>
      </c>
      <c r="E40" s="28">
        <v>44</v>
      </c>
      <c r="F40" s="28">
        <v>69</v>
      </c>
      <c r="G40" s="28">
        <v>48</v>
      </c>
      <c r="H40" s="28">
        <v>68</v>
      </c>
      <c r="I40" s="28">
        <v>49</v>
      </c>
      <c r="J40" s="28">
        <v>43</v>
      </c>
      <c r="K40" s="28">
        <v>33</v>
      </c>
      <c r="L40" s="28">
        <v>95</v>
      </c>
      <c r="M40" s="15">
        <f t="shared" si="16"/>
        <v>449</v>
      </c>
      <c r="N40" s="19">
        <f>((4*L40)+(3.5*K40)+(3*J40)+(2.5*I40)+(2*H40)+(1.5*G40)+(F40))/M40</f>
        <v>2.2806236080178173</v>
      </c>
      <c r="O40" s="36">
        <f>SQRT((16*L40+12.25*K40+9*J40+6.25*I40+4*H40+2.25*G40+F40)/M40-(N40^2))</f>
        <v>1.2760788923096091</v>
      </c>
      <c r="P40" s="28">
        <v>0</v>
      </c>
      <c r="Q40" s="28">
        <v>3</v>
      </c>
      <c r="R40" s="28" t="s">
        <v>336</v>
      </c>
    </row>
    <row r="41" spans="1:18" s="17" customFormat="1" ht="21.75">
      <c r="A41" s="44"/>
      <c r="B41" s="77"/>
      <c r="C41" s="66"/>
      <c r="D41" s="66"/>
      <c r="E41" s="44"/>
      <c r="F41" s="44"/>
      <c r="G41" s="44"/>
      <c r="H41" s="44"/>
      <c r="I41" s="44"/>
      <c r="J41" s="44"/>
      <c r="K41" s="44"/>
      <c r="L41" s="44"/>
      <c r="M41" s="44"/>
      <c r="N41" s="62"/>
      <c r="O41" s="63"/>
      <c r="P41" s="77"/>
      <c r="Q41" s="77"/>
      <c r="R41" s="44"/>
    </row>
    <row r="42" spans="1:18" s="17" customFormat="1" ht="21.75">
      <c r="A42" s="44"/>
      <c r="B42" s="77"/>
      <c r="C42" s="66"/>
      <c r="D42" s="66"/>
      <c r="E42" s="44"/>
      <c r="F42" s="44"/>
      <c r="G42" s="44"/>
      <c r="H42" s="44"/>
      <c r="I42" s="44"/>
      <c r="J42" s="44"/>
      <c r="K42" s="44"/>
      <c r="L42" s="44"/>
      <c r="M42" s="44"/>
      <c r="N42" s="62"/>
      <c r="O42" s="63"/>
      <c r="P42" s="77"/>
      <c r="Q42" s="77"/>
      <c r="R42" s="44"/>
    </row>
    <row r="43" spans="1:18" s="17" customFormat="1" ht="21.75">
      <c r="A43" s="44"/>
      <c r="B43" s="77"/>
      <c r="C43" s="66"/>
      <c r="D43" s="66"/>
      <c r="E43" s="44"/>
      <c r="F43" s="44"/>
      <c r="G43" s="44"/>
      <c r="H43" s="44"/>
      <c r="I43" s="44"/>
      <c r="J43" s="44"/>
      <c r="K43" s="44"/>
      <c r="L43" s="44"/>
      <c r="M43" s="44"/>
      <c r="N43" s="62"/>
      <c r="O43" s="63"/>
      <c r="P43" s="77"/>
      <c r="Q43" s="77"/>
      <c r="R43" s="44"/>
    </row>
    <row r="44" spans="1:18" s="17" customFormat="1" ht="21.75">
      <c r="A44" s="44"/>
      <c r="B44" s="77"/>
      <c r="C44" s="66"/>
      <c r="D44" s="66"/>
      <c r="E44" s="44"/>
      <c r="F44" s="44"/>
      <c r="G44" s="44"/>
      <c r="H44" s="44"/>
      <c r="I44" s="44"/>
      <c r="J44" s="44"/>
      <c r="K44" s="44"/>
      <c r="L44" s="44"/>
      <c r="M44" s="44"/>
      <c r="N44" s="62"/>
      <c r="O44" s="63"/>
      <c r="P44" s="77"/>
      <c r="Q44" s="77"/>
      <c r="R44" s="44"/>
    </row>
    <row r="45" spans="1:18" s="17" customFormat="1" ht="21.75">
      <c r="A45" s="44"/>
      <c r="B45" s="77"/>
      <c r="C45" s="66"/>
      <c r="D45" s="66"/>
      <c r="E45" s="44"/>
      <c r="F45" s="44"/>
      <c r="G45" s="44"/>
      <c r="H45" s="44"/>
      <c r="I45" s="44"/>
      <c r="J45" s="44"/>
      <c r="K45" s="44"/>
      <c r="L45" s="44"/>
      <c r="M45" s="44"/>
      <c r="N45" s="62"/>
      <c r="O45" s="63"/>
      <c r="P45" s="77"/>
      <c r="Q45" s="77"/>
      <c r="R45" s="44"/>
    </row>
    <row r="46" spans="1:18" s="46" customFormat="1" ht="29.25">
      <c r="A46" s="94" t="s">
        <v>225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1:18" s="46" customFormat="1" ht="29.25">
      <c r="A47" s="94" t="s">
        <v>299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s="1" customFormat="1" ht="23.25">
      <c r="A48" s="88" t="s">
        <v>110</v>
      </c>
      <c r="B48" s="88" t="s">
        <v>0</v>
      </c>
      <c r="C48" s="88" t="s">
        <v>120</v>
      </c>
      <c r="D48" s="88" t="s">
        <v>117</v>
      </c>
      <c r="E48" s="86" t="s">
        <v>105</v>
      </c>
      <c r="F48" s="86"/>
      <c r="G48" s="86"/>
      <c r="H48" s="86"/>
      <c r="I48" s="86"/>
      <c r="J48" s="86"/>
      <c r="K48" s="86"/>
      <c r="L48" s="86"/>
      <c r="M48" s="9" t="s">
        <v>104</v>
      </c>
      <c r="N48" s="88" t="s">
        <v>108</v>
      </c>
      <c r="O48" s="91" t="s">
        <v>109</v>
      </c>
      <c r="P48" s="71"/>
      <c r="Q48" s="71"/>
      <c r="R48" s="88" t="s">
        <v>3</v>
      </c>
    </row>
    <row r="49" spans="1:18" s="1" customFormat="1" ht="23.25">
      <c r="A49" s="88"/>
      <c r="B49" s="88"/>
      <c r="C49" s="88"/>
      <c r="D49" s="88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107</v>
      </c>
      <c r="N49" s="88"/>
      <c r="O49" s="91"/>
      <c r="P49" s="72" t="s">
        <v>1</v>
      </c>
      <c r="Q49" s="72" t="s">
        <v>2</v>
      </c>
      <c r="R49" s="88"/>
    </row>
    <row r="50" spans="1:28" s="1" customFormat="1" ht="23.25">
      <c r="A50" s="7" t="s">
        <v>116</v>
      </c>
      <c r="B50" s="76" t="s">
        <v>275</v>
      </c>
      <c r="C50" s="22" t="s">
        <v>170</v>
      </c>
      <c r="D50" s="22" t="s">
        <v>118</v>
      </c>
      <c r="E50" s="28">
        <v>0</v>
      </c>
      <c r="F50" s="28">
        <v>3</v>
      </c>
      <c r="G50" s="28">
        <v>12</v>
      </c>
      <c r="H50" s="28">
        <v>17</v>
      </c>
      <c r="I50" s="28">
        <v>20</v>
      </c>
      <c r="J50" s="28">
        <v>12</v>
      </c>
      <c r="K50" s="28">
        <v>13</v>
      </c>
      <c r="L50" s="28">
        <v>13</v>
      </c>
      <c r="M50" s="7">
        <f>SUM(E50:L50)</f>
        <v>90</v>
      </c>
      <c r="N50" s="8">
        <f t="shared" si="15"/>
        <v>2.65</v>
      </c>
      <c r="O50" s="36">
        <f aca="true" t="shared" si="18" ref="O50:O62">SQRT((16*L50+12.25*K50+9*J50+6.25*I50+4*H50+2.25*G50+F50)/M50-(N50^2))</f>
        <v>0.8578072821638516</v>
      </c>
      <c r="P50" s="28">
        <v>0</v>
      </c>
      <c r="Q50" s="28">
        <v>0</v>
      </c>
      <c r="R50" s="28" t="s">
        <v>327</v>
      </c>
      <c r="T50" s="29" t="e">
        <f>(#REF!*100)/#REF!</f>
        <v>#REF!</v>
      </c>
      <c r="U50" s="29" t="e">
        <f>(#REF!*100)/#REF!</f>
        <v>#REF!</v>
      </c>
      <c r="V50" s="29" t="e">
        <f>(#REF!*100)/#REF!</f>
        <v>#REF!</v>
      </c>
      <c r="W50" s="29" t="e">
        <f>(#REF!*100)/#REF!</f>
        <v>#REF!</v>
      </c>
      <c r="X50" s="29" t="e">
        <f>(#REF!*100)/#REF!</f>
        <v>#REF!</v>
      </c>
      <c r="Y50" s="29" t="e">
        <f>(#REF!*100)/#REF!</f>
        <v>#REF!</v>
      </c>
      <c r="Z50" s="29" t="e">
        <f>(#REF!*100)/#REF!</f>
        <v>#REF!</v>
      </c>
      <c r="AA50" s="29" t="e">
        <f>(#REF!*100)/#REF!</f>
        <v>#REF!</v>
      </c>
      <c r="AB50" s="5" t="e">
        <f>SUM(T50:AA50)</f>
        <v>#REF!</v>
      </c>
    </row>
    <row r="51" spans="1:18" s="1" customFormat="1" ht="23.25">
      <c r="A51" s="9"/>
      <c r="B51" s="76" t="s">
        <v>276</v>
      </c>
      <c r="C51" s="22" t="s">
        <v>171</v>
      </c>
      <c r="D51" s="22" t="s">
        <v>118</v>
      </c>
      <c r="E51" s="28">
        <v>0</v>
      </c>
      <c r="F51" s="28">
        <v>3</v>
      </c>
      <c r="G51" s="28">
        <v>5</v>
      </c>
      <c r="H51" s="28">
        <v>13</v>
      </c>
      <c r="I51" s="28">
        <v>12</v>
      </c>
      <c r="J51" s="28">
        <v>16</v>
      </c>
      <c r="K51" s="28">
        <v>16</v>
      </c>
      <c r="L51" s="28">
        <v>25</v>
      </c>
      <c r="M51" s="7">
        <f aca="true" t="shared" si="19" ref="M51:M62">SUM(E51:L51)</f>
        <v>90</v>
      </c>
      <c r="N51" s="8">
        <f t="shared" si="15"/>
        <v>3.0055555555555555</v>
      </c>
      <c r="O51" s="36">
        <f t="shared" si="18"/>
        <v>0.8708056437206885</v>
      </c>
      <c r="P51" s="28">
        <v>0</v>
      </c>
      <c r="Q51" s="28">
        <v>0</v>
      </c>
      <c r="R51" s="28" t="s">
        <v>327</v>
      </c>
    </row>
    <row r="52" spans="1:26" s="1" customFormat="1" ht="23.25">
      <c r="A52" s="10"/>
      <c r="B52" s="76" t="s">
        <v>73</v>
      </c>
      <c r="C52" s="22" t="s">
        <v>169</v>
      </c>
      <c r="D52" s="22" t="s">
        <v>118</v>
      </c>
      <c r="E52" s="28">
        <v>6</v>
      </c>
      <c r="F52" s="28">
        <v>41</v>
      </c>
      <c r="G52" s="28">
        <v>19</v>
      </c>
      <c r="H52" s="28">
        <v>17</v>
      </c>
      <c r="I52" s="28">
        <v>6</v>
      </c>
      <c r="J52" s="28">
        <v>10</v>
      </c>
      <c r="K52" s="28">
        <v>4</v>
      </c>
      <c r="L52" s="28">
        <v>3</v>
      </c>
      <c r="M52" s="7">
        <f t="shared" si="19"/>
        <v>106</v>
      </c>
      <c r="N52" s="8">
        <f t="shared" si="15"/>
        <v>1.6462264150943395</v>
      </c>
      <c r="O52" s="36">
        <f t="shared" si="18"/>
        <v>0.9162242586465563</v>
      </c>
      <c r="P52" s="28">
        <v>0</v>
      </c>
      <c r="Q52" s="28">
        <v>1</v>
      </c>
      <c r="R52" s="28" t="s">
        <v>327</v>
      </c>
      <c r="Z52" s="65" t="e">
        <f>SUM(V50:AA50)</f>
        <v>#REF!</v>
      </c>
    </row>
    <row r="53" spans="1:18" s="1" customFormat="1" ht="23.25">
      <c r="A53" s="10"/>
      <c r="B53" s="76" t="s">
        <v>277</v>
      </c>
      <c r="C53" s="22" t="s">
        <v>169</v>
      </c>
      <c r="D53" s="22" t="s">
        <v>118</v>
      </c>
      <c r="E53" s="28">
        <v>1</v>
      </c>
      <c r="F53" s="28">
        <v>22</v>
      </c>
      <c r="G53" s="28">
        <v>56</v>
      </c>
      <c r="H53" s="28">
        <v>157</v>
      </c>
      <c r="I53" s="28">
        <v>108</v>
      </c>
      <c r="J53" s="28">
        <v>72</v>
      </c>
      <c r="K53" s="28">
        <v>13</v>
      </c>
      <c r="L53" s="28">
        <v>4</v>
      </c>
      <c r="M53" s="7">
        <f t="shared" si="19"/>
        <v>433</v>
      </c>
      <c r="N53" s="8">
        <f t="shared" si="15"/>
        <v>2.2344110854503465</v>
      </c>
      <c r="O53" s="36">
        <f t="shared" si="18"/>
        <v>0.6087454915668606</v>
      </c>
      <c r="P53" s="28">
        <v>0</v>
      </c>
      <c r="Q53" s="28">
        <v>0</v>
      </c>
      <c r="R53" s="28" t="s">
        <v>327</v>
      </c>
    </row>
    <row r="54" spans="1:18" s="1" customFormat="1" ht="23.25">
      <c r="A54" s="10"/>
      <c r="B54" s="76" t="s">
        <v>295</v>
      </c>
      <c r="C54" s="22" t="s">
        <v>169</v>
      </c>
      <c r="D54" s="22" t="s">
        <v>118</v>
      </c>
      <c r="E54" s="28">
        <v>0</v>
      </c>
      <c r="F54" s="28">
        <v>0</v>
      </c>
      <c r="G54" s="28">
        <v>0</v>
      </c>
      <c r="H54" s="28">
        <v>8</v>
      </c>
      <c r="I54" s="28">
        <v>5</v>
      </c>
      <c r="J54" s="28">
        <v>22</v>
      </c>
      <c r="K54" s="28">
        <v>9</v>
      </c>
      <c r="L54" s="28">
        <v>2</v>
      </c>
      <c r="M54" s="7">
        <f t="shared" si="19"/>
        <v>46</v>
      </c>
      <c r="N54" s="8">
        <f t="shared" si="15"/>
        <v>2.9130434782608696</v>
      </c>
      <c r="O54" s="36">
        <f t="shared" si="18"/>
        <v>0.5347119076629933</v>
      </c>
      <c r="P54" s="28">
        <v>0</v>
      </c>
      <c r="Q54" s="28">
        <v>0</v>
      </c>
      <c r="R54" s="28" t="s">
        <v>327</v>
      </c>
    </row>
    <row r="55" spans="1:18" s="1" customFormat="1" ht="23.25">
      <c r="A55" s="10"/>
      <c r="B55" s="76" t="s">
        <v>274</v>
      </c>
      <c r="C55" s="22" t="s">
        <v>250</v>
      </c>
      <c r="D55" s="22" t="s">
        <v>119</v>
      </c>
      <c r="E55" s="28">
        <v>2</v>
      </c>
      <c r="F55" s="28">
        <v>37</v>
      </c>
      <c r="G55" s="28">
        <v>33</v>
      </c>
      <c r="H55" s="28">
        <v>90</v>
      </c>
      <c r="I55" s="28">
        <v>93</v>
      </c>
      <c r="J55" s="28">
        <v>115</v>
      </c>
      <c r="K55" s="28">
        <v>54</v>
      </c>
      <c r="L55" s="28">
        <v>44</v>
      </c>
      <c r="M55" s="7">
        <f t="shared" si="19"/>
        <v>468</v>
      </c>
      <c r="N55" s="8">
        <f aca="true" t="shared" si="20" ref="N55:N61">((4*L55)+(3.5*K55)+(3*J55)+(2.5*I55)+(2*H55)+(1.5*G55)+(F55))/M55</f>
        <v>2.5833333333333335</v>
      </c>
      <c r="O55" s="36">
        <f t="shared" si="18"/>
        <v>0.8394009870699564</v>
      </c>
      <c r="P55" s="28">
        <v>0</v>
      </c>
      <c r="Q55" s="28">
        <v>0</v>
      </c>
      <c r="R55" s="28" t="s">
        <v>327</v>
      </c>
    </row>
    <row r="56" spans="1:18" s="1" customFormat="1" ht="23.25">
      <c r="A56" s="10"/>
      <c r="B56" s="76" t="s">
        <v>279</v>
      </c>
      <c r="C56" s="22" t="s">
        <v>170</v>
      </c>
      <c r="D56" s="22" t="s">
        <v>118</v>
      </c>
      <c r="E56" s="28">
        <v>0</v>
      </c>
      <c r="F56" s="28">
        <v>1</v>
      </c>
      <c r="G56" s="28">
        <v>6</v>
      </c>
      <c r="H56" s="28">
        <v>26</v>
      </c>
      <c r="I56" s="28">
        <v>26</v>
      </c>
      <c r="J56" s="28">
        <v>14</v>
      </c>
      <c r="K56" s="28">
        <v>8</v>
      </c>
      <c r="L56" s="28">
        <v>7</v>
      </c>
      <c r="M56" s="7">
        <f t="shared" si="19"/>
        <v>88</v>
      </c>
      <c r="N56" s="8">
        <f t="shared" si="20"/>
        <v>2.5568181818181817</v>
      </c>
      <c r="O56" s="36">
        <f t="shared" si="18"/>
        <v>0.6885088390773237</v>
      </c>
      <c r="P56" s="28">
        <v>0</v>
      </c>
      <c r="Q56" s="28">
        <v>2</v>
      </c>
      <c r="R56" s="28" t="s">
        <v>328</v>
      </c>
    </row>
    <row r="57" spans="1:18" s="1" customFormat="1" ht="23.25">
      <c r="A57" s="10"/>
      <c r="B57" s="76" t="s">
        <v>280</v>
      </c>
      <c r="C57" s="22" t="s">
        <v>170</v>
      </c>
      <c r="D57" s="22" t="s">
        <v>118</v>
      </c>
      <c r="E57" s="28">
        <v>2</v>
      </c>
      <c r="F57" s="28">
        <v>7</v>
      </c>
      <c r="G57" s="28">
        <v>19</v>
      </c>
      <c r="H57" s="28">
        <v>15</v>
      </c>
      <c r="I57" s="28">
        <v>13</v>
      </c>
      <c r="J57" s="28">
        <v>16</v>
      </c>
      <c r="K57" s="28">
        <v>7</v>
      </c>
      <c r="L57" s="28">
        <v>11</v>
      </c>
      <c r="M57" s="7">
        <f t="shared" si="19"/>
        <v>90</v>
      </c>
      <c r="N57" s="8">
        <f t="shared" si="20"/>
        <v>2.3833333333333333</v>
      </c>
      <c r="O57" s="36">
        <f t="shared" si="18"/>
        <v>0.9748219210593174</v>
      </c>
      <c r="P57" s="28">
        <v>0</v>
      </c>
      <c r="Q57" s="28">
        <v>0</v>
      </c>
      <c r="R57" s="28" t="s">
        <v>328</v>
      </c>
    </row>
    <row r="58" spans="1:18" s="1" customFormat="1" ht="23.25">
      <c r="A58" s="10"/>
      <c r="B58" s="76" t="s">
        <v>203</v>
      </c>
      <c r="C58" s="22" t="s">
        <v>169</v>
      </c>
      <c r="D58" s="22" t="s">
        <v>118</v>
      </c>
      <c r="E58" s="28">
        <v>2</v>
      </c>
      <c r="F58" s="28">
        <v>6</v>
      </c>
      <c r="G58" s="28">
        <v>28</v>
      </c>
      <c r="H58" s="28">
        <v>30</v>
      </c>
      <c r="I58" s="28">
        <v>12</v>
      </c>
      <c r="J58" s="28">
        <v>7</v>
      </c>
      <c r="K58" s="28">
        <v>3</v>
      </c>
      <c r="L58" s="28">
        <v>13</v>
      </c>
      <c r="M58" s="7">
        <f t="shared" si="19"/>
        <v>101</v>
      </c>
      <c r="N58" s="8">
        <f t="shared" si="20"/>
        <v>2.1930693069306932</v>
      </c>
      <c r="O58" s="36">
        <f t="shared" si="18"/>
        <v>0.9226798491933371</v>
      </c>
      <c r="P58" s="28">
        <v>0</v>
      </c>
      <c r="Q58" s="28">
        <v>2</v>
      </c>
      <c r="R58" s="28" t="s">
        <v>328</v>
      </c>
    </row>
    <row r="59" spans="1:18" s="1" customFormat="1" ht="23.25">
      <c r="A59" s="10"/>
      <c r="B59" s="76" t="s">
        <v>296</v>
      </c>
      <c r="C59" s="22" t="s">
        <v>169</v>
      </c>
      <c r="D59" s="22" t="s">
        <v>118</v>
      </c>
      <c r="E59" s="28">
        <v>5</v>
      </c>
      <c r="F59" s="28">
        <v>97</v>
      </c>
      <c r="G59" s="28">
        <v>61</v>
      </c>
      <c r="H59" s="28">
        <v>64</v>
      </c>
      <c r="I59" s="28">
        <v>53</v>
      </c>
      <c r="J59" s="28">
        <v>43</v>
      </c>
      <c r="K59" s="28">
        <v>21</v>
      </c>
      <c r="L59" s="28">
        <v>89</v>
      </c>
      <c r="M59" s="7">
        <f t="shared" si="19"/>
        <v>433</v>
      </c>
      <c r="N59" s="8">
        <f t="shared" si="20"/>
        <v>2.3267898383371826</v>
      </c>
      <c r="O59" s="36">
        <f t="shared" si="18"/>
        <v>1.1224244193170374</v>
      </c>
      <c r="P59" s="28">
        <v>0</v>
      </c>
      <c r="Q59" s="28">
        <v>1</v>
      </c>
      <c r="R59" s="28" t="s">
        <v>328</v>
      </c>
    </row>
    <row r="60" spans="1:18" s="1" customFormat="1" ht="23.25">
      <c r="A60" s="10"/>
      <c r="B60" s="76" t="s">
        <v>297</v>
      </c>
      <c r="C60" s="22" t="s">
        <v>169</v>
      </c>
      <c r="D60" s="22" t="s">
        <v>118</v>
      </c>
      <c r="E60" s="28">
        <v>0</v>
      </c>
      <c r="F60" s="28">
        <v>7</v>
      </c>
      <c r="G60" s="28">
        <v>4</v>
      </c>
      <c r="H60" s="28">
        <v>1</v>
      </c>
      <c r="I60" s="28">
        <v>0</v>
      </c>
      <c r="J60" s="28">
        <v>4</v>
      </c>
      <c r="K60" s="28">
        <v>3</v>
      </c>
      <c r="L60" s="28">
        <v>27</v>
      </c>
      <c r="M60" s="7">
        <f t="shared" si="19"/>
        <v>46</v>
      </c>
      <c r="N60" s="8">
        <f t="shared" si="20"/>
        <v>3.1630434782608696</v>
      </c>
      <c r="O60" s="36">
        <f t="shared" si="18"/>
        <v>1.1843836583994025</v>
      </c>
      <c r="P60" s="28">
        <v>0</v>
      </c>
      <c r="Q60" s="28">
        <v>0</v>
      </c>
      <c r="R60" s="28" t="s">
        <v>328</v>
      </c>
    </row>
    <row r="61" spans="1:18" s="1" customFormat="1" ht="23.25">
      <c r="A61" s="10"/>
      <c r="B61" s="76" t="s">
        <v>278</v>
      </c>
      <c r="C61" s="22" t="s">
        <v>250</v>
      </c>
      <c r="D61" s="22" t="s">
        <v>119</v>
      </c>
      <c r="E61" s="28">
        <v>2</v>
      </c>
      <c r="F61" s="28">
        <v>49</v>
      </c>
      <c r="G61" s="28">
        <v>52</v>
      </c>
      <c r="H61" s="28">
        <v>102</v>
      </c>
      <c r="I61" s="28">
        <v>123</v>
      </c>
      <c r="J61" s="28">
        <v>60</v>
      </c>
      <c r="K61" s="28">
        <v>27</v>
      </c>
      <c r="L61" s="28">
        <v>47</v>
      </c>
      <c r="M61" s="7">
        <f t="shared" si="19"/>
        <v>462</v>
      </c>
      <c r="N61" s="8">
        <f t="shared" si="20"/>
        <v>2.383116883116883</v>
      </c>
      <c r="O61" s="36">
        <f t="shared" si="18"/>
        <v>0.859991331487964</v>
      </c>
      <c r="P61" s="28">
        <v>0</v>
      </c>
      <c r="Q61" s="28">
        <v>5</v>
      </c>
      <c r="R61" s="28" t="s">
        <v>328</v>
      </c>
    </row>
    <row r="62" spans="1:18" s="1" customFormat="1" ht="23.25">
      <c r="A62" s="86" t="s">
        <v>172</v>
      </c>
      <c r="B62" s="86"/>
      <c r="C62" s="86"/>
      <c r="D62" s="86"/>
      <c r="E62" s="7">
        <f aca="true" t="shared" si="21" ref="E62:L62">SUM(E27:E40,E50:E61)</f>
        <v>181</v>
      </c>
      <c r="F62" s="7">
        <f t="shared" si="21"/>
        <v>781</v>
      </c>
      <c r="G62" s="7">
        <f t="shared" si="21"/>
        <v>670</v>
      </c>
      <c r="H62" s="7">
        <f t="shared" si="21"/>
        <v>1064</v>
      </c>
      <c r="I62" s="7">
        <f t="shared" si="21"/>
        <v>989</v>
      </c>
      <c r="J62" s="7">
        <f t="shared" si="21"/>
        <v>816</v>
      </c>
      <c r="K62" s="7">
        <f t="shared" si="21"/>
        <v>529</v>
      </c>
      <c r="L62" s="7">
        <f t="shared" si="21"/>
        <v>859</v>
      </c>
      <c r="M62" s="7">
        <f t="shared" si="19"/>
        <v>5889</v>
      </c>
      <c r="N62" s="8">
        <f t="shared" si="15"/>
        <v>2.398030225844795</v>
      </c>
      <c r="O62" s="36">
        <f t="shared" si="18"/>
        <v>1.0448441488574087</v>
      </c>
      <c r="P62" s="7">
        <f>SUM(P50:P61,P27:P40)</f>
        <v>22</v>
      </c>
      <c r="Q62" s="7">
        <f>SUM(Q27:Q54)</f>
        <v>10</v>
      </c>
      <c r="R62" s="9"/>
    </row>
    <row r="63" spans="1:18" s="2" customFormat="1" ht="23.25">
      <c r="A63" s="86" t="s">
        <v>174</v>
      </c>
      <c r="B63" s="86"/>
      <c r="C63" s="86"/>
      <c r="D63" s="86"/>
      <c r="E63" s="8">
        <f aca="true" t="shared" si="22" ref="E63:L63">(E62*100)/$M62</f>
        <v>3.0735269145865174</v>
      </c>
      <c r="F63" s="8">
        <f t="shared" si="22"/>
        <v>13.26201392426558</v>
      </c>
      <c r="G63" s="8">
        <f t="shared" si="22"/>
        <v>11.377143827474953</v>
      </c>
      <c r="H63" s="8">
        <f t="shared" si="22"/>
        <v>18.067583630497538</v>
      </c>
      <c r="I63" s="8">
        <f t="shared" si="22"/>
        <v>16.794022754287656</v>
      </c>
      <c r="J63" s="8">
        <f t="shared" si="22"/>
        <v>13.856342333163525</v>
      </c>
      <c r="K63" s="8">
        <f t="shared" si="22"/>
        <v>8.982849380200374</v>
      </c>
      <c r="L63" s="8">
        <f t="shared" si="22"/>
        <v>14.586517235523859</v>
      </c>
      <c r="M63" s="8">
        <f>((M62-(P62+Q62))*100)/$M62</f>
        <v>99.45661402615045</v>
      </c>
      <c r="N63" s="14"/>
      <c r="O63" s="37"/>
      <c r="P63" s="8">
        <f>(P62*100)/$M62</f>
        <v>0.37357785702156565</v>
      </c>
      <c r="Q63" s="8">
        <f>(Q62*100)/$M62</f>
        <v>0.16980811682798438</v>
      </c>
      <c r="R63" s="11"/>
    </row>
    <row r="64" spans="5:12" ht="12.75">
      <c r="E64" s="3"/>
      <c r="F64" s="3"/>
      <c r="G64" s="3"/>
      <c r="H64" s="3"/>
      <c r="I64" s="3"/>
      <c r="J64" s="3"/>
      <c r="K64" s="3"/>
      <c r="L64" s="3"/>
    </row>
    <row r="65" spans="5:12" ht="12.75">
      <c r="E65" s="3"/>
      <c r="F65" s="3"/>
      <c r="G65" s="3"/>
      <c r="H65" s="3"/>
      <c r="I65" s="3"/>
      <c r="J65" s="3"/>
      <c r="K65" s="3"/>
      <c r="L65" s="3"/>
    </row>
    <row r="66" spans="5:12" ht="12.75">
      <c r="E66" s="3"/>
      <c r="F66" s="3"/>
      <c r="G66" s="3"/>
      <c r="H66" s="3"/>
      <c r="I66" s="3"/>
      <c r="J66" s="3"/>
      <c r="K66" s="3"/>
      <c r="L66" s="3"/>
    </row>
    <row r="67" spans="5:12" ht="12.75">
      <c r="E67" s="3"/>
      <c r="F67" s="3"/>
      <c r="G67" s="3"/>
      <c r="H67" s="3"/>
      <c r="I67" s="3"/>
      <c r="J67" s="3"/>
      <c r="K67" s="3"/>
      <c r="L67" s="3"/>
    </row>
    <row r="68" spans="5:12" ht="12.75">
      <c r="E68" s="3"/>
      <c r="F68" s="3"/>
      <c r="G68" s="3"/>
      <c r="H68" s="3"/>
      <c r="I68" s="3"/>
      <c r="J68" s="3"/>
      <c r="K68" s="3"/>
      <c r="L68" s="3"/>
    </row>
    <row r="69" spans="5:12" ht="12.75">
      <c r="E69" s="3"/>
      <c r="F69" s="3"/>
      <c r="G69" s="3"/>
      <c r="H69" s="3"/>
      <c r="I69" s="3"/>
      <c r="J69" s="3"/>
      <c r="K69" s="3"/>
      <c r="L69" s="3"/>
    </row>
    <row r="70" spans="5:12" ht="12.75">
      <c r="E70" s="3"/>
      <c r="F70" s="3"/>
      <c r="G70" s="3"/>
      <c r="H70" s="3"/>
      <c r="I70" s="3"/>
      <c r="J70" s="3"/>
      <c r="K70" s="3"/>
      <c r="L70" s="3"/>
    </row>
    <row r="71" spans="5:12" ht="12.75">
      <c r="E71" s="3"/>
      <c r="F71" s="3"/>
      <c r="G71" s="3"/>
      <c r="H71" s="3"/>
      <c r="I71" s="3"/>
      <c r="J71" s="3"/>
      <c r="K71" s="3"/>
      <c r="L71" s="3"/>
    </row>
    <row r="72" spans="5:12" ht="12.75">
      <c r="E72" s="3"/>
      <c r="F72" s="3"/>
      <c r="G72" s="3"/>
      <c r="H72" s="3"/>
      <c r="I72" s="3"/>
      <c r="J72" s="3"/>
      <c r="K72" s="3"/>
      <c r="L72" s="3"/>
    </row>
    <row r="73" spans="5:12" ht="12.75">
      <c r="E73" s="3"/>
      <c r="F73" s="3"/>
      <c r="G73" s="3"/>
      <c r="H73" s="3"/>
      <c r="I73" s="3"/>
      <c r="J73" s="3"/>
      <c r="K73" s="3"/>
      <c r="L73" s="3"/>
    </row>
    <row r="74" spans="5:12" ht="12.75">
      <c r="E74" s="3"/>
      <c r="F74" s="3"/>
      <c r="G74" s="3"/>
      <c r="H74" s="3"/>
      <c r="I74" s="3"/>
      <c r="J74" s="3"/>
      <c r="K74" s="3"/>
      <c r="L74" s="3"/>
    </row>
    <row r="75" spans="5:12" ht="12.75">
      <c r="E75" s="3"/>
      <c r="F75" s="3"/>
      <c r="G75" s="3"/>
      <c r="H75" s="3"/>
      <c r="I75" s="3"/>
      <c r="J75" s="3"/>
      <c r="K75" s="3"/>
      <c r="L75" s="3"/>
    </row>
    <row r="76" spans="5:12" ht="12.75">
      <c r="E76" s="3"/>
      <c r="F76" s="3"/>
      <c r="G76" s="3"/>
      <c r="H76" s="3"/>
      <c r="I76" s="3"/>
      <c r="J76" s="3"/>
      <c r="K76" s="3"/>
      <c r="L76" s="3"/>
    </row>
  </sheetData>
  <mergeCells count="34">
    <mergeCell ref="A63:D63"/>
    <mergeCell ref="A1:R1"/>
    <mergeCell ref="A2:R2"/>
    <mergeCell ref="A23:R23"/>
    <mergeCell ref="A24:R24"/>
    <mergeCell ref="A3:A4"/>
    <mergeCell ref="B3:B4"/>
    <mergeCell ref="C3:C4"/>
    <mergeCell ref="D3:D4"/>
    <mergeCell ref="E3:L3"/>
    <mergeCell ref="N3:N4"/>
    <mergeCell ref="O3:O4"/>
    <mergeCell ref="R3:R4"/>
    <mergeCell ref="A25:A26"/>
    <mergeCell ref="B25:B26"/>
    <mergeCell ref="C25:C26"/>
    <mergeCell ref="D25:D26"/>
    <mergeCell ref="E25:L25"/>
    <mergeCell ref="N25:N26"/>
    <mergeCell ref="O25:O26"/>
    <mergeCell ref="R25:R26"/>
    <mergeCell ref="A18:D18"/>
    <mergeCell ref="A62:D62"/>
    <mergeCell ref="A19:D19"/>
    <mergeCell ref="A46:R46"/>
    <mergeCell ref="A47:R47"/>
    <mergeCell ref="A48:A49"/>
    <mergeCell ref="B48:B49"/>
    <mergeCell ref="C48:C49"/>
    <mergeCell ref="D48:D49"/>
    <mergeCell ref="R48:R49"/>
    <mergeCell ref="E48:L48"/>
    <mergeCell ref="N48:N49"/>
    <mergeCell ref="O48:O49"/>
  </mergeCells>
  <printOptions/>
  <pageMargins left="0.75" right="0.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User</cp:lastModifiedBy>
  <cp:lastPrinted>2008-07-24T01:56:27Z</cp:lastPrinted>
  <dcterms:created xsi:type="dcterms:W3CDTF">2005-04-17T06:46:00Z</dcterms:created>
  <dcterms:modified xsi:type="dcterms:W3CDTF">2008-07-24T01:56:29Z</dcterms:modified>
  <cp:category/>
  <cp:version/>
  <cp:contentType/>
  <cp:contentStatus/>
</cp:coreProperties>
</file>