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6675" windowHeight="6225" tabRatio="667" activeTab="0"/>
  </bookViews>
  <sheets>
    <sheet name="รวมสาระ" sheetId="1" r:id="rId1"/>
    <sheet name="ภาษาไทย" sheetId="2" r:id="rId2"/>
    <sheet name="คณิตศาสตร์" sheetId="3" r:id="rId3"/>
    <sheet name="วิทยาศาสตร์" sheetId="4" r:id="rId4"/>
    <sheet name="สังคมศึกษา" sheetId="5" r:id="rId5"/>
    <sheet name="พลานามัย" sheetId="6" r:id="rId6"/>
    <sheet name="ศิลปะ" sheetId="7" r:id="rId7"/>
    <sheet name="การงานอาชีพ ฯ" sheetId="8" r:id="rId8"/>
    <sheet name="ภาษาต่างประเทศ" sheetId="9" r:id="rId9"/>
  </sheets>
  <definedNames/>
  <calcPr fullCalcOnLoad="1"/>
</workbook>
</file>

<file path=xl/sharedStrings.xml><?xml version="1.0" encoding="utf-8"?>
<sst xmlns="http://schemas.openxmlformats.org/spreadsheetml/2006/main" count="1773" uniqueCount="455">
  <si>
    <t>รหัสวิชา</t>
  </si>
  <si>
    <t>ร</t>
  </si>
  <si>
    <t>มส</t>
  </si>
  <si>
    <t>หมายเหตุ</t>
  </si>
  <si>
    <t>ท31101</t>
  </si>
  <si>
    <t>ค31101</t>
  </si>
  <si>
    <t>ค31201</t>
  </si>
  <si>
    <t>ว31101</t>
  </si>
  <si>
    <t>ว31201</t>
  </si>
  <si>
    <t>พ31101</t>
  </si>
  <si>
    <t>ศ31101</t>
  </si>
  <si>
    <t>ง30242</t>
  </si>
  <si>
    <t>อ31101</t>
  </si>
  <si>
    <t>อ31201</t>
  </si>
  <si>
    <t>อ33101</t>
  </si>
  <si>
    <t>ท32101</t>
  </si>
  <si>
    <t>ท30204</t>
  </si>
  <si>
    <t>ค32101</t>
  </si>
  <si>
    <t>ค32201</t>
  </si>
  <si>
    <t>พ32101</t>
  </si>
  <si>
    <t>ง32101</t>
  </si>
  <si>
    <t>อ32101</t>
  </si>
  <si>
    <t>ท30208</t>
  </si>
  <si>
    <t>ท33101</t>
  </si>
  <si>
    <t>ค33101</t>
  </si>
  <si>
    <t>ค33201</t>
  </si>
  <si>
    <t>ว33101</t>
  </si>
  <si>
    <t>ว33201</t>
  </si>
  <si>
    <t>พ30207</t>
  </si>
  <si>
    <t>พ33101</t>
  </si>
  <si>
    <t>ศ33101</t>
  </si>
  <si>
    <t>ง30223</t>
  </si>
  <si>
    <t>ง40205</t>
  </si>
  <si>
    <t>ง40206</t>
  </si>
  <si>
    <t>ท43101</t>
  </si>
  <si>
    <t>ท43102</t>
  </si>
  <si>
    <t>พ43101</t>
  </si>
  <si>
    <t>พ43102</t>
  </si>
  <si>
    <t>ศ43101</t>
  </si>
  <si>
    <t>ศ43102</t>
  </si>
  <si>
    <t>จำนวนนักเรียน</t>
  </si>
  <si>
    <t>จำนวนนักเรียนที่ได้ผลการเรียน</t>
  </si>
  <si>
    <t xml:space="preserve"> </t>
  </si>
  <si>
    <t>ที่ได้ผลการเรียน</t>
  </si>
  <si>
    <t>X</t>
  </si>
  <si>
    <t>S.D.</t>
  </si>
  <si>
    <t>ระดับชั้น</t>
  </si>
  <si>
    <t>ม.1</t>
  </si>
  <si>
    <t>ม.2</t>
  </si>
  <si>
    <t>ม.3</t>
  </si>
  <si>
    <t>ม.4</t>
  </si>
  <si>
    <t>ม.5</t>
  </si>
  <si>
    <t>ม.6</t>
  </si>
  <si>
    <t>ประเภทวิชา</t>
  </si>
  <si>
    <t>เพิ่มเติม</t>
  </si>
  <si>
    <t>พื้นฐาน</t>
  </si>
  <si>
    <t>ชื่อวิชา</t>
  </si>
  <si>
    <t>เสริมทักษะภาษา</t>
  </si>
  <si>
    <t>นิทานพื้นบ้าน</t>
  </si>
  <si>
    <t>ภาษาไทย</t>
  </si>
  <si>
    <t>อ่านวิเคราะห์วิจารณ์</t>
  </si>
  <si>
    <t>จินตานาการลิขิต</t>
  </si>
  <si>
    <t>ประวัติวรรณคดี 1</t>
  </si>
  <si>
    <t>คณิตศาสตร์</t>
  </si>
  <si>
    <t>คณิตศาสตร์เพิ่มเติม</t>
  </si>
  <si>
    <t>วิทยาศาสตร์</t>
  </si>
  <si>
    <t>วิทยาศาสตร์เพิ่มเติม</t>
  </si>
  <si>
    <t>วิทยาศาสตร์พื้นฐาน</t>
  </si>
  <si>
    <t>ฟิสิกส์</t>
  </si>
  <si>
    <t>เคมี</t>
  </si>
  <si>
    <t>ชีววิทยา</t>
  </si>
  <si>
    <t>สังคมศึกษา</t>
  </si>
  <si>
    <t>พระพุทธศาสนา</t>
  </si>
  <si>
    <t>สุขศึกษาและพลศึกษา</t>
  </si>
  <si>
    <t>ศิลปะ</t>
  </si>
  <si>
    <t>การงานอาชีพและเทคโนโลยี</t>
  </si>
  <si>
    <t>คอมพิวเตอร์เบื้องต้น</t>
  </si>
  <si>
    <t>คอมพิวเตอร์ระบบปฏิบัติการ</t>
  </si>
  <si>
    <t>คอมพิวเตอร์กราฟฟิค 1</t>
  </si>
  <si>
    <t>ภาษาอังกฤษ</t>
  </si>
  <si>
    <t>ภาษาอังกฤษเพิ่มเติม</t>
  </si>
  <si>
    <t>ภาษาฝรั่งเศส</t>
  </si>
  <si>
    <t>ภาษาฝรั่งเศสเพื่อการท่องเที่ยว</t>
  </si>
  <si>
    <t>รวม</t>
  </si>
  <si>
    <t>รายงานผลการเรียนกลุ่มสาระการเรียนรู้ภาษาไทย</t>
  </si>
  <si>
    <t>ค่าร้อยละ</t>
  </si>
  <si>
    <t>รายงานผลการเรียนกลุ่มสาระการเรียนรู้คณิตศาสตร์</t>
  </si>
  <si>
    <t>อ32201</t>
  </si>
  <si>
    <t>พ30208</t>
  </si>
  <si>
    <t>ง30229</t>
  </si>
  <si>
    <t>ง30246</t>
  </si>
  <si>
    <t>คอมพิวเตอร์กราฟฟิค 2</t>
  </si>
  <si>
    <t>ประวัติวรรณคดี 2</t>
  </si>
  <si>
    <t>ว40204</t>
  </si>
  <si>
    <t>ว40224</t>
  </si>
  <si>
    <t>ว40244</t>
  </si>
  <si>
    <t>ว40205</t>
  </si>
  <si>
    <t>ว40225</t>
  </si>
  <si>
    <t>ว40245</t>
  </si>
  <si>
    <t>การเขียนโปรแกรมเชิงวัตถุ 1</t>
  </si>
  <si>
    <t>รายงานผลการเรียนกลุ่มสาระการเรียนรู้วิทยาศาสตร์</t>
  </si>
  <si>
    <t>รายงานผลการเรียนกลุ่มสาระการเรียนรู้สังคมศึกษา ศาสนา และวัฒนธรรม</t>
  </si>
  <si>
    <t>รายงานผลการเรียนกลุ่มสาระการเรียนรู้สุขศึกษาและพลศึกษา</t>
  </si>
  <si>
    <t>รายงานผลการเรียนกลุ่มสาระการเรียนรู้ศิลปะ</t>
  </si>
  <si>
    <t>รายงานผลการเรียนกลุ่มสาระการเรียนรู้การงานอาชีพและเทคโนโลยี</t>
  </si>
  <si>
    <t>รายงานผลการเรียนกลุ่มสาระการเรียนรู้ภาษาต่างประเทศ</t>
  </si>
  <si>
    <t>จำนวนนักเรียนที่ลงทะเบียน</t>
  </si>
  <si>
    <t>กลุ่มสาระการเรียนรู้</t>
  </si>
  <si>
    <t>สังคมศึกษา ฯ</t>
  </si>
  <si>
    <t>สุขศึกษา ฯ</t>
  </si>
  <si>
    <t>การงานอาชีพ ฯ</t>
  </si>
  <si>
    <t>ภาษาต่างประเทศ</t>
  </si>
  <si>
    <t>รายงานผลการเรียนตามกลุ่มสาระการเรียนรู้  โรงเรียนสตรีชัยภูมิ</t>
  </si>
  <si>
    <t>รายงานจำนวนนักเรียนที่มีผลการเรียน 0, ร, ม.ส.  โรงเรียนสตรีชัยภูมิ</t>
  </si>
  <si>
    <t>ภาษาจีน</t>
  </si>
  <si>
    <t>ส31102</t>
  </si>
  <si>
    <t>ส32102</t>
  </si>
  <si>
    <t>ส33102</t>
  </si>
  <si>
    <t>ส33203</t>
  </si>
  <si>
    <t>ง33101</t>
  </si>
  <si>
    <t>ท40207</t>
  </si>
  <si>
    <t>ท40208</t>
  </si>
  <si>
    <t>วรรณคดีมรดก</t>
  </si>
  <si>
    <t>การพินิจวรรณคดี ฯ</t>
  </si>
  <si>
    <t>ค43101</t>
  </si>
  <si>
    <t>ค43201</t>
  </si>
  <si>
    <t>ค43102</t>
  </si>
  <si>
    <t>ค43202</t>
  </si>
  <si>
    <t>ส43103</t>
  </si>
  <si>
    <t>ส43203</t>
  </si>
  <si>
    <t>ส43104</t>
  </si>
  <si>
    <t>ส43204</t>
  </si>
  <si>
    <t>อ43101</t>
  </si>
  <si>
    <t>ฝ43201</t>
  </si>
  <si>
    <t>ฝ43203</t>
  </si>
  <si>
    <t>อ40225</t>
  </si>
  <si>
    <t>อ43102</t>
  </si>
  <si>
    <t>ฝ43202</t>
  </si>
  <si>
    <t>ฝ43204</t>
  </si>
  <si>
    <t>รวมม.ต้น</t>
  </si>
  <si>
    <t>รวมม.ปลาย</t>
  </si>
  <si>
    <t>รวมหมด</t>
  </si>
  <si>
    <t>ง30231</t>
  </si>
  <si>
    <t>จ33201</t>
  </si>
  <si>
    <t>อ40226</t>
  </si>
  <si>
    <t>ง30203</t>
  </si>
  <si>
    <t>อ33201</t>
  </si>
  <si>
    <t>ท21101</t>
  </si>
  <si>
    <t>ท21203</t>
  </si>
  <si>
    <t>ท21102</t>
  </si>
  <si>
    <t>ท21201</t>
  </si>
  <si>
    <t>ระดับช่วงชั้นที่   3    ปีการศึกษา  2552</t>
  </si>
  <si>
    <t>ท31201</t>
  </si>
  <si>
    <t>ท31202</t>
  </si>
  <si>
    <t>ท31102</t>
  </si>
  <si>
    <t>ค21101</t>
  </si>
  <si>
    <t>ค21201</t>
  </si>
  <si>
    <t>ค21102</t>
  </si>
  <si>
    <t>ค21202</t>
  </si>
  <si>
    <t>ว21101</t>
  </si>
  <si>
    <t>ว21201</t>
  </si>
  <si>
    <t>ว21102</t>
  </si>
  <si>
    <t>ว21202</t>
  </si>
  <si>
    <t>ส21101</t>
  </si>
  <si>
    <t>ส21103</t>
  </si>
  <si>
    <t>ส21105</t>
  </si>
  <si>
    <t>ส21102</t>
  </si>
  <si>
    <t>ส21104</t>
  </si>
  <si>
    <t>ส21106</t>
  </si>
  <si>
    <t>ประวัติศาสตร์</t>
  </si>
  <si>
    <t>พ21101</t>
  </si>
  <si>
    <t>พ21111</t>
  </si>
  <si>
    <t>พ21201</t>
  </si>
  <si>
    <t>พ21202</t>
  </si>
  <si>
    <t>พ21102</t>
  </si>
  <si>
    <t>พ21112</t>
  </si>
  <si>
    <t>พ21203</t>
  </si>
  <si>
    <t>พ21204</t>
  </si>
  <si>
    <t>ศ21207</t>
  </si>
  <si>
    <t>ศ21101</t>
  </si>
  <si>
    <t>ศ21201</t>
  </si>
  <si>
    <t>ศ21102</t>
  </si>
  <si>
    <t>ศ21206</t>
  </si>
  <si>
    <t>ศ21208</t>
  </si>
  <si>
    <t>ง21101</t>
  </si>
  <si>
    <t>ง20211</t>
  </si>
  <si>
    <t>ง20213</t>
  </si>
  <si>
    <t>ง20201</t>
  </si>
  <si>
    <t>ง21201</t>
  </si>
  <si>
    <t>ง21102</t>
  </si>
  <si>
    <t>ง20212</t>
  </si>
  <si>
    <t>ง20214</t>
  </si>
  <si>
    <t>ง20216</t>
  </si>
  <si>
    <t>ง20202</t>
  </si>
  <si>
    <t>ง21202</t>
  </si>
  <si>
    <t>อ21101</t>
  </si>
  <si>
    <t>อ21201</t>
  </si>
  <si>
    <t>จ21201</t>
  </si>
  <si>
    <t>อ21102</t>
  </si>
  <si>
    <t>อ21202</t>
  </si>
  <si>
    <t>จ21202</t>
  </si>
  <si>
    <t>3-2552-0</t>
  </si>
  <si>
    <t>ส33202</t>
  </si>
  <si>
    <t>ค31102</t>
  </si>
  <si>
    <t>ค31202</t>
  </si>
  <si>
    <t>ว31106</t>
  </si>
  <si>
    <t>ว31102</t>
  </si>
  <si>
    <t>ว31103</t>
  </si>
  <si>
    <t>ว31104</t>
  </si>
  <si>
    <t>ว31107</t>
  </si>
  <si>
    <t>ว31221</t>
  </si>
  <si>
    <t>ว31241</t>
  </si>
  <si>
    <t>ว31105</t>
  </si>
  <si>
    <t>โลกดาราศาสตร์และอวกาศ</t>
  </si>
  <si>
    <t>ส31101</t>
  </si>
  <si>
    <t>ส31201</t>
  </si>
  <si>
    <t>ส31104</t>
  </si>
  <si>
    <t>ส31202</t>
  </si>
  <si>
    <t>ศาสนาและจริยธรรม</t>
  </si>
  <si>
    <t>พ31201</t>
  </si>
  <si>
    <t>พ31102</t>
  </si>
  <si>
    <t>พ31202</t>
  </si>
  <si>
    <t>ศ31102</t>
  </si>
  <si>
    <t>ง31201</t>
  </si>
  <si>
    <t>ง31202</t>
  </si>
  <si>
    <t>อ31203</t>
  </si>
  <si>
    <t>ฝ31201</t>
  </si>
  <si>
    <t>อ31102</t>
  </si>
  <si>
    <t>อ31202</t>
  </si>
  <si>
    <t>อ31204</t>
  </si>
  <si>
    <t>ฝ31202</t>
  </si>
  <si>
    <t>ง40104</t>
  </si>
  <si>
    <t>ว40195</t>
  </si>
  <si>
    <t>ว40196</t>
  </si>
  <si>
    <t>การเขียนโปรแกรมเชิงวัตถุ 2</t>
  </si>
  <si>
    <t>ระดับ</t>
  </si>
  <si>
    <t>ชั้น</t>
  </si>
  <si>
    <t>ระดับช่วงชั้นที่  3  ปีการศึกษา  2553</t>
  </si>
  <si>
    <t>ระดับช่วงชั้นที่  4  ปีการศึกษา  2553</t>
  </si>
  <si>
    <t>มัคคุเทศก์น้อยพาที</t>
  </si>
  <si>
    <t>อ่านไพเราะเสนาะจิต</t>
  </si>
  <si>
    <t>ท20201</t>
  </si>
  <si>
    <t>การเขียนความเรียงขั้นสูง</t>
  </si>
  <si>
    <t>ท22101</t>
  </si>
  <si>
    <t>ท22201</t>
  </si>
  <si>
    <t>ท22203</t>
  </si>
  <si>
    <t>ท22102</t>
  </si>
  <si>
    <t>ท22202</t>
  </si>
  <si>
    <t>ท22204</t>
  </si>
  <si>
    <t>2-2553-1</t>
  </si>
  <si>
    <t>2-2553-2</t>
  </si>
  <si>
    <t>หลักภาษาไทย</t>
  </si>
  <si>
    <t>อ่านพิจารณาหนังสือ 1</t>
  </si>
  <si>
    <t>อ่านพิจารณาหนังสือ 2</t>
  </si>
  <si>
    <t>3-2553-0</t>
  </si>
  <si>
    <t>4-2553-1</t>
  </si>
  <si>
    <t>4-2553-2</t>
  </si>
  <si>
    <t>ท30201</t>
  </si>
  <si>
    <t>ท32201</t>
  </si>
  <si>
    <t>ท32102</t>
  </si>
  <si>
    <t>ท32202</t>
  </si>
  <si>
    <t>5-2553-1</t>
  </si>
  <si>
    <t>5-2553-2</t>
  </si>
  <si>
    <t>6-2553-1</t>
  </si>
  <si>
    <t>6-2553-2</t>
  </si>
  <si>
    <t>1-2553-1</t>
  </si>
  <si>
    <t>1-2553-2</t>
  </si>
  <si>
    <t>ระดับช่วงชั้นที่   4    ปีการศึกษา  2553</t>
  </si>
  <si>
    <t>ระดับช่วงชั้นที่   3    ปีการศึกษา  2553</t>
  </si>
  <si>
    <t>ค20201</t>
  </si>
  <si>
    <t>ทฤษฎีความรู้</t>
  </si>
  <si>
    <t>ค22101</t>
  </si>
  <si>
    <t>ค22102</t>
  </si>
  <si>
    <t>ค22201</t>
  </si>
  <si>
    <t>ค22202</t>
  </si>
  <si>
    <t>ค31241</t>
  </si>
  <si>
    <t>ค31242</t>
  </si>
  <si>
    <t>ค30201</t>
  </si>
  <si>
    <t>ค30291</t>
  </si>
  <si>
    <t>ค32102</t>
  </si>
  <si>
    <t>ค32202</t>
  </si>
  <si>
    <t>ว20201</t>
  </si>
  <si>
    <t>การสร้างสรรค์โครงงาน</t>
  </si>
  <si>
    <t>ว22101</t>
  </si>
  <si>
    <t>ว22201</t>
  </si>
  <si>
    <t>ว22102</t>
  </si>
  <si>
    <t>ว22202</t>
  </si>
  <si>
    <t>ว30201</t>
  </si>
  <si>
    <t>ว30281</t>
  </si>
  <si>
    <t>ว31141</t>
  </si>
  <si>
    <t>ว31142</t>
  </si>
  <si>
    <t>ว31143</t>
  </si>
  <si>
    <t>ว31144</t>
  </si>
  <si>
    <t>ว30282</t>
  </si>
  <si>
    <t>เทคนิคการปฏิบัติการ 1</t>
  </si>
  <si>
    <t>เทคนิคการปฏิบัติการ 2</t>
  </si>
  <si>
    <t>โลกธรณีและดาราศาสตร์</t>
  </si>
  <si>
    <t>ว32108</t>
  </si>
  <si>
    <t>ว32202</t>
  </si>
  <si>
    <t>ว32222</t>
  </si>
  <si>
    <t>ว32242</t>
  </si>
  <si>
    <t>ว32109</t>
  </si>
  <si>
    <t>ว32203</t>
  </si>
  <si>
    <t>ว32223</t>
  </si>
  <si>
    <t>ว32243</t>
  </si>
  <si>
    <t>ส20201</t>
  </si>
  <si>
    <t>โลกศึกษา</t>
  </si>
  <si>
    <t>ส22101</t>
  </si>
  <si>
    <t>ส22103</t>
  </si>
  <si>
    <t>ส22105</t>
  </si>
  <si>
    <t>ส22102</t>
  </si>
  <si>
    <t>ส22104</t>
  </si>
  <si>
    <t>ส22106</t>
  </si>
  <si>
    <t>ส30201</t>
  </si>
  <si>
    <t>ส31203</t>
  </si>
  <si>
    <t>ส32101</t>
  </si>
  <si>
    <t>ส32103</t>
  </si>
  <si>
    <t>ส32201</t>
  </si>
  <si>
    <t>ส32104</t>
  </si>
  <si>
    <t>ส32202</t>
  </si>
  <si>
    <t>เทเบิลเทนนิส</t>
  </si>
  <si>
    <t>แฮนด์บอล</t>
  </si>
  <si>
    <t>เกมส์และนันทนาการ</t>
  </si>
  <si>
    <t>สมุนไพนพื้นบ้าน</t>
  </si>
  <si>
    <t>กีฬาพื้นบ้าน 1</t>
  </si>
  <si>
    <t>สมุนไพนพื้นบ้าน 2</t>
  </si>
  <si>
    <t>พ22101</t>
  </si>
  <si>
    <t>พ22111</t>
  </si>
  <si>
    <t>พ22201</t>
  </si>
  <si>
    <t>พ22203</t>
  </si>
  <si>
    <t>พ22102</t>
  </si>
  <si>
    <t>พ22112</t>
  </si>
  <si>
    <t>พ22205</t>
  </si>
  <si>
    <t>พ22206</t>
  </si>
  <si>
    <t>กระบี่</t>
  </si>
  <si>
    <t>กรีฑา</t>
  </si>
  <si>
    <t>กีฬาไทย</t>
  </si>
  <si>
    <t>กีฬาเพื่อสุขภาพ</t>
  </si>
  <si>
    <t>กีฬาไทย 2</t>
  </si>
  <si>
    <t>แบดมินตัน</t>
  </si>
  <si>
    <t>พ30202</t>
  </si>
  <si>
    <t>วอลเล่ย์บอล</t>
  </si>
  <si>
    <t>การออกกำลังกายเพื่อสุขภาพ</t>
  </si>
  <si>
    <t>ดาบสองมือ</t>
  </si>
  <si>
    <t>บาสเกตบอล</t>
  </si>
  <si>
    <t>พ32201</t>
  </si>
  <si>
    <t>พ32102</t>
  </si>
  <si>
    <t>พ32202</t>
  </si>
  <si>
    <t>ศ21205</t>
  </si>
  <si>
    <t>ศ21211</t>
  </si>
  <si>
    <t>ศ21202</t>
  </si>
  <si>
    <t>ศ21212</t>
  </si>
  <si>
    <t>ทัศนศิลป์</t>
  </si>
  <si>
    <t>ดนตรี-นาฏศิลป์ 1</t>
  </si>
  <si>
    <t>ทัศนศิลป์ 1.1</t>
  </si>
  <si>
    <t>ดนตรีสากล</t>
  </si>
  <si>
    <t>ทัศนศิลป์ 1.2</t>
  </si>
  <si>
    <t>ศ22101</t>
  </si>
  <si>
    <t>ศ22102</t>
  </si>
  <si>
    <t>ศ22201</t>
  </si>
  <si>
    <t>ศ22202</t>
  </si>
  <si>
    <t>ศ22205</t>
  </si>
  <si>
    <t>ศ22206</t>
  </si>
  <si>
    <t>ศ22207</t>
  </si>
  <si>
    <t>ศ22208</t>
  </si>
  <si>
    <t>ศ22211</t>
  </si>
  <si>
    <t>ศ22212</t>
  </si>
  <si>
    <t>ทัศนศิลป์ 2</t>
  </si>
  <si>
    <t>ดนตรี-นาฏศิลป์ 2</t>
  </si>
  <si>
    <t>ทัศนศิลป์ 2.1</t>
  </si>
  <si>
    <t>นาฏศิลป์ไทย 2.1</t>
  </si>
  <si>
    <t>ดนตรีสากล 2.1</t>
  </si>
  <si>
    <t>ดนตรีพื้นเมือง 2.1</t>
  </si>
  <si>
    <t>ดนตรีสากล 1.1</t>
  </si>
  <si>
    <t>ดนตรีพื้นเมือง 1.1</t>
  </si>
  <si>
    <t>นาฏศิลป์ไทย 1.1</t>
  </si>
  <si>
    <t>ดนตรีสากล 1.2</t>
  </si>
  <si>
    <t>ดนตรีพื้นเมือง 1.2</t>
  </si>
  <si>
    <t>นาฏศิลป์ไทย 1.2</t>
  </si>
  <si>
    <t>ทัศนศิลป์ 2.2</t>
  </si>
  <si>
    <t>ดนตรีสากล 2.2</t>
  </si>
  <si>
    <t>ดนตรีพื้นเมือง 2.2</t>
  </si>
  <si>
    <t>นาฏศิลป์ไทย 2.2</t>
  </si>
  <si>
    <t>ศ33202</t>
  </si>
  <si>
    <t>ศ33207</t>
  </si>
  <si>
    <t>ศ33208</t>
  </si>
  <si>
    <t>ดนตรีสากฃ</t>
  </si>
  <si>
    <t>ม.2 (ต่อ)</t>
  </si>
  <si>
    <t>ศ32101</t>
  </si>
  <si>
    <t>ศ32102</t>
  </si>
  <si>
    <t>การปลูกพืชผักสวนครัว</t>
  </si>
  <si>
    <t>อาหารไทย 1</t>
  </si>
  <si>
    <t>การประดิษฐ์บายศรี 1</t>
  </si>
  <si>
    <t>การประดิษฐ์บายศรี 2</t>
  </si>
  <si>
    <t>การร้อยมาลัย</t>
  </si>
  <si>
    <t>คอมพิวเตอร์เพื่อการประมวลคำ 1</t>
  </si>
  <si>
    <t>คอมพิวเตอร์เพื่อการประมวลคำ 2</t>
  </si>
  <si>
    <t>การปลูกพืชสมุนไพร</t>
  </si>
  <si>
    <t>อาหารหลากรส</t>
  </si>
  <si>
    <t>ง20203</t>
  </si>
  <si>
    <t>ง20217</t>
  </si>
  <si>
    <t>ง20219</t>
  </si>
  <si>
    <t>ง20221</t>
  </si>
  <si>
    <t>ง22101</t>
  </si>
  <si>
    <t>ง22203</t>
  </si>
  <si>
    <t>ง20204</t>
  </si>
  <si>
    <t>ง20218</t>
  </si>
  <si>
    <t>ง20220</t>
  </si>
  <si>
    <t>ง20222</t>
  </si>
  <si>
    <t>ง22102</t>
  </si>
  <si>
    <t>ง22204</t>
  </si>
  <si>
    <t>การเพาะเห็ดอย่างง่าย</t>
  </si>
  <si>
    <t>การปลูกไม้ดอกไม้ประดับ</t>
  </si>
  <si>
    <t>อาหารพื้นเมือง 1</t>
  </si>
  <si>
    <t>การประดิษฐ์ของชำร่วย 1</t>
  </si>
  <si>
    <t>อาหารพื้นเมือง 2</t>
  </si>
  <si>
    <t>การประดิษฐ์ของชำร่วย 2</t>
  </si>
  <si>
    <t>ขนมนานาชาติ</t>
  </si>
  <si>
    <t>ดอกไม้ใบตอง</t>
  </si>
  <si>
    <t>คอมพิวเตอร์เพื่อการนำเสนอ 1</t>
  </si>
  <si>
    <t>คอมพิวเตอร์เพื่อการนำเสนอ 2</t>
  </si>
  <si>
    <t>การเขียนโปรแกรมบนเว็บเพจ</t>
  </si>
  <si>
    <t>อาหารไทย</t>
  </si>
  <si>
    <t>โคร์เชท์</t>
  </si>
  <si>
    <t>การผลิตพันธุ์ไม้</t>
  </si>
  <si>
    <t>ไม้ประดับ</t>
  </si>
  <si>
    <t>ง31103</t>
  </si>
  <si>
    <t>ง31104</t>
  </si>
  <si>
    <t>ง32203</t>
  </si>
  <si>
    <t>ง32102</t>
  </si>
  <si>
    <t>ง32204</t>
  </si>
  <si>
    <t>ง40105</t>
  </si>
  <si>
    <t>อ21203</t>
  </si>
  <si>
    <t>อ21204</t>
  </si>
  <si>
    <t>ภาษาอังกฤษเพื่อการสื่อสาร</t>
  </si>
  <si>
    <t>อ22101</t>
  </si>
  <si>
    <t>อ22201</t>
  </si>
  <si>
    <t>จ22201</t>
  </si>
  <si>
    <t>อ22102</t>
  </si>
  <si>
    <t>อ22202</t>
  </si>
  <si>
    <t>จ22202</t>
  </si>
  <si>
    <t xml:space="preserve">ระดับช่วงชั้นที่   4    ปีการศึกษา  2553 </t>
  </si>
  <si>
    <t>อ31205</t>
  </si>
  <si>
    <t>จ31201</t>
  </si>
  <si>
    <t>อ31206</t>
  </si>
  <si>
    <t>จ31202</t>
  </si>
  <si>
    <t>ภาษาอังกฤษเพื่อความก้าวหน้า</t>
  </si>
  <si>
    <t>ภาษาอังกฤษอ่าน - เขียน</t>
  </si>
  <si>
    <t>ม.5 (ต่อ)</t>
  </si>
  <si>
    <t>อ32203</t>
  </si>
  <si>
    <t>ฝ32201</t>
  </si>
  <si>
    <t>อ32102</t>
  </si>
  <si>
    <t>อ32202</t>
  </si>
  <si>
    <t>อ32204</t>
  </si>
  <si>
    <t>ฝ32202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</si>
</sst>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  <numFmt numFmtId="194" formatCode="#,##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15"/>
      <name val="AngsanaUPC"/>
      <family val="1"/>
    </font>
    <font>
      <sz val="16"/>
      <name val="Arial"/>
      <family val="0"/>
    </font>
    <font>
      <sz val="15"/>
      <name val="Arial"/>
      <family val="0"/>
    </font>
    <font>
      <sz val="19"/>
      <name val="Angsan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sz val="18"/>
      <name val="Angsana New"/>
      <family val="1"/>
    </font>
    <font>
      <b/>
      <sz val="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14.75"/>
      <name val="Angsana New"/>
      <family val="1"/>
    </font>
    <font>
      <sz val="14"/>
      <name val="Angsana New"/>
      <family val="1"/>
    </font>
    <font>
      <sz val="13.75"/>
      <name val="Angsana New"/>
      <family val="1"/>
    </font>
    <font>
      <sz val="14.5"/>
      <name val="Angsana New"/>
      <family val="1"/>
    </font>
    <font>
      <sz val="20"/>
      <name val="Angsana New"/>
      <family val="1"/>
    </font>
    <font>
      <sz val="16.5"/>
      <name val="Angsana New"/>
      <family val="1"/>
    </font>
    <font>
      <sz val="22.75"/>
      <name val="Angsana New"/>
      <family val="1"/>
    </font>
    <font>
      <sz val="15.25"/>
      <name val="Angsana New"/>
      <family val="1"/>
    </font>
    <font>
      <sz val="16.25"/>
      <name val="Angsana New"/>
      <family val="1"/>
    </font>
    <font>
      <sz val="22.5"/>
      <name val="Angsana New"/>
      <family val="1"/>
    </font>
    <font>
      <sz val="22.25"/>
      <name val="Angsana New"/>
      <family val="1"/>
    </font>
    <font>
      <sz val="15.75"/>
      <name val="Angsana New"/>
      <family val="1"/>
    </font>
    <font>
      <b/>
      <sz val="18"/>
      <name val="Angsana New"/>
      <family val="1"/>
    </font>
    <font>
      <b/>
      <sz val="17.75"/>
      <name val="Angsana New"/>
      <family val="1"/>
    </font>
    <font>
      <sz val="19.75"/>
      <name val="Angsana New"/>
      <family val="1"/>
    </font>
    <font>
      <sz val="20.25"/>
      <name val="Angsana New"/>
      <family val="1"/>
    </font>
    <font>
      <sz val="21"/>
      <name val="Angsana New"/>
      <family val="1"/>
    </font>
    <font>
      <b/>
      <sz val="17"/>
      <name val="Angsana New"/>
      <family val="1"/>
    </font>
    <font>
      <sz val="15"/>
      <name val="Angsana New"/>
      <family val="1"/>
    </font>
    <font>
      <b/>
      <sz val="16.75"/>
      <name val="Angsana New"/>
      <family val="1"/>
    </font>
    <font>
      <b/>
      <sz val="14.75"/>
      <name val="Angsana New"/>
      <family val="1"/>
    </font>
    <font>
      <b/>
      <sz val="13.75"/>
      <name val="Angsana New"/>
      <family val="1"/>
    </font>
    <font>
      <b/>
      <sz val="9"/>
      <name val="Arial"/>
      <family val="2"/>
    </font>
    <font>
      <sz val="16"/>
      <name val="CordiaUPC"/>
      <family val="2"/>
    </font>
    <font>
      <sz val="10"/>
      <name val="CordiaUPC"/>
      <family val="2"/>
    </font>
    <font>
      <sz val="20.25"/>
      <name val="CordiaUPC"/>
      <family val="2"/>
    </font>
    <font>
      <sz val="18.5"/>
      <name val="CordiaUPC"/>
      <family val="2"/>
    </font>
    <font>
      <sz val="18"/>
      <name val="AngsanaUPC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91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91" fontId="6" fillId="0" borderId="1" xfId="0" applyNumberFormat="1" applyFont="1" applyBorder="1" applyAlignment="1">
      <alignment horizontal="center"/>
    </xf>
    <xf numFmtId="191" fontId="4" fillId="0" borderId="7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6" fillId="0" borderId="7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" xfId="0" applyNumberFormat="1" applyFont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19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91" fontId="8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/>
    </xf>
    <xf numFmtId="1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91" fontId="6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91" fontId="6" fillId="0" borderId="1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3" fontId="45" fillId="0" borderId="1" xfId="0" applyNumberFormat="1" applyFont="1" applyBorder="1" applyAlignment="1">
      <alignment horizontal="center"/>
    </xf>
    <xf numFmtId="2" fontId="45" fillId="0" borderId="1" xfId="0" applyNumberFormat="1" applyFont="1" applyBorder="1" applyAlignment="1">
      <alignment horizontal="center"/>
    </xf>
    <xf numFmtId="191" fontId="45" fillId="0" borderId="1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191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6" fillId="0" borderId="1" xfId="0" applyNumberFormat="1" applyFont="1" applyBorder="1" applyAlignment="1">
      <alignment horizontal="center" vertical="center"/>
    </xf>
    <xf numFmtId="191" fontId="4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91" fontId="4" fillId="0" borderId="4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191" fontId="6" fillId="0" borderId="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91" fontId="7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center"/>
    </xf>
    <xf numFmtId="0" fontId="6" fillId="0" borderId="4" xfId="0" applyFont="1" applyBorder="1" applyAlignment="1">
      <alignment/>
    </xf>
    <xf numFmtId="1" fontId="4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91" fontId="4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191" fontId="4" fillId="0" borderId="2" xfId="0" applyNumberFormat="1" applyFont="1" applyBorder="1" applyAlignment="1">
      <alignment horizontal="center" vertical="center"/>
    </xf>
    <xf numFmtId="191" fontId="4" fillId="0" borderId="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 0, ร, ม.ส. โรงเรียนสตรีชัยภูมิ  ระดับช่วงชั้นที่  3  ปีการศึกษา 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รวมสาระ!$R$4:$T$4</c:f>
              <c:strCache/>
            </c:strRef>
          </c:cat>
          <c:val>
            <c:numRef>
              <c:f>รวมสาระ!$R$14:$T$14</c:f>
              <c:numCache/>
            </c:numRef>
          </c:val>
          <c:shape val="box"/>
        </c:ser>
        <c:shape val="box"/>
        <c:axId val="40653860"/>
        <c:axId val="30340421"/>
      </c:bar3DChart>
      <c:catAx>
        <c:axId val="4065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340421"/>
        <c:crosses val="autoZero"/>
        <c:auto val="1"/>
        <c:lblOffset val="100"/>
        <c:noMultiLvlLbl val="0"/>
      </c:catAx>
      <c:valAx>
        <c:axId val="30340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38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แผนภูมิแสดงค่าร้อยละของระดับผลการเรียนกลุ่มสาระการเรียนรู้วิทยาศาสตร์ 
   ระดับช่วงชั้นที่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(วิทยาศาสตร์!$E$71:$L$71,วิทยาศาสตร์!$P$71:$Q$71)</c:f>
              <c:strCache/>
            </c:strRef>
          </c:cat>
          <c:val>
            <c:numRef>
              <c:f>(วิทยาศาสตร์!$E$81:$L$81,วิทยาศาสตร์!$P$81:$Q$81)</c:f>
              <c:numCache/>
            </c:numRef>
          </c:val>
          <c:shape val="box"/>
        </c:ser>
        <c:shape val="box"/>
        <c:axId val="22725182"/>
        <c:axId val="3200047"/>
      </c:bar3DChart>
      <c:catAx>
        <c:axId val="22725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00047"/>
        <c:crosses val="autoZero"/>
        <c:auto val="1"/>
        <c:lblOffset val="100"/>
        <c:noMultiLvlLbl val="0"/>
      </c:catAx>
      <c:valAx>
        <c:axId val="320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25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3  ปีการศึกษา 2553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6"/>
          <c:w val="0.87125"/>
          <c:h val="0.77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(สังคมศึกษา!$E$4:$L$4,สังคมศึกษา!$P$4:$Q$4)</c:f>
              <c:strCache/>
            </c:strRef>
          </c:cat>
          <c:val>
            <c:numRef>
              <c:f>(สังคมศึกษา!$E$30:$L$30,สังคมศึกษา!$P$30:$Q$30)</c:f>
              <c:numCache/>
            </c:numRef>
          </c:val>
          <c:shape val="box"/>
        </c:ser>
        <c:shape val="box"/>
        <c:axId val="28800424"/>
        <c:axId val="57877225"/>
      </c:bar3DChart>
      <c:catAx>
        <c:axId val="28800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877225"/>
        <c:crosses val="autoZero"/>
        <c:auto val="1"/>
        <c:lblOffset val="100"/>
        <c:noMultiLvlLbl val="0"/>
      </c:catAx>
      <c:valAx>
        <c:axId val="57877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00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แผนภูมิแสดงค่าร้อยละของระดับผลการเรียนกลุ่มสาระการเรียนรู้สังคมศึกษา ศาสนา และวัฒนธรรม     
ระดับช่วงชั้นที่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(สังคมศึกษา!$E$47:$L$47,สังคมศึกษา!$P$47:$Q$47)</c:f>
              <c:strCache/>
            </c:strRef>
          </c:cat>
          <c:val>
            <c:numRef>
              <c:f>(สังคมศึกษา!$E$75:$L$75,สังคมศึกษา!$P$75:$Q$75)</c:f>
              <c:numCache/>
            </c:numRef>
          </c:val>
          <c:shape val="box"/>
        </c:ser>
        <c:shape val="box"/>
        <c:axId val="51132978"/>
        <c:axId val="57543619"/>
      </c:bar3DChart>
      <c:catAx>
        <c:axId val="5113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543619"/>
        <c:crosses val="autoZero"/>
        <c:auto val="1"/>
        <c:lblOffset val="100"/>
        <c:noMultiLvlLbl val="0"/>
      </c:catAx>
      <c:valAx>
        <c:axId val="57543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132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/>
              <a:t>แผนภูมิแสดงค่าร้อยละของระดับผลการเรียนกลุ่มสาระการเรียนรู้สุขศึกษาและพลานามัย     
ระดับช่วงชั้นที่ 3  ปีการศึกษา 2553</a:t>
            </a:r>
          </a:p>
        </c:rich>
      </c:tx>
      <c:layout>
        <c:manualLayout>
          <c:xMode val="factor"/>
          <c:yMode val="factor"/>
          <c:x val="-0.02975"/>
          <c:y val="-0.00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625"/>
          <c:w val="0.867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(พลานามัย!$E$4:$L$4,พลานามัย!$P$4:$Q$4)</c:f>
              <c:strCache/>
            </c:strRef>
          </c:cat>
          <c:val>
            <c:numRef>
              <c:f>(พลานามัย!$E$34:$L$34,พลานามัย!$P$34:$Q$34)</c:f>
              <c:numCache/>
            </c:numRef>
          </c:val>
          <c:shape val="box"/>
        </c:ser>
        <c:shape val="box"/>
        <c:axId val="48130524"/>
        <c:axId val="30521533"/>
      </c:bar3DChart>
      <c:catAx>
        <c:axId val="4813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521533"/>
        <c:crosses val="autoZero"/>
        <c:auto val="1"/>
        <c:lblOffset val="100"/>
        <c:noMultiLvlLbl val="0"/>
      </c:catAx>
      <c:valAx>
        <c:axId val="30521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130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แผนภูมิแสดงค่าร้อยละของระดับผลการเรียนกลุ่มสาระการเรียนรู้สุขศึกษาและพลานามัย
      ระดับช่วงชั้นที่ 4  ปีการศึกษา 2553</a:t>
            </a:r>
          </a:p>
        </c:rich>
      </c:tx>
      <c:layout>
        <c:manualLayout>
          <c:xMode val="factor"/>
          <c:yMode val="factor"/>
          <c:x val="-0.00425"/>
          <c:y val="0.003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21925"/>
          <c:w val="0.86125"/>
          <c:h val="0.764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(พลานามัย!$E$50:$L$50,พลานามัย!$P$50:$Q$50)</c:f>
              <c:strCache/>
            </c:strRef>
          </c:cat>
          <c:val>
            <c:numRef>
              <c:f>(พลานามัย!$E$62:$L$62,พลานามัย!$P$62:$Q$62)</c:f>
              <c:numCache/>
            </c:numRef>
          </c:val>
          <c:shape val="box"/>
        </c:ser>
        <c:shape val="box"/>
        <c:axId val="6258342"/>
        <c:axId val="56325079"/>
      </c:bar3DChart>
      <c:catAx>
        <c:axId val="6258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325079"/>
        <c:crosses val="autoZero"/>
        <c:auto val="1"/>
        <c:lblOffset val="100"/>
        <c:noMultiLvlLbl val="0"/>
      </c:catAx>
      <c:valAx>
        <c:axId val="5632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8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/>
              <a:t>แผนภูมิแสดงค่าร้อยละของระดับผลการเรียนกลุ่มสาระการเรียนรู้ศิลปะ     
 ระดับช่วงชั้นที่ 3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(ศิลปะ!$E$4:$L$4,ศิลปะ!$P$4:$Q$4)</c:f>
              <c:strCache/>
            </c:strRef>
          </c:cat>
          <c:val>
            <c:numRef>
              <c:f>(ศิลปะ!$E$34:$L$34,ศิลปะ!$P$34:$Q$34)</c:f>
              <c:numCache/>
            </c:numRef>
          </c:val>
          <c:shape val="box"/>
        </c:ser>
        <c:shape val="box"/>
        <c:axId val="37163664"/>
        <c:axId val="66037521"/>
      </c:bar3DChart>
      <c:catAx>
        <c:axId val="3716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037521"/>
        <c:crosses val="autoZero"/>
        <c:auto val="1"/>
        <c:lblOffset val="100"/>
        <c:noMultiLvlLbl val="0"/>
      </c:catAx>
      <c:valAx>
        <c:axId val="6603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163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/>
              <a:t>แผนภูมิแสดงค่าร้อยละของระดับผลการเรียนกลุ่มสาระการเรียนรู้ศิลปะ      
 ระดับช่วงชั้นที่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(ศิลปะ!$E$48:$L$48,ศิลปะ!$P$48:$Q$48)</c:f>
              <c:strCache/>
            </c:strRef>
          </c:cat>
          <c:val>
            <c:numRef>
              <c:f>(ศิลปะ!$E$56:$L$56,ศิลปะ!$P$56:$Q$56)</c:f>
              <c:numCache/>
            </c:numRef>
          </c:val>
          <c:shape val="box"/>
        </c:ser>
        <c:shape val="box"/>
        <c:axId val="57466778"/>
        <c:axId val="47438955"/>
      </c:bar3DChart>
      <c:catAx>
        <c:axId val="57466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466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แผนภูมิแสดงค่าร้อยละของระดับผลการเรียนกลุ่มสาระการเรียนรู้การงานอาชีพและเทคโนโลยี    
   ระดับช่วงชั้นที่ 3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ฯ'!$E$4:$L$4,'การงานอาชีพ ฯ'!$P$4:$Q$4)</c:f>
              <c:strCache/>
            </c:strRef>
          </c:cat>
          <c:val>
            <c:numRef>
              <c:f>('การงานอาชีพ ฯ'!$E$41:$L$41,'การงานอาชีพ ฯ'!$P$41:$Q$41)</c:f>
              <c:numCache/>
            </c:numRef>
          </c:val>
          <c:shape val="box"/>
        </c:ser>
        <c:shape val="box"/>
        <c:axId val="24297412"/>
        <c:axId val="17350117"/>
      </c:bar3DChart>
      <c:catAx>
        <c:axId val="242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350117"/>
        <c:crosses val="autoZero"/>
        <c:auto val="1"/>
        <c:lblOffset val="100"/>
        <c:noMultiLvlLbl val="0"/>
      </c:catAx>
      <c:valAx>
        <c:axId val="17350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97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แผนภูมิแสดงค่าร้อยละของระดับผลการเรียนกลุ่มสาระการเรียนรู้การงานอาชีพและเทคโนโลยี    
    ระดับช่วงชั้นที่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('การงานอาชีพ ฯ'!#REF!,'การงานอาชีพ ฯ'!#REF!)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('การงานอาชีพ ฯ'!$E$63:$L$63,'การงานอาชีพ ฯ'!$P$63:$Q$63)</c:f>
              <c:numCache/>
            </c:numRef>
          </c:val>
          <c:shape val="box"/>
        </c:ser>
        <c:shape val="box"/>
        <c:axId val="21933326"/>
        <c:axId val="63182207"/>
      </c:bar3DChart>
      <c:catAx>
        <c:axId val="21933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82207"/>
        <c:crosses val="autoZero"/>
        <c:auto val="1"/>
        <c:lblOffset val="100"/>
        <c:noMultiLvlLbl val="0"/>
      </c:catAx>
      <c:valAx>
        <c:axId val="63182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3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/>
              <a:t>แผนภูมิแสดงค่าร้อยละของระดับผลการเรียนกลุ่มสาระการเรียนรู้ภาษาต่างประเทศ    
    ระดับช่วงชั้นที่ 3  ปีการศึกษา 2553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213"/>
          <c:w val="0.856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(ภาษาต่างประเทศ!$E$4:$L$4,ภาษาต่างประเทศ!$P$4:$Q$4)</c:f>
              <c:strCache/>
            </c:strRef>
          </c:cat>
          <c:val>
            <c:numRef>
              <c:f>(ภาษาต่างประเทศ!$E$31:$L$31,ภาษาต่างประเทศ!$P$31:$Q$31)</c:f>
              <c:numCache/>
            </c:numRef>
          </c:val>
          <c:shape val="box"/>
        </c:ser>
        <c:shape val="box"/>
        <c:axId val="31768952"/>
        <c:axId val="17485113"/>
      </c:bar3DChart>
      <c:catAx>
        <c:axId val="31768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85113"/>
        <c:crosses val="autoZero"/>
        <c:auto val="1"/>
        <c:lblOffset val="100"/>
        <c:noMultiLvlLbl val="0"/>
      </c:catAx>
      <c:valAx>
        <c:axId val="1748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768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58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แผนภูมิแสดงค่าร้อยละของระดับผลการเรียน โรงเรียนสตรีชัยภูมิ 
ระดับช่วงชั้นที่ 3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255"/>
          <c:w val="0.865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(รวมสาระ!$C$4:$J$4,รวมสาระ!$N$4:$O$4)</c:f>
              <c:strCache/>
            </c:strRef>
          </c:cat>
          <c:val>
            <c:numRef>
              <c:f>(รวมสาระ!$C$14:$J$14,รวมสาระ!$N$14:$O$14)</c:f>
              <c:numCache/>
            </c:numRef>
          </c:val>
          <c:shape val="box"/>
        </c:ser>
        <c:shape val="box"/>
        <c:axId val="4628334"/>
        <c:axId val="41655007"/>
      </c:bar3DChart>
      <c:catAx>
        <c:axId val="4628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655007"/>
        <c:crosses val="autoZero"/>
        <c:auto val="1"/>
        <c:lblOffset val="100"/>
        <c:noMultiLvlLbl val="0"/>
      </c:catAx>
      <c:valAx>
        <c:axId val="4165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28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0" i="0" u="none" baseline="0"/>
              <a:t>แผนภูมิแสดงค่าร้อยละของระดับผลการเรียนกลุ่มสาระการเรียนรู้ภาษาต่างประเทศ     
 ระดับช่วงชั้นที่ 4  ปีการศึกษา 2553</a:t>
            </a:r>
          </a:p>
        </c:rich>
      </c:tx>
      <c:layout>
        <c:manualLayout>
          <c:xMode val="factor"/>
          <c:yMode val="factor"/>
          <c:x val="0.005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825"/>
          <c:w val="0.874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(ภาษาต่างประเทศ!$E$68:$L$68,ภาษาต่างประเทศ!$P$68:$Q$68)</c:f>
              <c:strCache/>
            </c:strRef>
          </c:cat>
          <c:val>
            <c:numRef>
              <c:f>(ภาษาต่างประเทศ!$E$82:$L$82,ภาษาต่างประเทศ!$P$82:$Q$82)</c:f>
              <c:numCache/>
            </c:numRef>
          </c:val>
          <c:shape val="box"/>
        </c:ser>
        <c:shape val="box"/>
        <c:axId val="23148290"/>
        <c:axId val="7008019"/>
      </c:bar3DChart>
      <c:catAx>
        <c:axId val="2314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008019"/>
        <c:crosses val="autoZero"/>
        <c:auto val="1"/>
        <c:lblOffset val="100"/>
        <c:noMultiLvlLbl val="0"/>
      </c:catAx>
      <c:valAx>
        <c:axId val="700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14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แผนภูมิแสดงค่าร้อยละของระดับผลการเรียน โรงเรียนสตรีชัยภูมิ 
 ระดับช่วงชั้นที่ 4  ปีการศึกษา 2553</a:t>
            </a:r>
          </a:p>
        </c:rich>
      </c:tx>
      <c:layout>
        <c:manualLayout>
          <c:xMode val="factor"/>
          <c:yMode val="factor"/>
          <c:x val="0.02075"/>
          <c:y val="-0.015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25325"/>
          <c:w val="0.907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(รวมสาระ!$C$26:$J$26,รวมสาระ!$N$26:$O$26)</c:f>
              <c:strCache/>
            </c:strRef>
          </c:cat>
          <c:val>
            <c:numRef>
              <c:f>(รวมสาระ!$C$36:$J$36,รวมสาระ!$N$36:$O$36)</c:f>
              <c:numCache/>
            </c:numRef>
          </c:val>
          <c:shape val="box"/>
        </c:ser>
        <c:shape val="box"/>
        <c:axId val="39350744"/>
        <c:axId val="18612377"/>
      </c:bar3DChart>
      <c:catAx>
        <c:axId val="3935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12377"/>
        <c:crosses val="autoZero"/>
        <c:auto val="1"/>
        <c:lblOffset val="100"/>
        <c:noMultiLvlLbl val="0"/>
      </c:catAx>
      <c:valAx>
        <c:axId val="18612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35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5"/>
          <c:y val="0.580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แผนภูมิแสดงค่าร้อยละของนักเรียนที่มีผลการเรียน 0, ร, ม.ส. โรงเรียนสตรีชัยภูมิ 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รวมสาระ!$R$26:$T$26</c:f>
              <c:strCache/>
            </c:strRef>
          </c:cat>
          <c:val>
            <c:numRef>
              <c:f>รวมสาระ!$R$36:$T$36</c:f>
              <c:numCache/>
            </c:numRef>
          </c:val>
          <c:shape val="box"/>
        </c:ser>
        <c:shape val="box"/>
        <c:axId val="33293666"/>
        <c:axId val="31207539"/>
      </c:bar3DChart>
      <c:catAx>
        <c:axId val="3329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207539"/>
        <c:crosses val="autoZero"/>
        <c:auto val="1"/>
        <c:lblOffset val="100"/>
        <c:noMultiLvlLbl val="0"/>
      </c:catAx>
      <c:valAx>
        <c:axId val="31207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ร้อยละของผลการเรียน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36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แผนภูมิแสดงร้อยละของระดับผลการเรียนกลุ่มสาระการเรียนรู้ภาษาไทย  
ระดับช่วงชั้นที่ 3  ปีการศึกษา 2553</a:t>
            </a:r>
          </a:p>
        </c:rich>
      </c:tx>
      <c:layout>
        <c:manualLayout>
          <c:xMode val="factor"/>
          <c:yMode val="factor"/>
          <c:x val="-0.0105"/>
          <c:y val="-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44"/>
          <c:w val="0.883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(ภาษาไทย!$E$4:$L$4,ภาษาไทย!$P$4:$Q$4)</c:f>
              <c:strCache/>
            </c:strRef>
          </c:cat>
          <c:val>
            <c:numRef>
              <c:f>(ภาษาไทย!$E$20:$L$20,ภาษาไทย!$P$20:$Q$20)</c:f>
              <c:numCache/>
            </c:numRef>
          </c:val>
          <c:shape val="box"/>
        </c:ser>
        <c:shape val="box"/>
        <c:axId val="12432396"/>
        <c:axId val="44782701"/>
      </c:bar3DChart>
      <c:catAx>
        <c:axId val="12432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782701"/>
        <c:crosses val="autoZero"/>
        <c:auto val="1"/>
        <c:lblOffset val="100"/>
        <c:noMultiLvlLbl val="0"/>
      </c:catAx>
      <c:valAx>
        <c:axId val="44782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432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0" i="0" u="none" baseline="0"/>
              <a:t>แผนภูมิแสดงร้อยละของระดับผลการเรียนกลุ่มสาระการเรียนรู้ภาษาไทย   
ระดับช่วงชั้นที่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29"/>
          <c:w val="0.8635"/>
          <c:h val="0.755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(ภาษาไทย!$E$27:$L$27,ภาษาไทย!$P$27:$Q$27)</c:f>
              <c:strCache/>
            </c:strRef>
          </c:cat>
          <c:val>
            <c:numRef>
              <c:f>(ภาษาไทย!$E$42:$L$42,ภาษาไทย!$P$42:$Q$42)</c:f>
              <c:numCache/>
            </c:numRef>
          </c:val>
          <c:shape val="box"/>
        </c:ser>
        <c:shape val="box"/>
        <c:axId val="391126"/>
        <c:axId val="3520135"/>
      </c:bar3DChart>
      <c:catAx>
        <c:axId val="391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20135"/>
        <c:crosses val="autoZero"/>
        <c:auto val="1"/>
        <c:lblOffset val="100"/>
        <c:noMultiLvlLbl val="0"/>
      </c:catAx>
      <c:valAx>
        <c:axId val="352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 แผนภูมิแสดงค่าร้อยละของระดับผลการเรียนกลุ่มสาระการเรียนรู้คณิตศาสตร์  
ระดับช่วงชั้นที่ 3  ปีการศึกษา 2553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2025"/>
          <c:w val="0.872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(คณิตศาสตร์!$E$4:$L$4,คณิตศาสตร์!$P$4:$Q$4)</c:f>
              <c:strCache/>
            </c:strRef>
          </c:cat>
          <c:val>
            <c:numRef>
              <c:f>(คณิตศาสตร์!$E$17:$L$17,คณิตศาสตร์!$P$17:$Q$17)</c:f>
              <c:numCache/>
            </c:numRef>
          </c:val>
          <c:shape val="box"/>
        </c:ser>
        <c:shape val="box"/>
        <c:axId val="31681216"/>
        <c:axId val="16695489"/>
      </c:bar3DChart>
      <c:catAx>
        <c:axId val="3168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695489"/>
        <c:crosses val="autoZero"/>
        <c:auto val="1"/>
        <c:lblOffset val="100"/>
        <c:noMultiLvlLbl val="0"/>
      </c:catAx>
      <c:valAx>
        <c:axId val="16695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crossAx val="31681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0" i="0" u="none" baseline="0"/>
              <a:t>แผนภูมิแสดงค่าร้อยละของระดับผลการเรียนกลุ่มสาระการเรียนรู้คณิตศาสตร์ 
  ระดับช่วงชั้นที่ 4  ปีการศึกษา 2553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(คณิตศาสตร์!$E$25:$L$25,คณิตศาสตร์!$P$25:$Q$25)</c:f>
              <c:strCache/>
            </c:strRef>
          </c:cat>
          <c:val>
            <c:numRef>
              <c:f>(คณิตศาสตร์!$E$53:$L$53,คณิตศาสตร์!$P$53:$Q$53)</c:f>
              <c:numCache/>
            </c:numRef>
          </c:val>
          <c:shape val="box"/>
        </c:ser>
        <c:shape val="box"/>
        <c:axId val="16041674"/>
        <c:axId val="10157339"/>
      </c:bar3DChart>
      <c:catAx>
        <c:axId val="1604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157339"/>
        <c:crosses val="autoZero"/>
        <c:auto val="1"/>
        <c:lblOffset val="100"/>
        <c:noMultiLvlLbl val="0"/>
      </c:catAx>
      <c:valAx>
        <c:axId val="1015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41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0" i="0" u="none" baseline="0"/>
              <a:t>แผนภูมิแสดงค่าร้อยละของระดับผลการเรียนกลุ่มสาระการเรียนรู้วิทยาศาสตร์   
ระดับช่วงชั้นที่ 3  ปีการศึกษา 2553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3525"/>
          <c:w val="0.8635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ผลการเรียน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(วิทยาศาสตร์!$E$4:$L$4,วิทยาศาสตร์!$P$4:$Q$4)</c:f>
              <c:strCache/>
            </c:strRef>
          </c:cat>
          <c:val>
            <c:numRef>
              <c:f>(วิทยาศาสตร์!$E$17:$L$17,วิทยาศาสตร์!$P$17:$Q$17)</c:f>
              <c:numCache/>
            </c:numRef>
          </c:val>
          <c:shape val="box"/>
        </c:ser>
        <c:shape val="box"/>
        <c:axId val="24307188"/>
        <c:axId val="17438101"/>
      </c:bar3DChart>
      <c:catAx>
        <c:axId val="2430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438101"/>
        <c:crosses val="autoZero"/>
        <c:auto val="1"/>
        <c:lblOffset val="100"/>
        <c:noMultiLvlLbl val="0"/>
      </c:catAx>
      <c:valAx>
        <c:axId val="17438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ร้อยละของระดับผลการเรียน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30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2</xdr:row>
      <xdr:rowOff>219075</xdr:rowOff>
    </xdr:from>
    <xdr:to>
      <xdr:col>11</xdr:col>
      <xdr:colOff>304800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7143750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219075</xdr:rowOff>
    </xdr:from>
    <xdr:to>
      <xdr:col>11</xdr:col>
      <xdr:colOff>314325</xdr:colOff>
      <xdr:row>24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153275" y="654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76200</xdr:rowOff>
    </xdr:from>
    <xdr:to>
      <xdr:col>14</xdr:col>
      <xdr:colOff>352425</xdr:colOff>
      <xdr:row>20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4362450"/>
          <a:ext cx="85153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          รายงานผลการเรียนกลุ่มสาระการเรียนรู้ โรงเรียนสตรีชัยภูมิ  ระดับช่วงชั้นที่  3   ปีการศึกษา  2553  พบว่า มีนักเรียนที่ได้รับการตัดสินผลการเรียน 41,714  คน       คิดเป็นร้อยละ 99.80   จำนวนนักเรียนที่สอบไม่ผ่าน  515  คน คิดเป็นร้อยละ  1.24   นักเรียนที่ไม่ได้รับการตัดสินผลการเรียน  84   คน  คิดเป็นร้อยละ  0.20 ค่าเฉลี่ยรวมของผลการเรียนเท่ากับ  2.98   ส่วนเบี่ยงเบนมาตรฐาน  1.005</a:t>
          </a:r>
        </a:p>
      </xdr:txBody>
    </xdr:sp>
    <xdr:clientData/>
  </xdr:twoCellAnchor>
  <xdr:twoCellAnchor>
    <xdr:from>
      <xdr:col>0</xdr:col>
      <xdr:colOff>304800</xdr:colOff>
      <xdr:row>36</xdr:row>
      <xdr:rowOff>76200</xdr:rowOff>
    </xdr:from>
    <xdr:to>
      <xdr:col>14</xdr:col>
      <xdr:colOff>457200</xdr:colOff>
      <xdr:row>41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4800" y="9944100"/>
          <a:ext cx="85153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                  รายงานผลการเรียนกลุ่มสาระการเรียนรู้ โรงเรียนสตรีชัยภูมิ  ระดับช่วงชั้นที่  4  ปีการศึกษา  2553  พบว่า มีนักเรียนที่ได้รับการตัดสินผลการเรียน 54,117  คน       คิดเป็นร้อยละ 97.90   จำนวนนักเรียนที่สอบไม่ผ่าน  2,661   คน คิดเป็นร้อยละ 4.92   นักเรียนที่ไม่ได้รับการตัดสินผลการเรียน  1,137   คน  คิดเป็นร้อยละ  2.10  ค่าเฉลี่ยรวมของผลการเรียนเท่ากับ  2.81   ส่วนเบี่ยงเบนมาตรฐาน  1.144</a:t>
          </a:r>
        </a:p>
      </xdr:txBody>
    </xdr:sp>
    <xdr:clientData/>
  </xdr:twoCellAnchor>
  <xdr:twoCellAnchor>
    <xdr:from>
      <xdr:col>20</xdr:col>
      <xdr:colOff>38100</xdr:colOff>
      <xdr:row>1</xdr:row>
      <xdr:rowOff>333375</xdr:rowOff>
    </xdr:from>
    <xdr:to>
      <xdr:col>26</xdr:col>
      <xdr:colOff>514350</xdr:colOff>
      <xdr:row>14</xdr:row>
      <xdr:rowOff>38100</xdr:rowOff>
    </xdr:to>
    <xdr:graphicFrame>
      <xdr:nvGraphicFramePr>
        <xdr:cNvPr id="5" name="Chart 5"/>
        <xdr:cNvGraphicFramePr/>
      </xdr:nvGraphicFramePr>
      <xdr:xfrm>
        <a:off x="13268325" y="704850"/>
        <a:ext cx="413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46</xdr:row>
      <xdr:rowOff>104775</xdr:rowOff>
    </xdr:from>
    <xdr:to>
      <xdr:col>14</xdr:col>
      <xdr:colOff>123825</xdr:colOff>
      <xdr:row>77</xdr:row>
      <xdr:rowOff>28575</xdr:rowOff>
    </xdr:to>
    <xdr:graphicFrame>
      <xdr:nvGraphicFramePr>
        <xdr:cNvPr id="6" name="Chart 6"/>
        <xdr:cNvGraphicFramePr/>
      </xdr:nvGraphicFramePr>
      <xdr:xfrm>
        <a:off x="38100" y="11591925"/>
        <a:ext cx="84486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0</xdr:row>
      <xdr:rowOff>19050</xdr:rowOff>
    </xdr:from>
    <xdr:to>
      <xdr:col>14</xdr:col>
      <xdr:colOff>390525</xdr:colOff>
      <xdr:row>0</xdr:row>
      <xdr:rowOff>219075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4772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twoCellAnchor>
  <xdr:twoCellAnchor>
    <xdr:from>
      <xdr:col>14</xdr:col>
      <xdr:colOff>85725</xdr:colOff>
      <xdr:row>46</xdr:row>
      <xdr:rowOff>95250</xdr:rowOff>
    </xdr:from>
    <xdr:to>
      <xdr:col>14</xdr:col>
      <xdr:colOff>361950</xdr:colOff>
      <xdr:row>47</xdr:row>
      <xdr:rowOff>133350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48675" y="115824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twoCellAnchor>
  <xdr:twoCellAnchor>
    <xdr:from>
      <xdr:col>14</xdr:col>
      <xdr:colOff>161925</xdr:colOff>
      <xdr:row>22</xdr:row>
      <xdr:rowOff>66675</xdr:rowOff>
    </xdr:from>
    <xdr:to>
      <xdr:col>14</xdr:col>
      <xdr:colOff>438150</xdr:colOff>
      <xdr:row>22</xdr:row>
      <xdr:rowOff>266700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524875" y="56483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twoCellAnchor>
  <xdr:twoCellAnchor>
    <xdr:from>
      <xdr:col>14</xdr:col>
      <xdr:colOff>114300</xdr:colOff>
      <xdr:row>82</xdr:row>
      <xdr:rowOff>85725</xdr:rowOff>
    </xdr:from>
    <xdr:to>
      <xdr:col>14</xdr:col>
      <xdr:colOff>390525</xdr:colOff>
      <xdr:row>83</xdr:row>
      <xdr:rowOff>123825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477250" y="174021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twoCellAnchor>
  <xdr:twoCellAnchor>
    <xdr:from>
      <xdr:col>26</xdr:col>
      <xdr:colOff>190500</xdr:colOff>
      <xdr:row>0</xdr:row>
      <xdr:rowOff>47625</xdr:rowOff>
    </xdr:from>
    <xdr:to>
      <xdr:col>26</xdr:col>
      <xdr:colOff>466725</xdr:colOff>
      <xdr:row>0</xdr:row>
      <xdr:rowOff>247650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70783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26</xdr:col>
      <xdr:colOff>190500</xdr:colOff>
      <xdr:row>22</xdr:row>
      <xdr:rowOff>47625</xdr:rowOff>
    </xdr:from>
    <xdr:to>
      <xdr:col>26</xdr:col>
      <xdr:colOff>466725</xdr:colOff>
      <xdr:row>22</xdr:row>
      <xdr:rowOff>247650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17078325" y="5629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twoCellAnchor>
  <xdr:twoCellAnchor>
    <xdr:from>
      <xdr:col>0</xdr:col>
      <xdr:colOff>85725</xdr:colOff>
      <xdr:row>83</xdr:row>
      <xdr:rowOff>76200</xdr:rowOff>
    </xdr:from>
    <xdr:to>
      <xdr:col>14</xdr:col>
      <xdr:colOff>200025</xdr:colOff>
      <xdr:row>111</xdr:row>
      <xdr:rowOff>104775</xdr:rowOff>
    </xdr:to>
    <xdr:graphicFrame>
      <xdr:nvGraphicFramePr>
        <xdr:cNvPr id="13" name="Chart 7"/>
        <xdr:cNvGraphicFramePr/>
      </xdr:nvGraphicFramePr>
      <xdr:xfrm>
        <a:off x="85725" y="17554575"/>
        <a:ext cx="84772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38100</xdr:colOff>
      <xdr:row>23</xdr:row>
      <xdr:rowOff>342900</xdr:rowOff>
    </xdr:from>
    <xdr:to>
      <xdr:col>26</xdr:col>
      <xdr:colOff>495300</xdr:colOff>
      <xdr:row>35</xdr:row>
      <xdr:rowOff>104775</xdr:rowOff>
    </xdr:to>
    <xdr:graphicFrame>
      <xdr:nvGraphicFramePr>
        <xdr:cNvPr id="14" name="Chart 17"/>
        <xdr:cNvGraphicFramePr/>
      </xdr:nvGraphicFramePr>
      <xdr:xfrm>
        <a:off x="13268325" y="6296025"/>
        <a:ext cx="4114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76200</xdr:rowOff>
    </xdr:from>
    <xdr:to>
      <xdr:col>17</xdr:col>
      <xdr:colOff>533400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5991225"/>
          <a:ext cx="90297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5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3 ปีการศึกษา  2553  พบว่า มีนักเรียนที่ได้รับการตัดสินผลการเรียน 3,475  คน    คิดเป็นร้อยละ 99.60   จำนวนนักเรียนที่สอบไม่ผ่าน 46  คน คิดเป็นร้อยละ 1.32   นักเรียนที่ไม่ได้รับการตัดสินผลการเรียน  14   คน  คิดเป็นร้อยละ  0.40    ค่าเฉลี่ยรวมของผลการเรียนเท่ากับ 3.09   ส่วนเบี่ยงเบนมาตรฐาน  0.963</a:t>
          </a:r>
        </a:p>
      </xdr:txBody>
    </xdr:sp>
    <xdr:clientData/>
  </xdr:twoCellAnchor>
  <xdr:twoCellAnchor>
    <xdr:from>
      <xdr:col>0</xdr:col>
      <xdr:colOff>47625</xdr:colOff>
      <xdr:row>42</xdr:row>
      <xdr:rowOff>57150</xdr:rowOff>
    </xdr:from>
    <xdr:to>
      <xdr:col>17</xdr:col>
      <xdr:colOff>533400</xdr:colOff>
      <xdr:row>45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2192000"/>
          <a:ext cx="90297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รายงานผลการเรียนกลุ่มสาระการเรียนรู้ภาษาไทย ระดับช่วงชั้นที่  4    ปีการศึกษา  2553  พบว่า มีนักเรียนที่ได้รับการตัดสินผลการเรียน 4,154  คน       คิดเป็นร้อยละ 98.12   จำนวนนักเรียนที่สอบไม่ผ่าน  304   คน คิดเป็นร้อยละ 7.32   นักเรียนที่ไม่ได้รับการตัดสินผลการเรียน  78   คน  คิดเป็นร้อยละ   1.87     ค่าเฉลี่ยรวมของ
ผลการเรียนเท่ากับ  2.84   ส่วนเบี่ยงเบนมาตรฐาน  1.202</a:t>
          </a:r>
        </a:p>
      </xdr:txBody>
    </xdr:sp>
    <xdr:clientData/>
  </xdr:twoCellAnchor>
  <xdr:twoCellAnchor>
    <xdr:from>
      <xdr:col>13</xdr:col>
      <xdr:colOff>219075</xdr:colOff>
      <xdr:row>25</xdr:row>
      <xdr:rowOff>219075</xdr:rowOff>
    </xdr:from>
    <xdr:to>
      <xdr:col>13</xdr:col>
      <xdr:colOff>314325</xdr:colOff>
      <xdr:row>25</xdr:row>
      <xdr:rowOff>219075</xdr:rowOff>
    </xdr:to>
    <xdr:sp>
      <xdr:nvSpPr>
        <xdr:cNvPr id="3" name="Line 6"/>
        <xdr:cNvSpPr>
          <a:spLocks/>
        </xdr:cNvSpPr>
      </xdr:nvSpPr>
      <xdr:spPr>
        <a:xfrm>
          <a:off x="7105650" y="75057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2</xdr:row>
      <xdr:rowOff>219075</xdr:rowOff>
    </xdr:from>
    <xdr:to>
      <xdr:col>13</xdr:col>
      <xdr:colOff>314325</xdr:colOff>
      <xdr:row>2</xdr:row>
      <xdr:rowOff>219075</xdr:rowOff>
    </xdr:to>
    <xdr:sp>
      <xdr:nvSpPr>
        <xdr:cNvPr id="4" name="Line 7"/>
        <xdr:cNvSpPr>
          <a:spLocks/>
        </xdr:cNvSpPr>
      </xdr:nvSpPr>
      <xdr:spPr>
        <a:xfrm>
          <a:off x="7105650" y="819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133350</xdr:rowOff>
    </xdr:from>
    <xdr:to>
      <xdr:col>17</xdr:col>
      <xdr:colOff>542925</xdr:colOff>
      <xdr:row>66</xdr:row>
      <xdr:rowOff>66675</xdr:rowOff>
    </xdr:to>
    <xdr:graphicFrame>
      <xdr:nvGraphicFramePr>
        <xdr:cNvPr id="5" name="Chart 8"/>
        <xdr:cNvGraphicFramePr/>
      </xdr:nvGraphicFramePr>
      <xdr:xfrm>
        <a:off x="38100" y="13239750"/>
        <a:ext cx="90487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17</xdr:col>
      <xdr:colOff>476250</xdr:colOff>
      <xdr:row>91</xdr:row>
      <xdr:rowOff>85725</xdr:rowOff>
    </xdr:to>
    <xdr:graphicFrame>
      <xdr:nvGraphicFramePr>
        <xdr:cNvPr id="6" name="Chart 9"/>
        <xdr:cNvGraphicFramePr/>
      </xdr:nvGraphicFramePr>
      <xdr:xfrm>
        <a:off x="66675" y="16802100"/>
        <a:ext cx="89535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161925</xdr:colOff>
      <xdr:row>0</xdr:row>
      <xdr:rowOff>47625</xdr:rowOff>
    </xdr:from>
    <xdr:to>
      <xdr:col>17</xdr:col>
      <xdr:colOff>485775</xdr:colOff>
      <xdr:row>0</xdr:row>
      <xdr:rowOff>304800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8705850" y="476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17</xdr:col>
      <xdr:colOff>114300</xdr:colOff>
      <xdr:row>23</xdr:row>
      <xdr:rowOff>66675</xdr:rowOff>
    </xdr:from>
    <xdr:to>
      <xdr:col>17</xdr:col>
      <xdr:colOff>438150</xdr:colOff>
      <xdr:row>24</xdr:row>
      <xdr:rowOff>9525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8658225" y="673417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17</xdr:col>
      <xdr:colOff>123825</xdr:colOff>
      <xdr:row>47</xdr:row>
      <xdr:rowOff>38100</xdr:rowOff>
    </xdr:from>
    <xdr:to>
      <xdr:col>17</xdr:col>
      <xdr:colOff>447675</xdr:colOff>
      <xdr:row>48</xdr:row>
      <xdr:rowOff>19050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667750" y="129825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17</xdr:col>
      <xdr:colOff>57150</xdr:colOff>
      <xdr:row>70</xdr:row>
      <xdr:rowOff>28575</xdr:rowOff>
    </xdr:from>
    <xdr:to>
      <xdr:col>17</xdr:col>
      <xdr:colOff>381000</xdr:colOff>
      <xdr:row>71</xdr:row>
      <xdr:rowOff>9525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8601075" y="166973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76</xdr:row>
      <xdr:rowOff>76200</xdr:rowOff>
    </xdr:from>
    <xdr:to>
      <xdr:col>17</xdr:col>
      <xdr:colOff>514350</xdr:colOff>
      <xdr:row>112</xdr:row>
      <xdr:rowOff>123825</xdr:rowOff>
    </xdr:to>
    <xdr:graphicFrame>
      <xdr:nvGraphicFramePr>
        <xdr:cNvPr id="1" name="Chart 5"/>
        <xdr:cNvGraphicFramePr/>
      </xdr:nvGraphicFramePr>
      <xdr:xfrm>
        <a:off x="95250" y="20002500"/>
        <a:ext cx="89058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85725</xdr:rowOff>
    </xdr:from>
    <xdr:to>
      <xdr:col>17</xdr:col>
      <xdr:colOff>514350</xdr:colOff>
      <xdr:row>20</xdr:row>
      <xdr:rowOff>266700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5725" y="5257800"/>
          <a:ext cx="89154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3   ปีการศึกษา  2553  พบว่า มีนักเรียนที่ได้รับการตัดสินผลการเรียน 3,901  คน   คิดเป็นร้อยละ 99.87  จำนวนนักเรียนที่สอบไม่ผ่าน  39   คน คิดเป็นร้อยละ 1.00   นักเรียนที่ไม่ได้รับการตัดสินผลการเรียน  5   คน  คิดเป็นร้อยละ  0.13   ค่าเฉลี่ยรวมของ
ผลการเรียนเท่ากับ   2.25   ส่วนเบี่ยงเบนมาตรฐาน  0.957</a:t>
          </a:r>
        </a:p>
      </xdr:txBody>
    </xdr:sp>
    <xdr:clientData/>
  </xdr:twoCellAnchor>
  <xdr:twoCellAnchor>
    <xdr:from>
      <xdr:col>0</xdr:col>
      <xdr:colOff>133350</xdr:colOff>
      <xdr:row>53</xdr:row>
      <xdr:rowOff>57150</xdr:rowOff>
    </xdr:from>
    <xdr:to>
      <xdr:col>17</xdr:col>
      <xdr:colOff>371475</xdr:colOff>
      <xdr:row>58</xdr:row>
      <xdr:rowOff>47625</xdr:rowOff>
    </xdr:to>
    <xdr:sp>
      <xdr:nvSpPr>
        <xdr:cNvPr id="3" name="TextBox 2"/>
        <xdr:cNvSpPr txBox="1">
          <a:spLocks noChangeArrowheads="1"/>
        </xdr:cNvSpPr>
      </xdr:nvSpPr>
      <xdr:spPr>
        <a:xfrm>
          <a:off x="133350" y="15992475"/>
          <a:ext cx="87249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รายงานผลการเรียนกลุ่มสาระการเรียนรู้คณิตศาสตร์  ระดับช่วงชั้นที่  4   ปีการศึกษา  2553  พบว่า มีนักเรียนที่ได้รับการตัดสินผลการเรียน 6,420  คน         คิดเป็นร้อยละ 97.87   จำนวนนักเรียนที่สอบไม่ผ่าน  259 คน คิดเป็นร้อยละ 4.03   นักเรียนที่ไม่ได้รับการตัดสินผลการเรียน  137   คน  คิดเป็นร้อยละ  2.14    ค่าเฉลี่ยรวมของผลการเรียนเท่ากับ   2.25   ส่วนเบี่ยงเบนมาตรฐาน  1.075</a:t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247650</xdr:colOff>
      <xdr:row>23</xdr:row>
      <xdr:rowOff>219075</xdr:rowOff>
    </xdr:to>
    <xdr:sp>
      <xdr:nvSpPr>
        <xdr:cNvPr id="4" name="Line 3"/>
        <xdr:cNvSpPr>
          <a:spLocks/>
        </xdr:cNvSpPr>
      </xdr:nvSpPr>
      <xdr:spPr>
        <a:xfrm>
          <a:off x="7229475" y="7258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247650</xdr:colOff>
      <xdr:row>2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229475" y="962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115</xdr:row>
      <xdr:rowOff>85725</xdr:rowOff>
    </xdr:from>
    <xdr:to>
      <xdr:col>17</xdr:col>
      <xdr:colOff>476250</xdr:colOff>
      <xdr:row>152</xdr:row>
      <xdr:rowOff>19050</xdr:rowOff>
    </xdr:to>
    <xdr:graphicFrame>
      <xdr:nvGraphicFramePr>
        <xdr:cNvPr id="6" name="Chart 6"/>
        <xdr:cNvGraphicFramePr/>
      </xdr:nvGraphicFramePr>
      <xdr:xfrm>
        <a:off x="104775" y="26327100"/>
        <a:ext cx="8858250" cy="592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95250</xdr:colOff>
      <xdr:row>0</xdr:row>
      <xdr:rowOff>38100</xdr:rowOff>
    </xdr:from>
    <xdr:to>
      <xdr:col>17</xdr:col>
      <xdr:colOff>495300</xdr:colOff>
      <xdr:row>0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82025" y="381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17</xdr:col>
      <xdr:colOff>76200</xdr:colOff>
      <xdr:row>21</xdr:row>
      <xdr:rowOff>57150</xdr:rowOff>
    </xdr:from>
    <xdr:to>
      <xdr:col>17</xdr:col>
      <xdr:colOff>476250</xdr:colOff>
      <xdr:row>21</xdr:row>
      <xdr:rowOff>266700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62975" y="64103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85725</xdr:colOff>
      <xdr:row>77</xdr:row>
      <xdr:rowOff>104775</xdr:rowOff>
    </xdr:from>
    <xdr:to>
      <xdr:col>17</xdr:col>
      <xdr:colOff>485775</xdr:colOff>
      <xdr:row>78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72500" y="20193000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95250</xdr:colOff>
      <xdr:row>115</xdr:row>
      <xdr:rowOff>57150</xdr:rowOff>
    </xdr:from>
    <xdr:to>
      <xdr:col>17</xdr:col>
      <xdr:colOff>495300</xdr:colOff>
      <xdr:row>116</xdr:row>
      <xdr:rowOff>104775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82025" y="262985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13</xdr:col>
      <xdr:colOff>104775</xdr:colOff>
      <xdr:row>45</xdr:row>
      <xdr:rowOff>219075</xdr:rowOff>
    </xdr:from>
    <xdr:to>
      <xdr:col>13</xdr:col>
      <xdr:colOff>247650</xdr:colOff>
      <xdr:row>45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7229475" y="13849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43</xdr:row>
      <xdr:rowOff>57150</xdr:rowOff>
    </xdr:from>
    <xdr:to>
      <xdr:col>17</xdr:col>
      <xdr:colOff>476250</xdr:colOff>
      <xdr:row>43</xdr:row>
      <xdr:rowOff>266700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62975" y="13001625"/>
          <a:ext cx="400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85725</xdr:rowOff>
    </xdr:from>
    <xdr:to>
      <xdr:col>17</xdr:col>
      <xdr:colOff>438150</xdr:colOff>
      <xdr:row>20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257800"/>
          <a:ext cx="88773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3   ปีการศึกษา  2553  พบว่า มีนักเรียนที่ได้รับการตัดสินผลการเรียน 4,144  คน   คิดเป็นร้อยละ 99.90    นักเรียนที่สอบไม่ผ่าน  37  คน  คิดเป็นร้อยละ  0.89  นักเรียนที่ไม่ได้รับการตัดสินผลการเรียน  4   คน  คิดเป็นร้อยละ  0.10     ค่าเฉลี่ยรวมของผลการเรียนเท่ากับ   2.78   ส่วนเบี่ยงเบนมาตรฐาน  1.066</a:t>
          </a:r>
        </a:p>
      </xdr:txBody>
    </xdr:sp>
    <xdr:clientData/>
  </xdr:twoCellAnchor>
  <xdr:twoCellAnchor>
    <xdr:from>
      <xdr:col>0</xdr:col>
      <xdr:colOff>38100</xdr:colOff>
      <xdr:row>81</xdr:row>
      <xdr:rowOff>266700</xdr:rowOff>
    </xdr:from>
    <xdr:to>
      <xdr:col>17</xdr:col>
      <xdr:colOff>485775</xdr:colOff>
      <xdr:row>87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24069675"/>
          <a:ext cx="896302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รายงานผลการเรียนกลุ่มสาระการเรียนรู้วิทยาศาสตร์  ระดับช่วงชั้นที่  4    ปีการศึกษา  2553  พบว่า มีนักเรียนที่ได้รับการตัดสินผลการเรียน 10,063  คน     คิดเป็นร้อยละ 97.90  จำนวนนักเรียนที่สอบไม่ผ่าน  423  คน คิดเป็นร้อยละ 4.20   นักเรียนที่ไม่ได้รับการตัดสินผลการเรียน  211   คน  คิดเป็นร้อยละ  2.10   ค่าเฉลี่ยรวมของผลการเรียนเท่ากับ   2.53  ส่วนเบี่ยงเบนมาตรฐาน  1.116</a:t>
          </a:r>
        </a:p>
      </xdr:txBody>
    </xdr:sp>
    <xdr:clientData/>
  </xdr:twoCellAnchor>
  <xdr:twoCellAnchor>
    <xdr:from>
      <xdr:col>13</xdr:col>
      <xdr:colOff>95250</xdr:colOff>
      <xdr:row>69</xdr:row>
      <xdr:rowOff>219075</xdr:rowOff>
    </xdr:from>
    <xdr:to>
      <xdr:col>13</xdr:col>
      <xdr:colOff>190500</xdr:colOff>
      <xdr:row>69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39000" y="20478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23</xdr:row>
      <xdr:rowOff>219075</xdr:rowOff>
    </xdr:from>
    <xdr:to>
      <xdr:col>13</xdr:col>
      <xdr:colOff>200025</xdr:colOff>
      <xdr:row>23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48525" y="7315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219075</xdr:rowOff>
    </xdr:from>
    <xdr:to>
      <xdr:col>13</xdr:col>
      <xdr:colOff>200025</xdr:colOff>
      <xdr:row>2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248525" y="962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219075</xdr:rowOff>
    </xdr:from>
    <xdr:to>
      <xdr:col>17</xdr:col>
      <xdr:colOff>457200</xdr:colOff>
      <xdr:row>125</xdr:row>
      <xdr:rowOff>47625</xdr:rowOff>
    </xdr:to>
    <xdr:graphicFrame>
      <xdr:nvGraphicFramePr>
        <xdr:cNvPr id="6" name="Chart 6"/>
        <xdr:cNvGraphicFramePr/>
      </xdr:nvGraphicFramePr>
      <xdr:xfrm>
        <a:off x="19050" y="26241375"/>
        <a:ext cx="8953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128</xdr:row>
      <xdr:rowOff>142875</xdr:rowOff>
    </xdr:from>
    <xdr:to>
      <xdr:col>17</xdr:col>
      <xdr:colOff>428625</xdr:colOff>
      <xdr:row>165</xdr:row>
      <xdr:rowOff>57150</xdr:rowOff>
    </xdr:to>
    <xdr:graphicFrame>
      <xdr:nvGraphicFramePr>
        <xdr:cNvPr id="7" name="Chart 7"/>
        <xdr:cNvGraphicFramePr/>
      </xdr:nvGraphicFramePr>
      <xdr:xfrm>
        <a:off x="85725" y="32775525"/>
        <a:ext cx="885825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152400</xdr:colOff>
      <xdr:row>0</xdr:row>
      <xdr:rowOff>38100</xdr:rowOff>
    </xdr:from>
    <xdr:to>
      <xdr:col>17</xdr:col>
      <xdr:colOff>457200</xdr:colOff>
      <xdr:row>0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67750" y="381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17</xdr:col>
      <xdr:colOff>152400</xdr:colOff>
      <xdr:row>90</xdr:row>
      <xdr:rowOff>38100</xdr:rowOff>
    </xdr:from>
    <xdr:to>
      <xdr:col>17</xdr:col>
      <xdr:colOff>457200</xdr:colOff>
      <xdr:row>90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67750" y="260604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17</xdr:col>
      <xdr:colOff>142875</xdr:colOff>
      <xdr:row>21</xdr:row>
      <xdr:rowOff>28575</xdr:rowOff>
    </xdr:from>
    <xdr:to>
      <xdr:col>17</xdr:col>
      <xdr:colOff>447675</xdr:colOff>
      <xdr:row>21</xdr:row>
      <xdr:rowOff>209550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658225" y="63817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17</xdr:col>
      <xdr:colOff>180975</xdr:colOff>
      <xdr:row>67</xdr:row>
      <xdr:rowOff>57150</xdr:rowOff>
    </xdr:from>
    <xdr:to>
      <xdr:col>17</xdr:col>
      <xdr:colOff>485775</xdr:colOff>
      <xdr:row>67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96325" y="1957387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17</xdr:col>
      <xdr:colOff>152400</xdr:colOff>
      <xdr:row>128</xdr:row>
      <xdr:rowOff>38100</xdr:rowOff>
    </xdr:from>
    <xdr:to>
      <xdr:col>17</xdr:col>
      <xdr:colOff>457200</xdr:colOff>
      <xdr:row>129</xdr:row>
      <xdr:rowOff>57150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667750" y="326707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13</xdr:col>
      <xdr:colOff>104775</xdr:colOff>
      <xdr:row>46</xdr:row>
      <xdr:rowOff>219075</xdr:rowOff>
    </xdr:from>
    <xdr:to>
      <xdr:col>13</xdr:col>
      <xdr:colOff>200025</xdr:colOff>
      <xdr:row>46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7248525" y="13896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44</xdr:row>
      <xdr:rowOff>28575</xdr:rowOff>
    </xdr:from>
    <xdr:to>
      <xdr:col>17</xdr:col>
      <xdr:colOff>447675</xdr:colOff>
      <xdr:row>44</xdr:row>
      <xdr:rowOff>209550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658225" y="12963525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190500</xdr:rowOff>
    </xdr:from>
    <xdr:to>
      <xdr:col>17</xdr:col>
      <xdr:colOff>571500</xdr:colOff>
      <xdr:row>33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9144000"/>
          <a:ext cx="89820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5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3   ปีการศึกษา  2553  พบว่า มีนักเรียนที่ได้รับการตัดสินผลการเรียน 8,888  คน    คิดเป็นร้อยละ 99.97  จำนวนนักเรียนที่สอบไม่ผ่าน  103   คน คิดเป็นร้อยละ 1.16  นักเรียนที่ไม่ได้รับการตัดสินผลการเรียน  3   คน  คิดเป็นร้อยละ  0.03       ค่าเฉลี่ยรวมของผลการเรียนเท่ากับ   2.85   ส่วนเบี่ยงเบนมาตรฐาน  0.992</a:t>
          </a:r>
        </a:p>
      </xdr:txBody>
    </xdr:sp>
    <xdr:clientData/>
  </xdr:twoCellAnchor>
  <xdr:twoCellAnchor>
    <xdr:from>
      <xdr:col>0</xdr:col>
      <xdr:colOff>76200</xdr:colOff>
      <xdr:row>75</xdr:row>
      <xdr:rowOff>28575</xdr:rowOff>
    </xdr:from>
    <xdr:to>
      <xdr:col>17</xdr:col>
      <xdr:colOff>571500</xdr:colOff>
      <xdr:row>79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22383750"/>
          <a:ext cx="90201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รายงานผลการเรียนกลุ่มสาระการเรียนรู้สังคมศึกษา ฯ   ระดับช่วงชั้นที่  4   ปีการศึกษา  2553  พบว่า มีนักเรียนที่ได้รับการตัดสินผลการเรียน 8,478  คน    คิดเป็นร้อยละ 98.69  จำนวนนักเรียนที่สอบไม่ผ่าน 392   คน คิดเป็นร้อยละ 4.62   นักเรียนที่ไม่ได้รับการตัดสินผลการเรียน  111   คน  คิดเป็นร้อยละ  1.31    ค่าเฉลี่ยรวมของผลการเรียนเท่ากับ   2.96   ส่วนเบี่ยงเบนมาตรฐาน  1.076</a:t>
          </a:r>
        </a:p>
      </xdr:txBody>
    </xdr:sp>
    <xdr:clientData/>
  </xdr:twoCellAnchor>
  <xdr:twoCellAnchor>
    <xdr:from>
      <xdr:col>13</xdr:col>
      <xdr:colOff>171450</xdr:colOff>
      <xdr:row>45</xdr:row>
      <xdr:rowOff>219075</xdr:rowOff>
    </xdr:from>
    <xdr:to>
      <xdr:col>13</xdr:col>
      <xdr:colOff>323850</xdr:colOff>
      <xdr:row>45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762750" y="13754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</xdr:row>
      <xdr:rowOff>219075</xdr:rowOff>
    </xdr:from>
    <xdr:to>
      <xdr:col>13</xdr:col>
      <xdr:colOff>333375</xdr:colOff>
      <xdr:row>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772275" y="885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95</xdr:row>
      <xdr:rowOff>133350</xdr:rowOff>
    </xdr:from>
    <xdr:to>
      <xdr:col>17</xdr:col>
      <xdr:colOff>571500</xdr:colOff>
      <xdr:row>131</xdr:row>
      <xdr:rowOff>123825</xdr:rowOff>
    </xdr:to>
    <xdr:graphicFrame>
      <xdr:nvGraphicFramePr>
        <xdr:cNvPr id="5" name="Chart 5"/>
        <xdr:cNvGraphicFramePr/>
      </xdr:nvGraphicFramePr>
      <xdr:xfrm>
        <a:off x="133350" y="25860375"/>
        <a:ext cx="896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136</xdr:row>
      <xdr:rowOff>133350</xdr:rowOff>
    </xdr:from>
    <xdr:to>
      <xdr:col>17</xdr:col>
      <xdr:colOff>571500</xdr:colOff>
      <xdr:row>173</xdr:row>
      <xdr:rowOff>28575</xdr:rowOff>
    </xdr:to>
    <xdr:graphicFrame>
      <xdr:nvGraphicFramePr>
        <xdr:cNvPr id="6" name="Chart 6"/>
        <xdr:cNvGraphicFramePr/>
      </xdr:nvGraphicFramePr>
      <xdr:xfrm>
        <a:off x="85725" y="32489775"/>
        <a:ext cx="9010650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266700</xdr:colOff>
      <xdr:row>0</xdr:row>
      <xdr:rowOff>76200</xdr:rowOff>
    </xdr:from>
    <xdr:to>
      <xdr:col>17</xdr:col>
      <xdr:colOff>571500</xdr:colOff>
      <xdr:row>0</xdr:row>
      <xdr:rowOff>285750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791575" y="762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17</xdr:col>
      <xdr:colOff>266700</xdr:colOff>
      <xdr:row>95</xdr:row>
      <xdr:rowOff>76200</xdr:rowOff>
    </xdr:from>
    <xdr:to>
      <xdr:col>17</xdr:col>
      <xdr:colOff>571500</xdr:colOff>
      <xdr:row>96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791575" y="258032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17</xdr:col>
      <xdr:colOff>257175</xdr:colOff>
      <xdr:row>43</xdr:row>
      <xdr:rowOff>28575</xdr:rowOff>
    </xdr:from>
    <xdr:to>
      <xdr:col>17</xdr:col>
      <xdr:colOff>571500</xdr:colOff>
      <xdr:row>43</xdr:row>
      <xdr:rowOff>238125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782050" y="1282065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266700</xdr:colOff>
      <xdr:row>136</xdr:row>
      <xdr:rowOff>76200</xdr:rowOff>
    </xdr:from>
    <xdr:to>
      <xdr:col>17</xdr:col>
      <xdr:colOff>571500</xdr:colOff>
      <xdr:row>137</xdr:row>
      <xdr:rowOff>123825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791575" y="3243262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13</xdr:col>
      <xdr:colOff>180975</xdr:colOff>
      <xdr:row>23</xdr:row>
      <xdr:rowOff>219075</xdr:rowOff>
    </xdr:from>
    <xdr:to>
      <xdr:col>13</xdr:col>
      <xdr:colOff>333375</xdr:colOff>
      <xdr:row>23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772275" y="7162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76200</xdr:rowOff>
    </xdr:from>
    <xdr:to>
      <xdr:col>17</xdr:col>
      <xdr:colOff>571500</xdr:colOff>
      <xdr:row>21</xdr:row>
      <xdr:rowOff>285750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791575" y="6353175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13</xdr:col>
      <xdr:colOff>171450</xdr:colOff>
      <xdr:row>67</xdr:row>
      <xdr:rowOff>219075</xdr:rowOff>
    </xdr:from>
    <xdr:to>
      <xdr:col>13</xdr:col>
      <xdr:colOff>323850</xdr:colOff>
      <xdr:row>67</xdr:row>
      <xdr:rowOff>219075</xdr:rowOff>
    </xdr:to>
    <xdr:sp>
      <xdr:nvSpPr>
        <xdr:cNvPr id="13" name="Line 13"/>
        <xdr:cNvSpPr>
          <a:spLocks/>
        </xdr:cNvSpPr>
      </xdr:nvSpPr>
      <xdr:spPr>
        <a:xfrm>
          <a:off x="6762750" y="20250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65</xdr:row>
      <xdr:rowOff>28575</xdr:rowOff>
    </xdr:from>
    <xdr:to>
      <xdr:col>17</xdr:col>
      <xdr:colOff>571500</xdr:colOff>
      <xdr:row>65</xdr:row>
      <xdr:rowOff>238125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782050" y="19316700"/>
          <a:ext cx="314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95250</xdr:rowOff>
    </xdr:from>
    <xdr:to>
      <xdr:col>17</xdr:col>
      <xdr:colOff>476250</xdr:colOff>
      <xdr:row>37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9248775"/>
          <a:ext cx="87344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3   ปีการศึกษา  2553  พบว่า มีนักเรียนที่ได้รับการตัดสินผลการเรียน 5,948  คน    คิดเป็นร้อยละ 99.78    นักเรียนที่ไม่ได้รับการตัดสินผลการเรียน  15   คน  คิดเป็นร้อยละ  0.25       ค่าเฉลี่ยรวมของผลการเรียนเท่ากับ   3.38    ส่วนเบี่ยงเบนมาตรฐาน  0.827</a:t>
          </a:r>
        </a:p>
      </xdr:txBody>
    </xdr:sp>
    <xdr:clientData/>
  </xdr:twoCellAnchor>
  <xdr:twoCellAnchor>
    <xdr:from>
      <xdr:col>0</xdr:col>
      <xdr:colOff>114300</xdr:colOff>
      <xdr:row>62</xdr:row>
      <xdr:rowOff>95250</xdr:rowOff>
    </xdr:from>
    <xdr:to>
      <xdr:col>17</xdr:col>
      <xdr:colOff>476250</xdr:colOff>
      <xdr:row>67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7497425"/>
          <a:ext cx="873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รายงานผลการเรียนกลุ่มสาระการเรียนรู้สุขศึกษาและพลศึกษา   ระดับช่วงชั้นที่  4   ปีการศึกษา  2553  พบว่า มีนักเรียนที่ได้รับการตัดสินผลการเรียน 5,241  คน    คิดเป็นร้อยละ 97.33    นักเรียนที่ไม่ได้รับการตัดสินผลการเรียน  52   คน  คิดเป็นร้อยละ  0.99       ค่าเฉลี่ยรวมของผลการเรียนเท่ากับ   3.53   ส่วนเบี่ยงเบนมาตรฐาน  0.774</a:t>
          </a:r>
        </a:p>
      </xdr:txBody>
    </xdr:sp>
    <xdr:clientData/>
  </xdr:twoCellAnchor>
  <xdr:twoCellAnchor>
    <xdr:from>
      <xdr:col>13</xdr:col>
      <xdr:colOff>142875</xdr:colOff>
      <xdr:row>2</xdr:row>
      <xdr:rowOff>190500</xdr:rowOff>
    </xdr:from>
    <xdr:to>
      <xdr:col>13</xdr:col>
      <xdr:colOff>295275</xdr:colOff>
      <xdr:row>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7000875" y="838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48</xdr:row>
      <xdr:rowOff>219075</xdr:rowOff>
    </xdr:from>
    <xdr:to>
      <xdr:col>13</xdr:col>
      <xdr:colOff>295275</xdr:colOff>
      <xdr:row>48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000875" y="13658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75</xdr:row>
      <xdr:rowOff>104775</xdr:rowOff>
    </xdr:from>
    <xdr:to>
      <xdr:col>17</xdr:col>
      <xdr:colOff>419100</xdr:colOff>
      <xdr:row>112</xdr:row>
      <xdr:rowOff>9525</xdr:rowOff>
    </xdr:to>
    <xdr:graphicFrame>
      <xdr:nvGraphicFramePr>
        <xdr:cNvPr id="5" name="Chart 5"/>
        <xdr:cNvGraphicFramePr/>
      </xdr:nvGraphicFramePr>
      <xdr:xfrm>
        <a:off x="104775" y="19869150"/>
        <a:ext cx="86868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116</xdr:row>
      <xdr:rowOff>152400</xdr:rowOff>
    </xdr:from>
    <xdr:to>
      <xdr:col>17</xdr:col>
      <xdr:colOff>504825</xdr:colOff>
      <xdr:row>153</xdr:row>
      <xdr:rowOff>114300</xdr:rowOff>
    </xdr:to>
    <xdr:graphicFrame>
      <xdr:nvGraphicFramePr>
        <xdr:cNvPr id="6" name="Chart 6"/>
        <xdr:cNvGraphicFramePr/>
      </xdr:nvGraphicFramePr>
      <xdr:xfrm>
        <a:off x="76200" y="26555700"/>
        <a:ext cx="8801100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47625</xdr:rowOff>
    </xdr:from>
    <xdr:to>
      <xdr:col>17</xdr:col>
      <xdr:colOff>409575</xdr:colOff>
      <xdr:row>0</xdr:row>
      <xdr:rowOff>247650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505825" y="476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133350</xdr:colOff>
      <xdr:row>75</xdr:row>
      <xdr:rowOff>76200</xdr:rowOff>
    </xdr:from>
    <xdr:to>
      <xdr:col>17</xdr:col>
      <xdr:colOff>409575</xdr:colOff>
      <xdr:row>76</xdr:row>
      <xdr:rowOff>123825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505825" y="1984057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17</xdr:col>
      <xdr:colOff>171450</xdr:colOff>
      <xdr:row>46</xdr:row>
      <xdr:rowOff>66675</xdr:rowOff>
    </xdr:from>
    <xdr:to>
      <xdr:col>17</xdr:col>
      <xdr:colOff>447675</xdr:colOff>
      <xdr:row>46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43925" y="1276350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
25</a:t>
          </a:r>
        </a:p>
      </xdr:txBody>
    </xdr:sp>
    <xdr:clientData/>
  </xdr:twoCellAnchor>
  <xdr:twoCellAnchor>
    <xdr:from>
      <xdr:col>17</xdr:col>
      <xdr:colOff>133350</xdr:colOff>
      <xdr:row>116</xdr:row>
      <xdr:rowOff>47625</xdr:rowOff>
    </xdr:from>
    <xdr:to>
      <xdr:col>17</xdr:col>
      <xdr:colOff>409575</xdr:colOff>
      <xdr:row>117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505825" y="264509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26</a:t>
          </a:r>
        </a:p>
      </xdr:txBody>
    </xdr:sp>
    <xdr:clientData/>
  </xdr:twoCellAnchor>
  <xdr:twoCellAnchor>
    <xdr:from>
      <xdr:col>13</xdr:col>
      <xdr:colOff>142875</xdr:colOff>
      <xdr:row>26</xdr:row>
      <xdr:rowOff>190500</xdr:rowOff>
    </xdr:from>
    <xdr:to>
      <xdr:col>13</xdr:col>
      <xdr:colOff>295275</xdr:colOff>
      <xdr:row>26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7000875" y="7248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47625</xdr:rowOff>
    </xdr:from>
    <xdr:to>
      <xdr:col>17</xdr:col>
      <xdr:colOff>409575</xdr:colOff>
      <xdr:row>24</xdr:row>
      <xdr:rowOff>247650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505825" y="64579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114300</xdr:rowOff>
    </xdr:from>
    <xdr:to>
      <xdr:col>17</xdr:col>
      <xdr:colOff>476250</xdr:colOff>
      <xdr:row>38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0420350"/>
          <a:ext cx="86868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3   ปีการศึกษา  2553  พบว่า มีนักเรียนที่ได้รับการตัดสินผลการเรียน 3,760  คน    คิดเป็นร้อยละ 99.81  นักเรียนที่สอบไม่ผ่านจำนวน 18  คน คิดเป็นร้อยละ 0.48  นักเรียนที่ไม่ได้รับการตัดสินผลการเรียนจำนวน 7  คน  คิดเป็นร้อยละ 0.19  ค่าเฉลี่ยรวมของผลการเรียนเท่ากับ   3.44   ส่วนเบี่ยงเบนมาตรฐาน  0.771</a:t>
          </a:r>
        </a:p>
      </xdr:txBody>
    </xdr:sp>
    <xdr:clientData/>
  </xdr:twoCellAnchor>
  <xdr:twoCellAnchor>
    <xdr:from>
      <xdr:col>0</xdr:col>
      <xdr:colOff>114300</xdr:colOff>
      <xdr:row>56</xdr:row>
      <xdr:rowOff>152400</xdr:rowOff>
    </xdr:from>
    <xdr:to>
      <xdr:col>17</xdr:col>
      <xdr:colOff>476250</xdr:colOff>
      <xdr:row>60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17087850"/>
          <a:ext cx="86868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รายงานผลการเรียนกลุ่มสาระการเรียนรู้ศิลปะ   ระดับช่วงชั้นที่  4   ปีการศึกษา  2553  พบว่า มีนักเรียนที่ได้รับการตัดสินผลการเรียน 3,192  คน    คิดเป็นร้อยละ 99.15  จำนวนนักเรียนที่สอบไม่ผ่าน  154   คน คิดเป็นร้อยละ 4.82  จำนวนนักเรียนที่ไม่ได้รับการตัดสินผลการเรียน  27  คน  คิดเป็นร้อยละ  0.84   ค่าเฉลี่ยรวมของผลการเรียนเท่ากับ   3.25   ส่วนเบี่ยงเบนมาตรฐาน  1.077</a:t>
          </a:r>
        </a:p>
      </xdr:txBody>
    </xdr:sp>
    <xdr:clientData/>
  </xdr:twoCellAnchor>
  <xdr:twoCellAnchor>
    <xdr:from>
      <xdr:col>13</xdr:col>
      <xdr:colOff>276225</xdr:colOff>
      <xdr:row>2</xdr:row>
      <xdr:rowOff>219075</xdr:rowOff>
    </xdr:from>
    <xdr:to>
      <xdr:col>13</xdr:col>
      <xdr:colOff>428625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657975" y="942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46</xdr:row>
      <xdr:rowOff>219075</xdr:rowOff>
    </xdr:from>
    <xdr:to>
      <xdr:col>13</xdr:col>
      <xdr:colOff>428625</xdr:colOff>
      <xdr:row>46</xdr:row>
      <xdr:rowOff>219075</xdr:rowOff>
    </xdr:to>
    <xdr:sp>
      <xdr:nvSpPr>
        <xdr:cNvPr id="4" name="Line 4"/>
        <xdr:cNvSpPr>
          <a:spLocks/>
        </xdr:cNvSpPr>
      </xdr:nvSpPr>
      <xdr:spPr>
        <a:xfrm>
          <a:off x="6657975" y="14220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75</xdr:row>
      <xdr:rowOff>114300</xdr:rowOff>
    </xdr:from>
    <xdr:to>
      <xdr:col>17</xdr:col>
      <xdr:colOff>447675</xdr:colOff>
      <xdr:row>110</xdr:row>
      <xdr:rowOff>76200</xdr:rowOff>
    </xdr:to>
    <xdr:graphicFrame>
      <xdr:nvGraphicFramePr>
        <xdr:cNvPr id="5" name="Chart 5"/>
        <xdr:cNvGraphicFramePr/>
      </xdr:nvGraphicFramePr>
      <xdr:xfrm>
        <a:off x="133350" y="20393025"/>
        <a:ext cx="8639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116</xdr:row>
      <xdr:rowOff>104775</xdr:rowOff>
    </xdr:from>
    <xdr:to>
      <xdr:col>17</xdr:col>
      <xdr:colOff>352425</xdr:colOff>
      <xdr:row>152</xdr:row>
      <xdr:rowOff>0</xdr:rowOff>
    </xdr:to>
    <xdr:graphicFrame>
      <xdr:nvGraphicFramePr>
        <xdr:cNvPr id="6" name="Chart 6"/>
        <xdr:cNvGraphicFramePr/>
      </xdr:nvGraphicFramePr>
      <xdr:xfrm>
        <a:off x="38100" y="27022425"/>
        <a:ext cx="8639175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295275</xdr:colOff>
      <xdr:row>0</xdr:row>
      <xdr:rowOff>57150</xdr:rowOff>
    </xdr:from>
    <xdr:to>
      <xdr:col>17</xdr:col>
      <xdr:colOff>571500</xdr:colOff>
      <xdr:row>0</xdr:row>
      <xdr:rowOff>257175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620125" y="571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152400</xdr:colOff>
      <xdr:row>73</xdr:row>
      <xdr:rowOff>104775</xdr:rowOff>
    </xdr:from>
    <xdr:to>
      <xdr:col>17</xdr:col>
      <xdr:colOff>381000</xdr:colOff>
      <xdr:row>74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477250" y="20059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29</a:t>
          </a:r>
        </a:p>
      </xdr:txBody>
    </xdr:sp>
    <xdr:clientData/>
  </xdr:twoCellAnchor>
  <xdr:twoCellAnchor>
    <xdr:from>
      <xdr:col>17</xdr:col>
      <xdr:colOff>361950</xdr:colOff>
      <xdr:row>44</xdr:row>
      <xdr:rowOff>66675</xdr:rowOff>
    </xdr:from>
    <xdr:to>
      <xdr:col>17</xdr:col>
      <xdr:colOff>571500</xdr:colOff>
      <xdr:row>44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86800" y="13325475"/>
          <a:ext cx="209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171450</xdr:colOff>
      <xdr:row>115</xdr:row>
      <xdr:rowOff>19050</xdr:rowOff>
    </xdr:from>
    <xdr:to>
      <xdr:col>17</xdr:col>
      <xdr:colOff>400050</xdr:colOff>
      <xdr:row>116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496300" y="267747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13</xdr:col>
      <xdr:colOff>276225</xdr:colOff>
      <xdr:row>24</xdr:row>
      <xdr:rowOff>219075</xdr:rowOff>
    </xdr:from>
    <xdr:to>
      <xdr:col>13</xdr:col>
      <xdr:colOff>428625</xdr:colOff>
      <xdr:row>24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6657975" y="7572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295275</xdr:colOff>
      <xdr:row>22</xdr:row>
      <xdr:rowOff>57150</xdr:rowOff>
    </xdr:from>
    <xdr:to>
      <xdr:col>17</xdr:col>
      <xdr:colOff>571500</xdr:colOff>
      <xdr:row>22</xdr:row>
      <xdr:rowOff>257175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620125" y="66865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41</xdr:row>
      <xdr:rowOff>114300</xdr:rowOff>
    </xdr:from>
    <xdr:to>
      <xdr:col>17</xdr:col>
      <xdr:colOff>95250</xdr:colOff>
      <xdr:row>44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2230100"/>
          <a:ext cx="855345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3   ปีการศึกษา  2553  พบว่า มีนักเรียนที่ได้รับการตัดสินผลการเรียน 6,847  คน    คิดเป็นร้อยละ 99.66  จำนวนนักเรียนที่สอบไม่ผ่าน  127   คน คิดเป็นร้อยละ 1.85   นักเรียนที่ไม่ได้รับการตัดสินผลการเรียน  23   คน  คิดเป็นร้อยละ  0.34    ค่าเฉลี่ยรวมของผลการเรียนเท่ากับ   3.39   ส่วนเบี่ยงเบนมาตรฐาน  0.908</a:t>
          </a:r>
        </a:p>
      </xdr:txBody>
    </xdr:sp>
    <xdr:clientData/>
  </xdr:twoCellAnchor>
  <xdr:twoCellAnchor>
    <xdr:from>
      <xdr:col>0</xdr:col>
      <xdr:colOff>57150</xdr:colOff>
      <xdr:row>63</xdr:row>
      <xdr:rowOff>57150</xdr:rowOff>
    </xdr:from>
    <xdr:to>
      <xdr:col>17</xdr:col>
      <xdr:colOff>476250</xdr:colOff>
      <xdr:row>66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8821400"/>
          <a:ext cx="89916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</a:t>
          </a:r>
          <a:r>
            <a:rPr lang="en-US" cap="none" sz="1600" b="0" i="0" u="none" baseline="0">
              <a:latin typeface="AngsanaUPC"/>
              <a:ea typeface="AngsanaUPC"/>
              <a:cs typeface="AngsanaUPC"/>
            </a:rPr>
            <a:t>    รายงานผลการเรียนกลุ่มสาระการเรียนรู้การงานอาชีพและเทคโนโลยี   ระดับช่วงชั้นที่  4   ปีการศึกษา  2553  พบว่า มีนักเรียนที่ได้รับการตัดสินผลการเรียน 6,317  คน    คิดเป็นร้อยละ 97.42  จำนวนนักเรียนที่สอบไม่ผ่าน  229   คน คิดเป็นร้อยละ 3.63   นักเรียนที่ไม่ได้รับการตัดสินผลการเรียน  163   คน  คิดเป็นร้อยละ  2.58    ค่าเฉลี่ยรวมของผลการเรียนเท่ากับ   3.35   ส่วนเบี่ยงเบนมาตรฐาน  1.002</a:t>
          </a:r>
        </a:p>
      </xdr:txBody>
    </xdr:sp>
    <xdr:clientData/>
  </xdr:twoCellAnchor>
  <xdr:twoCellAnchor>
    <xdr:from>
      <xdr:col>13</xdr:col>
      <xdr:colOff>123825</xdr:colOff>
      <xdr:row>2</xdr:row>
      <xdr:rowOff>219075</xdr:rowOff>
    </xdr:from>
    <xdr:to>
      <xdr:col>13</xdr:col>
      <xdr:colOff>276225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7229475" y="933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25</xdr:row>
      <xdr:rowOff>219075</xdr:rowOff>
    </xdr:from>
    <xdr:to>
      <xdr:col>13</xdr:col>
      <xdr:colOff>276225</xdr:colOff>
      <xdr:row>25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229475" y="7610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47</xdr:row>
      <xdr:rowOff>219075</xdr:rowOff>
    </xdr:from>
    <xdr:to>
      <xdr:col>13</xdr:col>
      <xdr:colOff>276225</xdr:colOff>
      <xdr:row>47</xdr:row>
      <xdr:rowOff>219075</xdr:rowOff>
    </xdr:to>
    <xdr:sp>
      <xdr:nvSpPr>
        <xdr:cNvPr id="5" name="Line 5"/>
        <xdr:cNvSpPr>
          <a:spLocks/>
        </xdr:cNvSpPr>
      </xdr:nvSpPr>
      <xdr:spPr>
        <a:xfrm>
          <a:off x="7229475" y="1425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67</xdr:row>
      <xdr:rowOff>0</xdr:rowOff>
    </xdr:from>
    <xdr:to>
      <xdr:col>13</xdr:col>
      <xdr:colOff>276225</xdr:colOff>
      <xdr:row>67</xdr:row>
      <xdr:rowOff>0</xdr:rowOff>
    </xdr:to>
    <xdr:sp>
      <xdr:nvSpPr>
        <xdr:cNvPr id="6" name="Line 6"/>
        <xdr:cNvSpPr>
          <a:spLocks/>
        </xdr:cNvSpPr>
      </xdr:nvSpPr>
      <xdr:spPr>
        <a:xfrm>
          <a:off x="7229475" y="19945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69</xdr:row>
      <xdr:rowOff>123825</xdr:rowOff>
    </xdr:from>
    <xdr:to>
      <xdr:col>17</xdr:col>
      <xdr:colOff>371475</xdr:colOff>
      <xdr:row>104</xdr:row>
      <xdr:rowOff>66675</xdr:rowOff>
    </xdr:to>
    <xdr:graphicFrame>
      <xdr:nvGraphicFramePr>
        <xdr:cNvPr id="7" name="Chart 7"/>
        <xdr:cNvGraphicFramePr/>
      </xdr:nvGraphicFramePr>
      <xdr:xfrm>
        <a:off x="57150" y="20402550"/>
        <a:ext cx="8886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111</xdr:row>
      <xdr:rowOff>0</xdr:rowOff>
    </xdr:from>
    <xdr:to>
      <xdr:col>17</xdr:col>
      <xdr:colOff>457200</xdr:colOff>
      <xdr:row>145</xdr:row>
      <xdr:rowOff>142875</xdr:rowOff>
    </xdr:to>
    <xdr:graphicFrame>
      <xdr:nvGraphicFramePr>
        <xdr:cNvPr id="8" name="Chart 8"/>
        <xdr:cNvGraphicFramePr/>
      </xdr:nvGraphicFramePr>
      <xdr:xfrm>
        <a:off x="133350" y="27079575"/>
        <a:ext cx="889635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133350</xdr:colOff>
      <xdr:row>0</xdr:row>
      <xdr:rowOff>19050</xdr:rowOff>
    </xdr:from>
    <xdr:to>
      <xdr:col>17</xdr:col>
      <xdr:colOff>409575</xdr:colOff>
      <xdr:row>0</xdr:row>
      <xdr:rowOff>219075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705850" y="19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171450</xdr:colOff>
      <xdr:row>23</xdr:row>
      <xdr:rowOff>66675</xdr:rowOff>
    </xdr:from>
    <xdr:to>
      <xdr:col>17</xdr:col>
      <xdr:colOff>447675</xdr:colOff>
      <xdr:row>23</xdr:row>
      <xdr:rowOff>266700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743950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twoCellAnchor>
  <xdr:twoCellAnchor>
    <xdr:from>
      <xdr:col>17</xdr:col>
      <xdr:colOff>104775</xdr:colOff>
      <xdr:row>68</xdr:row>
      <xdr:rowOff>95250</xdr:rowOff>
    </xdr:from>
    <xdr:to>
      <xdr:col>17</xdr:col>
      <xdr:colOff>381000</xdr:colOff>
      <xdr:row>69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677275" y="2021205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209550</xdr:colOff>
      <xdr:row>45</xdr:row>
      <xdr:rowOff>47625</xdr:rowOff>
    </xdr:from>
    <xdr:to>
      <xdr:col>17</xdr:col>
      <xdr:colOff>485775</xdr:colOff>
      <xdr:row>45</xdr:row>
      <xdr:rowOff>247650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782050" y="133445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twoCellAnchor>
  <xdr:twoCellAnchor>
    <xdr:from>
      <xdr:col>17</xdr:col>
      <xdr:colOff>219075</xdr:colOff>
      <xdr:row>67</xdr:row>
      <xdr:rowOff>0</xdr:rowOff>
    </xdr:from>
    <xdr:to>
      <xdr:col>17</xdr:col>
      <xdr:colOff>495300</xdr:colOff>
      <xdr:row>67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791575" y="199453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17</xdr:col>
      <xdr:colOff>209550</xdr:colOff>
      <xdr:row>110</xdr:row>
      <xdr:rowOff>47625</xdr:rowOff>
    </xdr:from>
    <xdr:to>
      <xdr:col>17</xdr:col>
      <xdr:colOff>485775</xdr:colOff>
      <xdr:row>111</xdr:row>
      <xdr:rowOff>85725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782050" y="269652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17</xdr:col>
      <xdr:colOff>447675</xdr:colOff>
      <xdr:row>34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82150"/>
          <a:ext cx="90773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3   ปีการศึกษา  2553  พบว่า มีนักเรียนที่ได้รับการตัดสินผลการเรียน 4,751  คน    คิดเป็นร้อยละ 99.68  จำนวนนักเรียนที่สอบไม่ผ่าน  133   คน คิดเป็นร้อยละ 2.80   นักเรียนที่ไม่ได้รับการตัดสินผลการเรียน  15   คน  คิดเป็นร้อยละ  0.32   ค่าเฉลี่ยรวมของผลการเรียนเท่ากับ   2.49  ส่วนเบี่ยงเบนมาตรฐาน  1.167</a:t>
          </a:r>
        </a:p>
      </xdr:txBody>
    </xdr:sp>
    <xdr:clientData/>
  </xdr:twoCellAnchor>
  <xdr:twoCellAnchor>
    <xdr:from>
      <xdr:col>0</xdr:col>
      <xdr:colOff>114300</xdr:colOff>
      <xdr:row>83</xdr:row>
      <xdr:rowOff>9525</xdr:rowOff>
    </xdr:from>
    <xdr:to>
      <xdr:col>17</xdr:col>
      <xdr:colOff>438150</xdr:colOff>
      <xdr:row>88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5622250"/>
          <a:ext cx="89535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CordiaUPC"/>
              <a:ea typeface="CordiaUPC"/>
              <a:cs typeface="CordiaUPC"/>
            </a:rPr>
            <a:t>              </a:t>
          </a:r>
          <a:r>
            <a:rPr lang="en-US" cap="none" sz="1600" b="0" i="0" u="none" baseline="0">
              <a:latin typeface="CordiaUPC"/>
              <a:ea typeface="CordiaUPC"/>
              <a:cs typeface="CordiaUPC"/>
            </a:rPr>
            <a:t>    รายงานผลการเรียนกลุ่มสาระการเรียนรู้ภาษาต่างประเทศ  ระดับช่วงชั้นที่  4   ปีการศึกษา  2553  พบว่า มีนักเรียนที่ได้รับการตัดสินผลการเรียน 10,234  คน    คิดเป็นร้อยละ 97.36  จำนวนนักเรียนที่สอบไม่ผ่าน  848   คน คิดเป็นร้อยละ  8.29   นักเรียนที่ไม่ได้รับการตัดสินผลการเรียน  270   คน  คิดเป็นร้อยละ  2.64   ค่าเฉลี่ยรวมของผลการเรียนเท่ากับ   2.44   ส่วนเบี่ยงเบนมาตรฐาน  1.253</a:t>
          </a:r>
        </a:p>
      </xdr:txBody>
    </xdr:sp>
    <xdr:clientData/>
  </xdr:twoCellAnchor>
  <xdr:twoCellAnchor>
    <xdr:from>
      <xdr:col>13</xdr:col>
      <xdr:colOff>133350</xdr:colOff>
      <xdr:row>2</xdr:row>
      <xdr:rowOff>219075</xdr:rowOff>
    </xdr:from>
    <xdr:to>
      <xdr:col>13</xdr:col>
      <xdr:colOff>285750</xdr:colOff>
      <xdr:row>2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324725" y="962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46</xdr:row>
      <xdr:rowOff>219075</xdr:rowOff>
    </xdr:from>
    <xdr:to>
      <xdr:col>13</xdr:col>
      <xdr:colOff>285750</xdr:colOff>
      <xdr:row>46</xdr:row>
      <xdr:rowOff>219075</xdr:rowOff>
    </xdr:to>
    <xdr:sp>
      <xdr:nvSpPr>
        <xdr:cNvPr id="4" name="Line 5"/>
        <xdr:cNvSpPr>
          <a:spLocks/>
        </xdr:cNvSpPr>
      </xdr:nvSpPr>
      <xdr:spPr>
        <a:xfrm>
          <a:off x="7324725" y="1425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66</xdr:row>
      <xdr:rowOff>219075</xdr:rowOff>
    </xdr:from>
    <xdr:to>
      <xdr:col>13</xdr:col>
      <xdr:colOff>285750</xdr:colOff>
      <xdr:row>66</xdr:row>
      <xdr:rowOff>219075</xdr:rowOff>
    </xdr:to>
    <xdr:sp>
      <xdr:nvSpPr>
        <xdr:cNvPr id="5" name="Line 6"/>
        <xdr:cNvSpPr>
          <a:spLocks/>
        </xdr:cNvSpPr>
      </xdr:nvSpPr>
      <xdr:spPr>
        <a:xfrm>
          <a:off x="7324725" y="20926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91</xdr:row>
      <xdr:rowOff>133350</xdr:rowOff>
    </xdr:from>
    <xdr:to>
      <xdr:col>17</xdr:col>
      <xdr:colOff>514350</xdr:colOff>
      <xdr:row>125</xdr:row>
      <xdr:rowOff>9525</xdr:rowOff>
    </xdr:to>
    <xdr:graphicFrame>
      <xdr:nvGraphicFramePr>
        <xdr:cNvPr id="6" name="Chart 7"/>
        <xdr:cNvGraphicFramePr/>
      </xdr:nvGraphicFramePr>
      <xdr:xfrm>
        <a:off x="47625" y="27193875"/>
        <a:ext cx="9096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129</xdr:row>
      <xdr:rowOff>9525</xdr:rowOff>
    </xdr:from>
    <xdr:to>
      <xdr:col>17</xdr:col>
      <xdr:colOff>438150</xdr:colOff>
      <xdr:row>158</xdr:row>
      <xdr:rowOff>114300</xdr:rowOff>
    </xdr:to>
    <xdr:graphicFrame>
      <xdr:nvGraphicFramePr>
        <xdr:cNvPr id="7" name="Chart 8"/>
        <xdr:cNvGraphicFramePr/>
      </xdr:nvGraphicFramePr>
      <xdr:xfrm>
        <a:off x="57150" y="33280350"/>
        <a:ext cx="901065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209550</xdr:colOff>
      <xdr:row>0</xdr:row>
      <xdr:rowOff>66675</xdr:rowOff>
    </xdr:from>
    <xdr:to>
      <xdr:col>17</xdr:col>
      <xdr:colOff>485775</xdr:colOff>
      <xdr:row>0</xdr:row>
      <xdr:rowOff>266700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839200" y="666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twoCellAnchor>
  <xdr:twoCellAnchor>
    <xdr:from>
      <xdr:col>17</xdr:col>
      <xdr:colOff>257175</xdr:colOff>
      <xdr:row>90</xdr:row>
      <xdr:rowOff>0</xdr:rowOff>
    </xdr:from>
    <xdr:to>
      <xdr:col>17</xdr:col>
      <xdr:colOff>533400</xdr:colOff>
      <xdr:row>91</xdr:row>
      <xdr:rowOff>9525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8886825" y="26879550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twoCellAnchor>
  <xdr:twoCellAnchor>
    <xdr:from>
      <xdr:col>17</xdr:col>
      <xdr:colOff>219075</xdr:colOff>
      <xdr:row>44</xdr:row>
      <xdr:rowOff>57150</xdr:rowOff>
    </xdr:from>
    <xdr:to>
      <xdr:col>17</xdr:col>
      <xdr:colOff>495300</xdr:colOff>
      <xdr:row>44</xdr:row>
      <xdr:rowOff>257175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8848725" y="133540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17</xdr:col>
      <xdr:colOff>171450</xdr:colOff>
      <xdr:row>64</xdr:row>
      <xdr:rowOff>85725</xdr:rowOff>
    </xdr:from>
    <xdr:to>
      <xdr:col>17</xdr:col>
      <xdr:colOff>447675</xdr:colOff>
      <xdr:row>64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8801100" y="20050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twoCellAnchor>
  <xdr:twoCellAnchor>
    <xdr:from>
      <xdr:col>17</xdr:col>
      <xdr:colOff>257175</xdr:colOff>
      <xdr:row>126</xdr:row>
      <xdr:rowOff>152400</xdr:rowOff>
    </xdr:from>
    <xdr:to>
      <xdr:col>17</xdr:col>
      <xdr:colOff>533400</xdr:colOff>
      <xdr:row>128</xdr:row>
      <xdr:rowOff>28575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8886825" y="32937450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42</a:t>
          </a:r>
        </a:p>
      </xdr:txBody>
    </xdr:sp>
    <xdr:clientData/>
  </xdr:twoCellAnchor>
  <xdr:twoCellAnchor>
    <xdr:from>
      <xdr:col>13</xdr:col>
      <xdr:colOff>85725</xdr:colOff>
      <xdr:row>46</xdr:row>
      <xdr:rowOff>219075</xdr:rowOff>
    </xdr:from>
    <xdr:to>
      <xdr:col>13</xdr:col>
      <xdr:colOff>238125</xdr:colOff>
      <xdr:row>46</xdr:row>
      <xdr:rowOff>219075</xdr:rowOff>
    </xdr:to>
    <xdr:sp>
      <xdr:nvSpPr>
        <xdr:cNvPr id="13" name="Line 14"/>
        <xdr:cNvSpPr>
          <a:spLocks/>
        </xdr:cNvSpPr>
      </xdr:nvSpPr>
      <xdr:spPr>
        <a:xfrm>
          <a:off x="7277100" y="14258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66</xdr:row>
      <xdr:rowOff>219075</xdr:rowOff>
    </xdr:from>
    <xdr:to>
      <xdr:col>13</xdr:col>
      <xdr:colOff>285750</xdr:colOff>
      <xdr:row>66</xdr:row>
      <xdr:rowOff>219075</xdr:rowOff>
    </xdr:to>
    <xdr:sp>
      <xdr:nvSpPr>
        <xdr:cNvPr id="14" name="Line 15"/>
        <xdr:cNvSpPr>
          <a:spLocks/>
        </xdr:cNvSpPr>
      </xdr:nvSpPr>
      <xdr:spPr>
        <a:xfrm>
          <a:off x="7324725" y="20926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24</xdr:row>
      <xdr:rowOff>219075</xdr:rowOff>
    </xdr:from>
    <xdr:to>
      <xdr:col>13</xdr:col>
      <xdr:colOff>285750</xdr:colOff>
      <xdr:row>24</xdr:row>
      <xdr:rowOff>219075</xdr:rowOff>
    </xdr:to>
    <xdr:sp>
      <xdr:nvSpPr>
        <xdr:cNvPr id="15" name="Line 16"/>
        <xdr:cNvSpPr>
          <a:spLocks/>
        </xdr:cNvSpPr>
      </xdr:nvSpPr>
      <xdr:spPr>
        <a:xfrm>
          <a:off x="7324725" y="7610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22</xdr:row>
      <xdr:rowOff>66675</xdr:rowOff>
    </xdr:from>
    <xdr:to>
      <xdr:col>17</xdr:col>
      <xdr:colOff>485775</xdr:colOff>
      <xdr:row>22</xdr:row>
      <xdr:rowOff>266700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8839200" y="671512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22">
      <selection activeCell="N34" sqref="N34:O34"/>
    </sheetView>
  </sheetViews>
  <sheetFormatPr defaultColWidth="9.140625" defaultRowHeight="12.75"/>
  <cols>
    <col min="1" max="1" width="16.8515625" style="0" bestFit="1" customWidth="1"/>
    <col min="2" max="2" width="23.8515625" style="0" bestFit="1" customWidth="1"/>
    <col min="3" max="10" width="6.28125" style="0" customWidth="1"/>
    <col min="11" max="11" width="13.8515625" style="0" bestFit="1" customWidth="1"/>
    <col min="12" max="15" width="6.8515625" style="0" customWidth="1"/>
    <col min="16" max="16" width="16.8515625" style="0" bestFit="1" customWidth="1"/>
    <col min="17" max="17" width="23.8515625" style="0" bestFit="1" customWidth="1"/>
    <col min="18" max="19" width="8.28125" style="0" customWidth="1"/>
    <col min="20" max="20" width="8.8515625" style="0" customWidth="1"/>
  </cols>
  <sheetData>
    <row r="1" spans="1:20" ht="29.25">
      <c r="A1" s="132" t="s">
        <v>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 t="s">
        <v>113</v>
      </c>
      <c r="Q1" s="133"/>
      <c r="R1" s="133"/>
      <c r="S1" s="133"/>
      <c r="T1" s="133"/>
    </row>
    <row r="2" spans="1:20" ht="29.25">
      <c r="A2" s="137" t="s">
        <v>237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3" t="s">
        <v>237</v>
      </c>
      <c r="Q2" s="133"/>
      <c r="R2" s="133"/>
      <c r="S2" s="133"/>
      <c r="T2" s="133"/>
    </row>
    <row r="3" spans="1:20" s="1" customFormat="1" ht="23.25">
      <c r="A3" s="134" t="s">
        <v>107</v>
      </c>
      <c r="B3" s="134" t="s">
        <v>106</v>
      </c>
      <c r="C3" s="135" t="s">
        <v>41</v>
      </c>
      <c r="D3" s="135"/>
      <c r="E3" s="135"/>
      <c r="F3" s="135"/>
      <c r="G3" s="135"/>
      <c r="H3" s="135"/>
      <c r="I3" s="135"/>
      <c r="J3" s="135"/>
      <c r="K3" s="9" t="s">
        <v>40</v>
      </c>
      <c r="L3" s="134" t="s">
        <v>44</v>
      </c>
      <c r="M3" s="136" t="s">
        <v>45</v>
      </c>
      <c r="N3" s="70"/>
      <c r="O3" s="70"/>
      <c r="P3" s="134" t="s">
        <v>107</v>
      </c>
      <c r="Q3" s="134" t="s">
        <v>106</v>
      </c>
      <c r="R3" s="135" t="s">
        <v>41</v>
      </c>
      <c r="S3" s="135"/>
      <c r="T3" s="135"/>
    </row>
    <row r="4" spans="1:20" s="1" customFormat="1" ht="23.25">
      <c r="A4" s="134"/>
      <c r="B4" s="134"/>
      <c r="C4" s="7">
        <v>0</v>
      </c>
      <c r="D4" s="7">
        <v>1</v>
      </c>
      <c r="E4" s="7">
        <v>1.5</v>
      </c>
      <c r="F4" s="7">
        <v>2</v>
      </c>
      <c r="G4" s="7">
        <v>2.5</v>
      </c>
      <c r="H4" s="7">
        <v>3</v>
      </c>
      <c r="I4" s="7">
        <v>3.5</v>
      </c>
      <c r="J4" s="7">
        <v>4</v>
      </c>
      <c r="K4" s="11" t="s">
        <v>43</v>
      </c>
      <c r="L4" s="134"/>
      <c r="M4" s="136"/>
      <c r="N4" s="71" t="s">
        <v>1</v>
      </c>
      <c r="O4" s="71" t="s">
        <v>2</v>
      </c>
      <c r="P4" s="134"/>
      <c r="Q4" s="134"/>
      <c r="R4" s="7">
        <v>0</v>
      </c>
      <c r="S4" s="7" t="s">
        <v>1</v>
      </c>
      <c r="T4" s="7" t="s">
        <v>2</v>
      </c>
    </row>
    <row r="5" spans="1:20" s="1" customFormat="1" ht="23.25">
      <c r="A5" s="7" t="s">
        <v>59</v>
      </c>
      <c r="B5" s="7">
        <f>SUM(K5,N5:O5)</f>
        <v>3489</v>
      </c>
      <c r="C5" s="63">
        <f>ภาษาไทย!E19</f>
        <v>46</v>
      </c>
      <c r="D5" s="63">
        <f>ภาษาไทย!F19</f>
        <v>173</v>
      </c>
      <c r="E5" s="63">
        <f>ภาษาไทย!G19</f>
        <v>165</v>
      </c>
      <c r="F5" s="63">
        <f>ภาษาไทย!H19</f>
        <v>280</v>
      </c>
      <c r="G5" s="63">
        <f>ภาษาไทย!I19</f>
        <v>408</v>
      </c>
      <c r="H5" s="63">
        <f>ภาษาไทย!J19</f>
        <v>578</v>
      </c>
      <c r="I5" s="63">
        <f>ภาษาไทย!K19</f>
        <v>571</v>
      </c>
      <c r="J5" s="63">
        <f>ภาษาไทย!L19</f>
        <v>1254</v>
      </c>
      <c r="K5" s="63">
        <f>SUM(C5:J5)</f>
        <v>3475</v>
      </c>
      <c r="L5" s="19">
        <f aca="true" t="shared" si="0" ref="L5:L13">((4*J5)+(3.5*I5)+(3*H5)+(2.5*G5)+(2*F5)+(1.5*E5)+(D5))/K5</f>
        <v>3.0932374100719424</v>
      </c>
      <c r="M5" s="36">
        <f aca="true" t="shared" si="1" ref="M5:M13">SQRT((16*J5+12.25*I5+9*H5+6.25*G5+4*F5+2.25*E5+N5)/K5-(L5^2))</f>
        <v>0.9392774016027624</v>
      </c>
      <c r="N5" s="7">
        <f>ภาษาไทย!P19</f>
        <v>13</v>
      </c>
      <c r="O5" s="7">
        <f>ภาษาไทย!Q19</f>
        <v>1</v>
      </c>
      <c r="P5" s="7" t="s">
        <v>59</v>
      </c>
      <c r="Q5" s="7">
        <f>B5</f>
        <v>3489</v>
      </c>
      <c r="R5" s="7">
        <f>C5</f>
        <v>46</v>
      </c>
      <c r="S5" s="7">
        <f>N5</f>
        <v>13</v>
      </c>
      <c r="T5" s="7">
        <f>O5</f>
        <v>1</v>
      </c>
    </row>
    <row r="6" spans="1:20" s="1" customFormat="1" ht="23.25">
      <c r="A6" s="7" t="s">
        <v>63</v>
      </c>
      <c r="B6" s="7">
        <f aca="true" t="shared" si="2" ref="B6:B12">SUM(K6,N6:O6)</f>
        <v>3906</v>
      </c>
      <c r="C6" s="63">
        <f>คณิตศาสตร์!E16</f>
        <v>39</v>
      </c>
      <c r="D6" s="63">
        <f>คณิตศาสตร์!F16</f>
        <v>659</v>
      </c>
      <c r="E6" s="63">
        <f>คณิตศาสตร์!G16</f>
        <v>595</v>
      </c>
      <c r="F6" s="63">
        <f>คณิตศาสตร์!H16</f>
        <v>776</v>
      </c>
      <c r="G6" s="63">
        <f>คณิตศาสตร์!I16</f>
        <v>711</v>
      </c>
      <c r="H6" s="63">
        <f>คณิตศาสตร์!J16</f>
        <v>458</v>
      </c>
      <c r="I6" s="63">
        <f>คณิตศาสตร์!K16</f>
        <v>248</v>
      </c>
      <c r="J6" s="63">
        <f>คณิตศาสตร์!L16</f>
        <v>415</v>
      </c>
      <c r="K6" s="63">
        <f>SUM(C6:J6)</f>
        <v>3901</v>
      </c>
      <c r="L6" s="19">
        <f t="shared" si="0"/>
        <v>2.251473981030505</v>
      </c>
      <c r="M6" s="36">
        <f t="shared" si="1"/>
        <v>0.8639589258374734</v>
      </c>
      <c r="N6" s="7">
        <f>คณิตศาสตร์!P16</f>
        <v>0</v>
      </c>
      <c r="O6" s="7">
        <f>คณิตศาสตร์!Q16</f>
        <v>5</v>
      </c>
      <c r="P6" s="7" t="s">
        <v>63</v>
      </c>
      <c r="Q6" s="7">
        <f aca="true" t="shared" si="3" ref="Q6:Q12">B6</f>
        <v>3906</v>
      </c>
      <c r="R6" s="7">
        <f aca="true" t="shared" si="4" ref="R6:R14">C6</f>
        <v>39</v>
      </c>
      <c r="S6" s="7">
        <f aca="true" t="shared" si="5" ref="S6:S14">N6</f>
        <v>0</v>
      </c>
      <c r="T6" s="7">
        <f aca="true" t="shared" si="6" ref="T6:T14">O6</f>
        <v>5</v>
      </c>
    </row>
    <row r="7" spans="1:20" s="1" customFormat="1" ht="23.25">
      <c r="A7" s="7" t="s">
        <v>65</v>
      </c>
      <c r="B7" s="7">
        <f t="shared" si="2"/>
        <v>4148</v>
      </c>
      <c r="C7" s="63">
        <f>วิทยาศาสตร์!E16</f>
        <v>37</v>
      </c>
      <c r="D7" s="63">
        <f>วิทยาศาสตร์!F16</f>
        <v>385</v>
      </c>
      <c r="E7" s="63">
        <f>วิทยาศาสตร์!G16</f>
        <v>442</v>
      </c>
      <c r="F7" s="63">
        <f>วิทยาศาสตร์!H16</f>
        <v>540</v>
      </c>
      <c r="G7" s="63">
        <f>วิทยาศาสตร์!I16</f>
        <v>599</v>
      </c>
      <c r="H7" s="63">
        <f>วิทยาศาสตร์!J16</f>
        <v>481</v>
      </c>
      <c r="I7" s="63">
        <f>วิทยาศาสตร์!K16</f>
        <v>401</v>
      </c>
      <c r="J7" s="63">
        <f>วิทยาศาสตร์!L16</f>
        <v>1259</v>
      </c>
      <c r="K7" s="63">
        <f aca="true" t="shared" si="7" ref="K7:K13">SUM(C7:J7)</f>
        <v>4144</v>
      </c>
      <c r="L7" s="19">
        <f t="shared" si="0"/>
        <v>2.777027027027027</v>
      </c>
      <c r="M7" s="36">
        <f t="shared" si="1"/>
        <v>1.0221335487829029</v>
      </c>
      <c r="N7" s="7">
        <f>วิทยาศาสตร์!P16</f>
        <v>4</v>
      </c>
      <c r="O7" s="7">
        <f>วิทยาศาสตร์!Q16</f>
        <v>0</v>
      </c>
      <c r="P7" s="7" t="s">
        <v>65</v>
      </c>
      <c r="Q7" s="7">
        <f t="shared" si="3"/>
        <v>4148</v>
      </c>
      <c r="R7" s="7">
        <f t="shared" si="4"/>
        <v>37</v>
      </c>
      <c r="S7" s="7">
        <f t="shared" si="5"/>
        <v>4</v>
      </c>
      <c r="T7" s="7">
        <f t="shared" si="6"/>
        <v>0</v>
      </c>
    </row>
    <row r="8" spans="1:20" s="1" customFormat="1" ht="23.25">
      <c r="A8" s="7" t="s">
        <v>108</v>
      </c>
      <c r="B8" s="7">
        <f t="shared" si="2"/>
        <v>8891</v>
      </c>
      <c r="C8" s="63">
        <f>สังคมศึกษา!E29</f>
        <v>103</v>
      </c>
      <c r="D8" s="63">
        <f>สังคมศึกษา!F29</f>
        <v>623</v>
      </c>
      <c r="E8" s="63">
        <f>สังคมศึกษา!G29</f>
        <v>659</v>
      </c>
      <c r="F8" s="63">
        <f>สังคมศึกษา!H29</f>
        <v>1102</v>
      </c>
      <c r="G8" s="63">
        <f>สังคมศึกษา!I29</f>
        <v>1326</v>
      </c>
      <c r="H8" s="63">
        <f>สังคมศึกษา!J29</f>
        <v>1500</v>
      </c>
      <c r="I8" s="63">
        <f>สังคมศึกษา!K29</f>
        <v>1278</v>
      </c>
      <c r="J8" s="63">
        <f>สังคมศึกษา!L29</f>
        <v>2297</v>
      </c>
      <c r="K8" s="63">
        <f t="shared" si="7"/>
        <v>8888</v>
      </c>
      <c r="L8" s="19">
        <f t="shared" si="0"/>
        <v>2.8455783078307832</v>
      </c>
      <c r="M8" s="36">
        <f t="shared" si="1"/>
        <v>0.955631740680413</v>
      </c>
      <c r="N8" s="7">
        <f>สังคมศึกษา!P29</f>
        <v>0</v>
      </c>
      <c r="O8" s="7">
        <f>สังคมศึกษา!Q29</f>
        <v>3</v>
      </c>
      <c r="P8" s="7" t="s">
        <v>108</v>
      </c>
      <c r="Q8" s="7">
        <f t="shared" si="3"/>
        <v>8891</v>
      </c>
      <c r="R8" s="7">
        <f t="shared" si="4"/>
        <v>103</v>
      </c>
      <c r="S8" s="7">
        <f t="shared" si="5"/>
        <v>0</v>
      </c>
      <c r="T8" s="7">
        <f t="shared" si="6"/>
        <v>3</v>
      </c>
    </row>
    <row r="9" spans="1:20" s="1" customFormat="1" ht="23.25">
      <c r="A9" s="7" t="s">
        <v>109</v>
      </c>
      <c r="B9" s="7">
        <f t="shared" si="2"/>
        <v>5961</v>
      </c>
      <c r="C9" s="63">
        <f>พลานามัย!E33</f>
        <v>15</v>
      </c>
      <c r="D9" s="63">
        <f>พลานามัย!F33</f>
        <v>179</v>
      </c>
      <c r="E9" s="63">
        <f>พลานามัย!G33</f>
        <v>206</v>
      </c>
      <c r="F9" s="63">
        <f>พลานามัย!H33</f>
        <v>325</v>
      </c>
      <c r="G9" s="63">
        <f>พลานามัย!I33</f>
        <v>369</v>
      </c>
      <c r="H9" s="63">
        <f>พลานามัย!J33</f>
        <v>830</v>
      </c>
      <c r="I9" s="63">
        <f>พลานามัย!K33</f>
        <v>1129</v>
      </c>
      <c r="J9" s="63">
        <f>พลานามัย!L33</f>
        <v>2895</v>
      </c>
      <c r="K9" s="63">
        <f t="shared" si="7"/>
        <v>5948</v>
      </c>
      <c r="L9" s="19">
        <f t="shared" si="0"/>
        <v>3.3762609280430396</v>
      </c>
      <c r="M9" s="36">
        <v>0.464</v>
      </c>
      <c r="N9" s="7">
        <f>พลานามัย!P33</f>
        <v>6</v>
      </c>
      <c r="O9" s="7">
        <f>พลานามัย!Q33</f>
        <v>7</v>
      </c>
      <c r="P9" s="7" t="s">
        <v>109</v>
      </c>
      <c r="Q9" s="7">
        <f t="shared" si="3"/>
        <v>5961</v>
      </c>
      <c r="R9" s="7">
        <f t="shared" si="4"/>
        <v>15</v>
      </c>
      <c r="S9" s="7">
        <f t="shared" si="5"/>
        <v>6</v>
      </c>
      <c r="T9" s="7">
        <f t="shared" si="6"/>
        <v>7</v>
      </c>
    </row>
    <row r="10" spans="1:20" s="1" customFormat="1" ht="23.25">
      <c r="A10" s="7" t="s">
        <v>74</v>
      </c>
      <c r="B10" s="7">
        <f t="shared" si="2"/>
        <v>3767</v>
      </c>
      <c r="C10" s="63">
        <f>ศิลปะ!E33</f>
        <v>18</v>
      </c>
      <c r="D10" s="63">
        <f>ศิลปะ!F33</f>
        <v>76</v>
      </c>
      <c r="E10" s="63">
        <f>ศิลปะ!G33</f>
        <v>59</v>
      </c>
      <c r="F10" s="63">
        <f>ศิลปะ!H33</f>
        <v>183</v>
      </c>
      <c r="G10" s="63">
        <f>ศิลปะ!I33</f>
        <v>287</v>
      </c>
      <c r="H10" s="63">
        <f>ศิลปะ!J33</f>
        <v>550</v>
      </c>
      <c r="I10" s="63">
        <f>ศิลปะ!K33</f>
        <v>656</v>
      </c>
      <c r="J10" s="63">
        <f>ศิลปะ!L33</f>
        <v>1931</v>
      </c>
      <c r="K10" s="63">
        <f t="shared" si="7"/>
        <v>3760</v>
      </c>
      <c r="L10" s="19">
        <f t="shared" si="0"/>
        <v>3.4356382978723405</v>
      </c>
      <c r="M10" s="36">
        <f t="shared" si="1"/>
        <v>0.7589754551446279</v>
      </c>
      <c r="N10" s="7">
        <f>ศิลปะ!P33</f>
        <v>7</v>
      </c>
      <c r="O10" s="7">
        <f>ศิลปะ!Q33</f>
        <v>0</v>
      </c>
      <c r="P10" s="7" t="s">
        <v>74</v>
      </c>
      <c r="Q10" s="7">
        <f t="shared" si="3"/>
        <v>3767</v>
      </c>
      <c r="R10" s="7">
        <f t="shared" si="4"/>
        <v>18</v>
      </c>
      <c r="S10" s="7">
        <f t="shared" si="5"/>
        <v>7</v>
      </c>
      <c r="T10" s="7">
        <f t="shared" si="6"/>
        <v>0</v>
      </c>
    </row>
    <row r="11" spans="1:20" s="1" customFormat="1" ht="23.25">
      <c r="A11" s="7" t="s">
        <v>110</v>
      </c>
      <c r="B11" s="63">
        <f t="shared" si="2"/>
        <v>6870</v>
      </c>
      <c r="C11" s="63">
        <f>'การงานอาชีพ ฯ'!E40</f>
        <v>127</v>
      </c>
      <c r="D11" s="63">
        <f>'การงานอาชีพ ฯ'!F40</f>
        <v>181</v>
      </c>
      <c r="E11" s="63">
        <f>'การงานอาชีพ ฯ'!G40</f>
        <v>167</v>
      </c>
      <c r="F11" s="63">
        <f>'การงานอาชีพ ฯ'!H40</f>
        <v>333</v>
      </c>
      <c r="G11" s="63">
        <f>'การงานอาชีพ ฯ'!I40</f>
        <v>467</v>
      </c>
      <c r="H11" s="63">
        <f>'การงานอาชีพ ฯ'!J40</f>
        <v>879</v>
      </c>
      <c r="I11" s="63">
        <f>'การงานอาชีพ ฯ'!K40</f>
        <v>928</v>
      </c>
      <c r="J11" s="63">
        <f>'การงานอาชีพ ฯ'!L40</f>
        <v>3765</v>
      </c>
      <c r="K11" s="63">
        <f t="shared" si="7"/>
        <v>6847</v>
      </c>
      <c r="L11" s="19">
        <f t="shared" si="0"/>
        <v>3.3898057543449687</v>
      </c>
      <c r="M11" s="36">
        <f t="shared" si="1"/>
        <v>0.8946319669617291</v>
      </c>
      <c r="N11" s="63">
        <f>'การงานอาชีพ ฯ'!P40</f>
        <v>12</v>
      </c>
      <c r="O11" s="63">
        <f>'การงานอาชีพ ฯ'!Q40</f>
        <v>11</v>
      </c>
      <c r="P11" s="7" t="s">
        <v>110</v>
      </c>
      <c r="Q11" s="63">
        <f t="shared" si="3"/>
        <v>6870</v>
      </c>
      <c r="R11" s="7">
        <f t="shared" si="4"/>
        <v>127</v>
      </c>
      <c r="S11" s="7">
        <f t="shared" si="5"/>
        <v>12</v>
      </c>
      <c r="T11" s="7">
        <f t="shared" si="6"/>
        <v>11</v>
      </c>
    </row>
    <row r="12" spans="1:20" s="1" customFormat="1" ht="23.25">
      <c r="A12" s="7" t="s">
        <v>111</v>
      </c>
      <c r="B12" s="7">
        <f t="shared" si="2"/>
        <v>4766</v>
      </c>
      <c r="C12" s="63">
        <f>ภาษาต่างประเทศ!E30</f>
        <v>133</v>
      </c>
      <c r="D12" s="63">
        <f>ภาษาต่างประเทศ!F30</f>
        <v>791</v>
      </c>
      <c r="E12" s="63">
        <f>ภาษาต่างประเทศ!G30</f>
        <v>582</v>
      </c>
      <c r="F12" s="63">
        <f>ภาษาต่างประเทศ!H30</f>
        <v>674</v>
      </c>
      <c r="G12" s="63">
        <f>ภาษาต่างประเทศ!I30</f>
        <v>515</v>
      </c>
      <c r="H12" s="63">
        <f>ภาษาต่างประเทศ!J30</f>
        <v>498</v>
      </c>
      <c r="I12" s="63">
        <f>ภาษาต่างประเทศ!K30</f>
        <v>415</v>
      </c>
      <c r="J12" s="63">
        <f>ภาษาต่างประเทศ!L30</f>
        <v>1143</v>
      </c>
      <c r="K12" s="63">
        <f t="shared" si="7"/>
        <v>4751</v>
      </c>
      <c r="L12" s="19">
        <f t="shared" si="0"/>
        <v>2.4874763207745736</v>
      </c>
      <c r="M12" s="36">
        <f t="shared" si="1"/>
        <v>1.0943690513346342</v>
      </c>
      <c r="N12" s="7">
        <f>ภาษาต่างประเทศ!P30</f>
        <v>9</v>
      </c>
      <c r="O12" s="7">
        <f>ภาษาต่างประเทศ!Q30</f>
        <v>6</v>
      </c>
      <c r="P12" s="7" t="s">
        <v>111</v>
      </c>
      <c r="Q12" s="7">
        <f t="shared" si="3"/>
        <v>4766</v>
      </c>
      <c r="R12" s="7">
        <f t="shared" si="4"/>
        <v>133</v>
      </c>
      <c r="S12" s="7">
        <f t="shared" si="5"/>
        <v>9</v>
      </c>
      <c r="T12" s="7">
        <f t="shared" si="6"/>
        <v>6</v>
      </c>
    </row>
    <row r="13" spans="1:20" s="1" customFormat="1" ht="23.25">
      <c r="A13" s="135" t="s">
        <v>83</v>
      </c>
      <c r="B13" s="135"/>
      <c r="C13" s="63">
        <f aca="true" t="shared" si="8" ref="C13:J13">SUM(C5:C12)</f>
        <v>518</v>
      </c>
      <c r="D13" s="63">
        <f t="shared" si="8"/>
        <v>3067</v>
      </c>
      <c r="E13" s="63">
        <f t="shared" si="8"/>
        <v>2875</v>
      </c>
      <c r="F13" s="63">
        <f t="shared" si="8"/>
        <v>4213</v>
      </c>
      <c r="G13" s="63">
        <f t="shared" si="8"/>
        <v>4682</v>
      </c>
      <c r="H13" s="63">
        <f t="shared" si="8"/>
        <v>5774</v>
      </c>
      <c r="I13" s="63">
        <f t="shared" si="8"/>
        <v>5626</v>
      </c>
      <c r="J13" s="63">
        <f t="shared" si="8"/>
        <v>14959</v>
      </c>
      <c r="K13" s="63">
        <f t="shared" si="7"/>
        <v>41714</v>
      </c>
      <c r="L13" s="19">
        <f t="shared" si="0"/>
        <v>2.981241309871985</v>
      </c>
      <c r="M13" s="36">
        <f t="shared" si="1"/>
        <v>1.004819752459372</v>
      </c>
      <c r="N13" s="7">
        <f>SUM(N5:N12)</f>
        <v>51</v>
      </c>
      <c r="O13" s="7">
        <f>SUM(O5:O12)</f>
        <v>33</v>
      </c>
      <c r="P13" s="7" t="s">
        <v>83</v>
      </c>
      <c r="Q13" s="63">
        <f>SUM(Q5:Q12)</f>
        <v>41798</v>
      </c>
      <c r="R13" s="7">
        <f t="shared" si="4"/>
        <v>518</v>
      </c>
      <c r="S13" s="7">
        <f t="shared" si="5"/>
        <v>51</v>
      </c>
      <c r="T13" s="7">
        <f t="shared" si="6"/>
        <v>33</v>
      </c>
    </row>
    <row r="14" spans="1:20" s="1" customFormat="1" ht="23.25">
      <c r="A14" s="135" t="s">
        <v>85</v>
      </c>
      <c r="B14" s="135"/>
      <c r="C14" s="8">
        <f>(C13*100)/$K13</f>
        <v>1.2417893273241598</v>
      </c>
      <c r="D14" s="8">
        <f aca="true" t="shared" si="9" ref="D14:J14">(D13*100)/$K13</f>
        <v>7.352447619504243</v>
      </c>
      <c r="E14" s="8">
        <f t="shared" si="9"/>
        <v>6.892170494318454</v>
      </c>
      <c r="F14" s="8">
        <f t="shared" si="9"/>
        <v>10.09972671045692</v>
      </c>
      <c r="G14" s="8">
        <f t="shared" si="9"/>
        <v>11.224049479790958</v>
      </c>
      <c r="H14" s="8">
        <f t="shared" si="9"/>
        <v>13.841875629285132</v>
      </c>
      <c r="I14" s="8">
        <f t="shared" si="9"/>
        <v>13.487078678621087</v>
      </c>
      <c r="J14" s="8">
        <f t="shared" si="9"/>
        <v>35.86086206069905</v>
      </c>
      <c r="K14" s="8">
        <f>((K13-(N13+O13))*100)/$K13</f>
        <v>99.79862875773122</v>
      </c>
      <c r="L14" s="14" t="s">
        <v>42</v>
      </c>
      <c r="M14" s="37" t="s">
        <v>42</v>
      </c>
      <c r="N14" s="8">
        <f>(N13*100)/$K13</f>
        <v>0.12226111137747518</v>
      </c>
      <c r="O14" s="8">
        <f>(O13*100)/$K13</f>
        <v>0.07911013089130747</v>
      </c>
      <c r="P14" s="135" t="s">
        <v>85</v>
      </c>
      <c r="Q14" s="135"/>
      <c r="R14" s="8">
        <f t="shared" si="4"/>
        <v>1.2417893273241598</v>
      </c>
      <c r="S14" s="8">
        <f t="shared" si="5"/>
        <v>0.12226111137747518</v>
      </c>
      <c r="T14" s="8">
        <f t="shared" si="6"/>
        <v>0.07911013089130747</v>
      </c>
    </row>
    <row r="16" ht="12.75">
      <c r="P16" s="104" t="s">
        <v>42</v>
      </c>
    </row>
    <row r="17" ht="12.75">
      <c r="P17" s="104" t="s">
        <v>42</v>
      </c>
    </row>
    <row r="23" spans="1:20" ht="29.25">
      <c r="A23" s="132" t="s">
        <v>112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 t="s">
        <v>113</v>
      </c>
      <c r="Q23" s="133"/>
      <c r="R23" s="133"/>
      <c r="S23" s="133"/>
      <c r="T23" s="133"/>
    </row>
    <row r="24" spans="1:20" ht="29.25">
      <c r="A24" s="137" t="s">
        <v>238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3" t="s">
        <v>238</v>
      </c>
      <c r="Q24" s="133"/>
      <c r="R24" s="133"/>
      <c r="S24" s="133"/>
      <c r="T24" s="133"/>
    </row>
    <row r="25" spans="1:20" s="1" customFormat="1" ht="23.25">
      <c r="A25" s="134" t="s">
        <v>107</v>
      </c>
      <c r="B25" s="134" t="s">
        <v>106</v>
      </c>
      <c r="C25" s="135" t="s">
        <v>41</v>
      </c>
      <c r="D25" s="135"/>
      <c r="E25" s="135"/>
      <c r="F25" s="135"/>
      <c r="G25" s="135"/>
      <c r="H25" s="135"/>
      <c r="I25" s="135"/>
      <c r="J25" s="135"/>
      <c r="K25" s="9" t="s">
        <v>40</v>
      </c>
      <c r="L25" s="134" t="s">
        <v>44</v>
      </c>
      <c r="M25" s="136" t="s">
        <v>45</v>
      </c>
      <c r="N25" s="70"/>
      <c r="O25" s="70"/>
      <c r="P25" s="134" t="s">
        <v>107</v>
      </c>
      <c r="Q25" s="134" t="s">
        <v>106</v>
      </c>
      <c r="R25" s="135" t="s">
        <v>41</v>
      </c>
      <c r="S25" s="135"/>
      <c r="T25" s="135"/>
    </row>
    <row r="26" spans="1:20" s="1" customFormat="1" ht="23.25">
      <c r="A26" s="134"/>
      <c r="B26" s="134"/>
      <c r="C26" s="7">
        <v>0</v>
      </c>
      <c r="D26" s="7">
        <v>1</v>
      </c>
      <c r="E26" s="7">
        <v>1.5</v>
      </c>
      <c r="F26" s="7">
        <v>2</v>
      </c>
      <c r="G26" s="7">
        <v>2.5</v>
      </c>
      <c r="H26" s="7">
        <v>3</v>
      </c>
      <c r="I26" s="7">
        <v>3.5</v>
      </c>
      <c r="J26" s="7">
        <v>4</v>
      </c>
      <c r="K26" s="11" t="s">
        <v>43</v>
      </c>
      <c r="L26" s="134"/>
      <c r="M26" s="136"/>
      <c r="N26" s="71" t="s">
        <v>1</v>
      </c>
      <c r="O26" s="71" t="s">
        <v>2</v>
      </c>
      <c r="P26" s="134"/>
      <c r="Q26" s="134"/>
      <c r="R26" s="7">
        <v>0</v>
      </c>
      <c r="S26" s="7" t="s">
        <v>1</v>
      </c>
      <c r="T26" s="7" t="s">
        <v>2</v>
      </c>
    </row>
    <row r="27" spans="1:20" s="1" customFormat="1" ht="23.25">
      <c r="A27" s="7" t="s">
        <v>59</v>
      </c>
      <c r="B27" s="7">
        <f>SUM(K27,N27:O27)</f>
        <v>4232</v>
      </c>
      <c r="C27" s="72">
        <f>ภาษาไทย!E41</f>
        <v>304</v>
      </c>
      <c r="D27" s="72">
        <f>ภาษาไทย!F41</f>
        <v>248</v>
      </c>
      <c r="E27" s="72">
        <f>ภาษาไทย!G41</f>
        <v>193</v>
      </c>
      <c r="F27" s="72">
        <f>ภาษาไทย!H41</f>
        <v>348</v>
      </c>
      <c r="G27" s="72">
        <f>ภาษาไทย!I41</f>
        <v>482</v>
      </c>
      <c r="H27" s="72">
        <f>ภาษาไทย!J41</f>
        <v>651</v>
      </c>
      <c r="I27" s="72">
        <f>ภาษาไทย!K41</f>
        <v>600</v>
      </c>
      <c r="J27" s="72">
        <f>ภาษาไทย!L41</f>
        <v>1328</v>
      </c>
      <c r="K27" s="63">
        <f>SUM(C27:J27)</f>
        <v>4154</v>
      </c>
      <c r="L27" s="19">
        <f aca="true" t="shared" si="10" ref="L27:L35">((4*J27)+(3.5*I27)+(3*H27)+(2.5*G27)+(2*F27)+(1.5*E27)+(D27))/K27</f>
        <v>2.841478093403948</v>
      </c>
      <c r="M27" s="36">
        <f>SQRT((16*J27+12.25*I27+9*H27+6.25*G27+4*F27+2.25*E27+N27)/K27-(L27^2))</f>
        <v>1.1795239204804946</v>
      </c>
      <c r="N27" s="7">
        <f>ภาษาไทย!P41</f>
        <v>23</v>
      </c>
      <c r="O27" s="7">
        <f>ภาษาไทย!Q41</f>
        <v>55</v>
      </c>
      <c r="P27" s="7" t="s">
        <v>59</v>
      </c>
      <c r="Q27" s="7">
        <f>B27</f>
        <v>4232</v>
      </c>
      <c r="R27" s="7">
        <f>C27</f>
        <v>304</v>
      </c>
      <c r="S27" s="7">
        <f>N27</f>
        <v>23</v>
      </c>
      <c r="T27" s="7">
        <f>O27</f>
        <v>55</v>
      </c>
    </row>
    <row r="28" spans="1:20" s="1" customFormat="1" ht="23.25">
      <c r="A28" s="7" t="s">
        <v>63</v>
      </c>
      <c r="B28" s="7">
        <f aca="true" t="shared" si="11" ref="B28:B34">SUM(K28,N28:O28)</f>
        <v>6574.5</v>
      </c>
      <c r="C28" s="63">
        <f>คณิตศาสตร์!E52</f>
        <v>259</v>
      </c>
      <c r="D28" s="63">
        <f>คณิตศาสตร์!F52</f>
        <v>843</v>
      </c>
      <c r="E28" s="63">
        <f>คณิตศาสตร์!G52</f>
        <v>1181.5</v>
      </c>
      <c r="F28" s="63">
        <f>คณิตศาสตร์!H52</f>
        <v>1378</v>
      </c>
      <c r="G28" s="63">
        <f>คณิตศาสตร์!I52</f>
        <v>840.5</v>
      </c>
      <c r="H28" s="63">
        <f>คณิตศาสตร์!J52</f>
        <v>507</v>
      </c>
      <c r="I28" s="63">
        <f>คณิตศาสตร์!K52</f>
        <v>436.5</v>
      </c>
      <c r="J28" s="63">
        <f>คณิตศาสตร์!L52</f>
        <v>992</v>
      </c>
      <c r="K28" s="63">
        <f aca="true" t="shared" si="12" ref="K28:K35">SUM(C28:J28)</f>
        <v>6437.5</v>
      </c>
      <c r="L28" s="19">
        <f t="shared" si="10"/>
        <v>2.250757281553398</v>
      </c>
      <c r="M28" s="36">
        <f>SQRT((16*J28+12.25*I28+9*H28+6.25*G28+4*F28+2.25*E28+N28)/K28-(L28^2))</f>
        <v>1.0135271533621182</v>
      </c>
      <c r="N28" s="7">
        <f>คณิตศาสตร์!P52</f>
        <v>19</v>
      </c>
      <c r="O28" s="7">
        <f>คณิตศาสตร์!Q52</f>
        <v>118</v>
      </c>
      <c r="P28" s="7" t="s">
        <v>63</v>
      </c>
      <c r="Q28" s="63">
        <f aca="true" t="shared" si="13" ref="Q28:Q34">B28</f>
        <v>6574.5</v>
      </c>
      <c r="R28" s="7">
        <f aca="true" t="shared" si="14" ref="R28:R36">C28</f>
        <v>259</v>
      </c>
      <c r="S28" s="7">
        <f aca="true" t="shared" si="15" ref="S28:S36">N28</f>
        <v>19</v>
      </c>
      <c r="T28" s="7">
        <f aca="true" t="shared" si="16" ref="T28:T36">O28</f>
        <v>118</v>
      </c>
    </row>
    <row r="29" spans="1:20" s="1" customFormat="1" ht="23.25">
      <c r="A29" s="7" t="s">
        <v>65</v>
      </c>
      <c r="B29" s="63">
        <f t="shared" si="11"/>
        <v>10274</v>
      </c>
      <c r="C29" s="63">
        <f>วิทยาศาสตร์!E80</f>
        <v>423</v>
      </c>
      <c r="D29" s="63">
        <f>วิทยาศาสตร์!F80</f>
        <v>1210</v>
      </c>
      <c r="E29" s="63">
        <f>วิทยาศาสตร์!G80</f>
        <v>926</v>
      </c>
      <c r="F29" s="63">
        <f>วิทยาศาสตร์!H80</f>
        <v>1440</v>
      </c>
      <c r="G29" s="63">
        <f>วิทยาศาสตร์!I80</f>
        <v>1357</v>
      </c>
      <c r="H29" s="63">
        <f>วิทยาศาสตร์!J80</f>
        <v>1660</v>
      </c>
      <c r="I29" s="63">
        <f>วิทยาศาสตร์!K80</f>
        <v>1111</v>
      </c>
      <c r="J29" s="63">
        <f>วิทยาศาสตร์!L80</f>
        <v>1936</v>
      </c>
      <c r="K29" s="63">
        <f t="shared" si="12"/>
        <v>10063</v>
      </c>
      <c r="L29" s="19">
        <f t="shared" si="10"/>
        <v>2.5324455927655767</v>
      </c>
      <c r="M29" s="36">
        <f>SQRT((16*J29+12.25*I29+9*H29+6.25*G29+4*F29+2.25*E29+N29)/K29-(L29^2))</f>
        <v>1.0621479437411372</v>
      </c>
      <c r="N29" s="7">
        <f>วิทยาศาสตร์!P80</f>
        <v>39</v>
      </c>
      <c r="O29" s="7">
        <f>วิทยาศาสตร์!Q80</f>
        <v>172</v>
      </c>
      <c r="P29" s="7" t="s">
        <v>65</v>
      </c>
      <c r="Q29" s="63">
        <f t="shared" si="13"/>
        <v>10274</v>
      </c>
      <c r="R29" s="7">
        <f t="shared" si="14"/>
        <v>423</v>
      </c>
      <c r="S29" s="7">
        <f t="shared" si="15"/>
        <v>39</v>
      </c>
      <c r="T29" s="7">
        <f t="shared" si="16"/>
        <v>172</v>
      </c>
    </row>
    <row r="30" spans="1:20" s="1" customFormat="1" ht="23.25">
      <c r="A30" s="7" t="s">
        <v>108</v>
      </c>
      <c r="B30" s="7">
        <f t="shared" si="11"/>
        <v>8589</v>
      </c>
      <c r="C30" s="63">
        <f>สังคมศึกษา!E74</f>
        <v>392</v>
      </c>
      <c r="D30" s="63">
        <f>สังคมศึกษา!F74</f>
        <v>322</v>
      </c>
      <c r="E30" s="63">
        <f>สังคมศึกษา!G74</f>
        <v>419</v>
      </c>
      <c r="F30" s="63">
        <f>สังคมศึกษา!H74</f>
        <v>736</v>
      </c>
      <c r="G30" s="63">
        <f>สังคมศึกษา!I74</f>
        <v>1084</v>
      </c>
      <c r="H30" s="63">
        <f>สังคมศึกษา!J74</f>
        <v>1459</v>
      </c>
      <c r="I30" s="63">
        <f>สังคมศึกษา!K74</f>
        <v>1327</v>
      </c>
      <c r="J30" s="63">
        <f>สังคมศึกษา!L74</f>
        <v>2739</v>
      </c>
      <c r="K30" s="63">
        <f t="shared" si="12"/>
        <v>8478</v>
      </c>
      <c r="L30" s="19">
        <f t="shared" si="10"/>
        <v>2.961783439490446</v>
      </c>
      <c r="M30" s="36">
        <f>SQRT((16*J30+12.25*I30+9*H30+6.25*G30+4*F30+2.25*E30+N30)/K30-(L30^2))</f>
        <v>1.0591783011157672</v>
      </c>
      <c r="N30" s="7">
        <f>สังคมศึกษา!P74</f>
        <v>9</v>
      </c>
      <c r="O30" s="7">
        <f>สังคมศึกษา!Q74</f>
        <v>102</v>
      </c>
      <c r="P30" s="7" t="s">
        <v>108</v>
      </c>
      <c r="Q30" s="7">
        <f t="shared" si="13"/>
        <v>8589</v>
      </c>
      <c r="R30" s="7">
        <f t="shared" si="14"/>
        <v>392</v>
      </c>
      <c r="S30" s="7">
        <f t="shared" si="15"/>
        <v>9</v>
      </c>
      <c r="T30" s="7">
        <f t="shared" si="16"/>
        <v>102</v>
      </c>
    </row>
    <row r="31" spans="1:20" s="1" customFormat="1" ht="23.25">
      <c r="A31" s="7" t="s">
        <v>109</v>
      </c>
      <c r="B31" s="7">
        <f t="shared" si="11"/>
        <v>5381</v>
      </c>
      <c r="C31" s="63">
        <f>พลานามัย!E61</f>
        <v>52</v>
      </c>
      <c r="D31" s="63">
        <f>พลานามัย!F61</f>
        <v>68</v>
      </c>
      <c r="E31" s="63">
        <f>พลานามัย!G61</f>
        <v>82</v>
      </c>
      <c r="F31" s="63">
        <f>พลานามัย!H61</f>
        <v>201</v>
      </c>
      <c r="G31" s="63">
        <f>พลานามัย!I61</f>
        <v>366</v>
      </c>
      <c r="H31" s="63">
        <f>พลานามัย!J61</f>
        <v>553</v>
      </c>
      <c r="I31" s="63">
        <f>พลานามัย!K61</f>
        <v>730</v>
      </c>
      <c r="J31" s="63">
        <f>พลานามัย!L61</f>
        <v>3189</v>
      </c>
      <c r="K31" s="63">
        <f t="shared" si="12"/>
        <v>5241</v>
      </c>
      <c r="L31" s="19">
        <f t="shared" si="10"/>
        <v>3.525663041404312</v>
      </c>
      <c r="M31" s="36">
        <v>0.464</v>
      </c>
      <c r="N31" s="7">
        <f>พลานามัย!P61</f>
        <v>102</v>
      </c>
      <c r="O31" s="7">
        <f>พลานามัย!Q61</f>
        <v>38</v>
      </c>
      <c r="P31" s="7" t="s">
        <v>109</v>
      </c>
      <c r="Q31" s="7">
        <f t="shared" si="13"/>
        <v>5381</v>
      </c>
      <c r="R31" s="7">
        <f t="shared" si="14"/>
        <v>52</v>
      </c>
      <c r="S31" s="7">
        <f t="shared" si="15"/>
        <v>102</v>
      </c>
      <c r="T31" s="7">
        <f t="shared" si="16"/>
        <v>38</v>
      </c>
    </row>
    <row r="32" spans="1:20" s="1" customFormat="1" ht="23.25">
      <c r="A32" s="7" t="s">
        <v>74</v>
      </c>
      <c r="B32" s="7">
        <f t="shared" si="11"/>
        <v>3219</v>
      </c>
      <c r="C32" s="63">
        <f>ศิลปะ!E55</f>
        <v>154</v>
      </c>
      <c r="D32" s="63">
        <f>ศิลปะ!F55</f>
        <v>93</v>
      </c>
      <c r="E32" s="63">
        <f>ศิลปะ!G55</f>
        <v>94</v>
      </c>
      <c r="F32" s="63">
        <f>ศิลปะ!H55</f>
        <v>148</v>
      </c>
      <c r="G32" s="63">
        <f>ศิลปะ!I55</f>
        <v>237</v>
      </c>
      <c r="H32" s="63">
        <f>ศิลปะ!J55</f>
        <v>388</v>
      </c>
      <c r="I32" s="63">
        <f>ศิลปะ!K55</f>
        <v>478</v>
      </c>
      <c r="J32" s="63">
        <f>ศิลปะ!L55</f>
        <v>1600</v>
      </c>
      <c r="K32" s="63">
        <f t="shared" si="12"/>
        <v>3192</v>
      </c>
      <c r="L32" s="19">
        <f t="shared" si="10"/>
        <v>3.245457393483709</v>
      </c>
      <c r="M32" s="36">
        <f>SQRT((16*J32+12.25*I32+9*H32+6.25*G32+4*F32+2.25*E32+N32)/K32-(L32^2))</f>
        <v>1.0637472971032447</v>
      </c>
      <c r="N32" s="7">
        <f>ศิลปะ!P55</f>
        <v>1</v>
      </c>
      <c r="O32" s="7">
        <f>ศิลปะ!Q55</f>
        <v>26</v>
      </c>
      <c r="P32" s="7" t="s">
        <v>74</v>
      </c>
      <c r="Q32" s="7">
        <f t="shared" si="13"/>
        <v>3219</v>
      </c>
      <c r="R32" s="7">
        <f t="shared" si="14"/>
        <v>154</v>
      </c>
      <c r="S32" s="7">
        <f t="shared" si="15"/>
        <v>1</v>
      </c>
      <c r="T32" s="7">
        <f t="shared" si="16"/>
        <v>26</v>
      </c>
    </row>
    <row r="33" spans="1:20" s="1" customFormat="1" ht="23.25">
      <c r="A33" s="7" t="s">
        <v>110</v>
      </c>
      <c r="B33" s="63">
        <f t="shared" si="11"/>
        <v>6480</v>
      </c>
      <c r="C33" s="63">
        <f>'การงานอาชีพ ฯ'!E62</f>
        <v>229</v>
      </c>
      <c r="D33" s="63">
        <f>'การงานอาชีพ ฯ'!F62</f>
        <v>143</v>
      </c>
      <c r="E33" s="63">
        <f>'การงานอาชีพ ฯ'!G62</f>
        <v>178</v>
      </c>
      <c r="F33" s="63">
        <f>'การงานอาชีพ ฯ'!H62</f>
        <v>319</v>
      </c>
      <c r="G33" s="63">
        <f>'การงานอาชีพ ฯ'!I62</f>
        <v>321</v>
      </c>
      <c r="H33" s="63">
        <f>'การงานอาชีพ ฯ'!J62</f>
        <v>711</v>
      </c>
      <c r="I33" s="63">
        <f>'การงานอาชีพ ฯ'!K62</f>
        <v>980</v>
      </c>
      <c r="J33" s="63">
        <f>'การงานอาชีพ ฯ'!L62</f>
        <v>3436</v>
      </c>
      <c r="K33" s="63">
        <f t="shared" si="12"/>
        <v>6317</v>
      </c>
      <c r="L33" s="19">
        <f t="shared" si="10"/>
        <v>3.349295551685927</v>
      </c>
      <c r="M33" s="36">
        <f>SQRT((16*J33+12.25*I33+9*H33+6.25*G33+4*F33+2.25*E33+N33)/K33-(L33^2))</f>
        <v>1.0023740511194446</v>
      </c>
      <c r="N33" s="7">
        <f>'การงานอาชีพ ฯ'!P62</f>
        <v>147</v>
      </c>
      <c r="O33" s="7">
        <f>'การงานอาชีพ ฯ'!Q62</f>
        <v>16</v>
      </c>
      <c r="P33" s="7" t="s">
        <v>110</v>
      </c>
      <c r="Q33" s="63">
        <f t="shared" si="13"/>
        <v>6480</v>
      </c>
      <c r="R33" s="7">
        <f t="shared" si="14"/>
        <v>229</v>
      </c>
      <c r="S33" s="7">
        <f t="shared" si="15"/>
        <v>147</v>
      </c>
      <c r="T33" s="7">
        <f t="shared" si="16"/>
        <v>16</v>
      </c>
    </row>
    <row r="34" spans="1:20" s="1" customFormat="1" ht="23.25">
      <c r="A34" s="7" t="s">
        <v>111</v>
      </c>
      <c r="B34" s="63">
        <f t="shared" si="11"/>
        <v>10504</v>
      </c>
      <c r="C34" s="63">
        <f>ภาษาต่างประเทศ!E81</f>
        <v>848</v>
      </c>
      <c r="D34" s="63">
        <f>ภาษาต่างประเทศ!F81</f>
        <v>1185</v>
      </c>
      <c r="E34" s="63">
        <f>ภาษาต่างประเทศ!G81</f>
        <v>1126</v>
      </c>
      <c r="F34" s="63">
        <f>ภาษาต่างประเทศ!H81</f>
        <v>1352</v>
      </c>
      <c r="G34" s="63">
        <f>ภาษาต่างประเทศ!I81</f>
        <v>1285</v>
      </c>
      <c r="H34" s="63">
        <f>ภาษาต่างประเทศ!J81</f>
        <v>1127</v>
      </c>
      <c r="I34" s="63">
        <f>ภาษาต่างประเทศ!K81</f>
        <v>842</v>
      </c>
      <c r="J34" s="63">
        <f>ภาษาต่างประเทศ!L81</f>
        <v>2469</v>
      </c>
      <c r="K34" s="63">
        <f t="shared" si="12"/>
        <v>10234</v>
      </c>
      <c r="L34" s="19">
        <f t="shared" si="10"/>
        <v>2.442300175884307</v>
      </c>
      <c r="M34" s="36">
        <f>SQRT((16*J34+12.25*I34+9*H34+6.25*G34+4*F34+2.25*E34+N34)/K34-(L34^2))</f>
        <v>1.2074364983644224</v>
      </c>
      <c r="N34" s="63">
        <f>ภาษาต่างประเทศ!P81</f>
        <v>30</v>
      </c>
      <c r="O34" s="63">
        <f>ภาษาต่างประเทศ!Q81</f>
        <v>240</v>
      </c>
      <c r="P34" s="7" t="s">
        <v>111</v>
      </c>
      <c r="Q34" s="63">
        <f t="shared" si="13"/>
        <v>10504</v>
      </c>
      <c r="R34" s="7">
        <f t="shared" si="14"/>
        <v>848</v>
      </c>
      <c r="S34" s="7">
        <f t="shared" si="15"/>
        <v>30</v>
      </c>
      <c r="T34" s="7">
        <f t="shared" si="16"/>
        <v>240</v>
      </c>
    </row>
    <row r="35" spans="1:20" s="1" customFormat="1" ht="23.25">
      <c r="A35" s="135" t="s">
        <v>83</v>
      </c>
      <c r="B35" s="135"/>
      <c r="C35" s="7">
        <f aca="true" t="shared" si="17" ref="C35:J35">SUM(C27:C34)</f>
        <v>2661</v>
      </c>
      <c r="D35" s="7">
        <f t="shared" si="17"/>
        <v>4112</v>
      </c>
      <c r="E35" s="63">
        <f t="shared" si="17"/>
        <v>4199.5</v>
      </c>
      <c r="F35" s="7">
        <f t="shared" si="17"/>
        <v>5922</v>
      </c>
      <c r="G35" s="63">
        <f t="shared" si="17"/>
        <v>5972.5</v>
      </c>
      <c r="H35" s="7">
        <f t="shared" si="17"/>
        <v>7056</v>
      </c>
      <c r="I35" s="63">
        <f t="shared" si="17"/>
        <v>6504.5</v>
      </c>
      <c r="J35" s="7">
        <f t="shared" si="17"/>
        <v>17689</v>
      </c>
      <c r="K35" s="63">
        <f t="shared" si="12"/>
        <v>54116.5</v>
      </c>
      <c r="L35" s="19">
        <f t="shared" si="10"/>
        <v>2.806468452320457</v>
      </c>
      <c r="M35" s="36">
        <f>SQRT((16*J35+12.25*I35+9*H35+6.25*G35+4*F35+2.25*E35+N35)/K35-(L35^2))</f>
        <v>1.143862766567391</v>
      </c>
      <c r="N35" s="7">
        <f>SUM(N27:N34)</f>
        <v>370</v>
      </c>
      <c r="O35" s="7">
        <f>SUM(O27:O34)</f>
        <v>767</v>
      </c>
      <c r="P35" s="7" t="s">
        <v>83</v>
      </c>
      <c r="Q35" s="63">
        <f>SUM(Q27:Q34)</f>
        <v>55253.5</v>
      </c>
      <c r="R35" s="7">
        <f t="shared" si="14"/>
        <v>2661</v>
      </c>
      <c r="S35" s="7">
        <f t="shared" si="15"/>
        <v>370</v>
      </c>
      <c r="T35" s="7">
        <f t="shared" si="16"/>
        <v>767</v>
      </c>
    </row>
    <row r="36" spans="1:20" s="1" customFormat="1" ht="23.25">
      <c r="A36" s="135" t="s">
        <v>85</v>
      </c>
      <c r="B36" s="135"/>
      <c r="C36" s="8">
        <f aca="true" t="shared" si="18" ref="C36:J36">(C35*100)/$K35</f>
        <v>4.917169440004435</v>
      </c>
      <c r="D36" s="8">
        <f t="shared" si="18"/>
        <v>7.59842192307337</v>
      </c>
      <c r="E36" s="8">
        <f t="shared" si="18"/>
        <v>7.760110132769118</v>
      </c>
      <c r="F36" s="8">
        <f t="shared" si="18"/>
        <v>10.943058032208292</v>
      </c>
      <c r="G36" s="8">
        <f t="shared" si="18"/>
        <v>11.036375227518409</v>
      </c>
      <c r="H36" s="8">
        <f t="shared" si="18"/>
        <v>13.038537229865199</v>
      </c>
      <c r="I36" s="8">
        <f t="shared" si="18"/>
        <v>12.019439542468563</v>
      </c>
      <c r="J36" s="8">
        <f t="shared" si="18"/>
        <v>32.68688847209261</v>
      </c>
      <c r="K36" s="8">
        <f>((K35-(N35+O35))*100)/$K35</f>
        <v>97.8989772065821</v>
      </c>
      <c r="L36" s="14" t="s">
        <v>42</v>
      </c>
      <c r="M36" s="37" t="s">
        <v>42</v>
      </c>
      <c r="N36" s="8">
        <f>(N35*100)/$K35</f>
        <v>0.68371014385631</v>
      </c>
      <c r="O36" s="8">
        <f>(O35*100)/$K35</f>
        <v>1.417312649561594</v>
      </c>
      <c r="P36" s="135" t="s">
        <v>85</v>
      </c>
      <c r="Q36" s="135"/>
      <c r="R36" s="8">
        <f t="shared" si="14"/>
        <v>4.917169440004435</v>
      </c>
      <c r="S36" s="8">
        <f t="shared" si="15"/>
        <v>0.68371014385631</v>
      </c>
      <c r="T36" s="8">
        <f t="shared" si="16"/>
        <v>1.417312649561594</v>
      </c>
    </row>
    <row r="38" ht="12.75">
      <c r="P38" t="s">
        <v>42</v>
      </c>
    </row>
    <row r="40" ht="12.75">
      <c r="P40" s="104" t="s">
        <v>42</v>
      </c>
    </row>
    <row r="45" ht="12.75">
      <c r="L45" s="104" t="s">
        <v>42</v>
      </c>
    </row>
  </sheetData>
  <mergeCells count="30">
    <mergeCell ref="R3:T3"/>
    <mergeCell ref="P1:T1"/>
    <mergeCell ref="P2:T2"/>
    <mergeCell ref="P3:P4"/>
    <mergeCell ref="Q3:Q4"/>
    <mergeCell ref="A3:A4"/>
    <mergeCell ref="B3:B4"/>
    <mergeCell ref="P14:Q14"/>
    <mergeCell ref="A1:O1"/>
    <mergeCell ref="A2:O2"/>
    <mergeCell ref="A13:B13"/>
    <mergeCell ref="A14:B14"/>
    <mergeCell ref="C3:J3"/>
    <mergeCell ref="L3:L4"/>
    <mergeCell ref="M3:M4"/>
    <mergeCell ref="P36:Q36"/>
    <mergeCell ref="P24:T24"/>
    <mergeCell ref="A35:B35"/>
    <mergeCell ref="A36:B36"/>
    <mergeCell ref="M25:M26"/>
    <mergeCell ref="A25:A26"/>
    <mergeCell ref="B25:B26"/>
    <mergeCell ref="C25:J25"/>
    <mergeCell ref="L25:L26"/>
    <mergeCell ref="A24:O24"/>
    <mergeCell ref="A23:O23"/>
    <mergeCell ref="P23:T23"/>
    <mergeCell ref="P25:P26"/>
    <mergeCell ref="Q25:Q26"/>
    <mergeCell ref="R25:T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37">
      <selection activeCell="C39" sqref="C39"/>
    </sheetView>
  </sheetViews>
  <sheetFormatPr defaultColWidth="9.140625" defaultRowHeight="12.75"/>
  <cols>
    <col min="1" max="1" width="8.28125" style="2" bestFit="1" customWidth="1"/>
    <col min="2" max="2" width="7.8515625" style="2" bestFit="1" customWidth="1"/>
    <col min="3" max="3" width="21.00390625" style="2" bestFit="1" customWidth="1"/>
    <col min="4" max="4" width="10.7109375" style="2" bestFit="1" customWidth="1"/>
    <col min="5" max="5" width="5.57421875" style="2" customWidth="1"/>
    <col min="6" max="6" width="4.140625" style="2" customWidth="1"/>
    <col min="7" max="7" width="4.8515625" style="2" customWidth="1"/>
    <col min="8" max="12" width="5.421875" style="2" bestFit="1" customWidth="1"/>
    <col min="13" max="13" width="13.7109375" style="2" bestFit="1" customWidth="1"/>
    <col min="14" max="14" width="7.7109375" style="2" bestFit="1" customWidth="1"/>
    <col min="15" max="15" width="7.28125" style="40" bestFit="1" customWidth="1"/>
    <col min="16" max="16" width="4.8515625" style="2" customWidth="1"/>
    <col min="17" max="17" width="5.00390625" style="2" customWidth="1"/>
    <col min="18" max="18" width="8.57421875" style="2" bestFit="1" customWidth="1"/>
    <col min="19" max="19" width="9.140625" style="1" customWidth="1"/>
    <col min="20" max="20" width="6.7109375" style="1" customWidth="1"/>
    <col min="21" max="23" width="4.421875" style="1" bestFit="1" customWidth="1"/>
    <col min="24" max="27" width="5.421875" style="1" bestFit="1" customWidth="1"/>
    <col min="28" max="29" width="4.8515625" style="1" customWidth="1"/>
    <col min="30" max="30" width="7.8515625" style="1" customWidth="1"/>
    <col min="31" max="31" width="9.140625" style="1" customWidth="1"/>
    <col min="32" max="32" width="9.28125" style="1" bestFit="1" customWidth="1"/>
    <col min="33" max="39" width="5.421875" style="1" customWidth="1"/>
    <col min="40" max="40" width="9.140625" style="1" customWidth="1"/>
    <col min="41" max="41" width="5.8515625" style="1" customWidth="1"/>
    <col min="42" max="42" width="6.421875" style="1" customWidth="1"/>
    <col min="43" max="43" width="9.140625" style="1" customWidth="1"/>
    <col min="44" max="51" width="5.28125" style="48" customWidth="1"/>
    <col min="52" max="16384" width="9.140625" style="1" customWidth="1"/>
  </cols>
  <sheetData>
    <row r="1" spans="1:18" ht="24" customHeight="1">
      <c r="A1" s="138" t="s">
        <v>84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ht="23.25" customHeight="1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53" ht="23.25">
      <c r="A3" s="134" t="s">
        <v>46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Z3" s="48"/>
      <c r="BA3" s="48"/>
    </row>
    <row r="4" spans="1:53" ht="23.25">
      <c r="A4" s="134"/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T4" s="48"/>
      <c r="U4" s="48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83</v>
      </c>
      <c r="AE4" s="12" t="s">
        <v>1</v>
      </c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Z4" s="48"/>
      <c r="BA4" s="48"/>
    </row>
    <row r="5" spans="1:53" ht="23.25">
      <c r="A5" s="7" t="s">
        <v>47</v>
      </c>
      <c r="B5" s="7" t="s">
        <v>147</v>
      </c>
      <c r="C5" s="7" t="s">
        <v>59</v>
      </c>
      <c r="D5" s="7" t="s">
        <v>55</v>
      </c>
      <c r="E5" s="7">
        <v>1</v>
      </c>
      <c r="F5" s="7">
        <v>37</v>
      </c>
      <c r="G5" s="7">
        <v>47</v>
      </c>
      <c r="H5" s="7">
        <v>72</v>
      </c>
      <c r="I5" s="7">
        <v>93</v>
      </c>
      <c r="J5" s="7">
        <v>126</v>
      </c>
      <c r="K5" s="7">
        <v>103</v>
      </c>
      <c r="L5" s="7">
        <v>128</v>
      </c>
      <c r="M5" s="7">
        <f>SUM(E5:L5)</f>
        <v>607</v>
      </c>
      <c r="N5" s="19">
        <f aca="true" t="shared" si="0" ref="N5:N19">((4*L5)+(3.5*K5)+(3*J5)+(2.5*I5)+(2*H5)+(1.5*G5)+(F5))/M5</f>
        <v>2.857495881383855</v>
      </c>
      <c r="O5" s="36">
        <f>SQRT((16*L5+12.25*K5+9*J5+6.25*I5+4*H5+2.25*G5+F5)/M5-(N5^2))</f>
        <v>0.9070685205947114</v>
      </c>
      <c r="P5" s="28">
        <v>2</v>
      </c>
      <c r="Q5" s="28">
        <v>0</v>
      </c>
      <c r="R5" s="74" t="s">
        <v>265</v>
      </c>
      <c r="T5" s="48" t="s">
        <v>47</v>
      </c>
      <c r="U5" s="48"/>
      <c r="V5" s="48">
        <f>SUM(E5:E9)</f>
        <v>19</v>
      </c>
      <c r="W5" s="48">
        <f aca="true" t="shared" si="1" ref="W5:AC5">SUM(F5:F9)</f>
        <v>133</v>
      </c>
      <c r="X5" s="48">
        <f t="shared" si="1"/>
        <v>128</v>
      </c>
      <c r="Y5" s="48">
        <f t="shared" si="1"/>
        <v>197</v>
      </c>
      <c r="Z5" s="48">
        <f t="shared" si="1"/>
        <v>229</v>
      </c>
      <c r="AA5" s="48">
        <f t="shared" si="1"/>
        <v>292</v>
      </c>
      <c r="AB5" s="48">
        <f t="shared" si="1"/>
        <v>286</v>
      </c>
      <c r="AC5" s="48">
        <f t="shared" si="1"/>
        <v>713</v>
      </c>
      <c r="AD5" s="12">
        <f aca="true" t="shared" si="2" ref="AD5:AD10">SUM(V5:AC5)</f>
        <v>1997</v>
      </c>
      <c r="AE5" s="12">
        <f>SUM(P5:P9)</f>
        <v>13</v>
      </c>
      <c r="AF5" s="12">
        <f>SUM(Q5:Q9)</f>
        <v>0</v>
      </c>
      <c r="AG5" s="12"/>
      <c r="AH5" s="12"/>
      <c r="AI5" s="12"/>
      <c r="AJ5" s="12"/>
      <c r="AK5" s="12"/>
      <c r="AL5" s="12"/>
      <c r="AM5" s="12"/>
      <c r="AN5" s="48"/>
      <c r="AO5" s="12"/>
      <c r="AP5" s="12"/>
      <c r="AQ5" s="48"/>
      <c r="AR5" s="12"/>
      <c r="AS5" s="12"/>
      <c r="AT5" s="12"/>
      <c r="AU5" s="12"/>
      <c r="AV5" s="12"/>
      <c r="AW5" s="12"/>
      <c r="AX5" s="12"/>
      <c r="AY5" s="12"/>
      <c r="AZ5" s="48"/>
      <c r="BA5" s="48"/>
    </row>
    <row r="6" spans="1:53" ht="23.25">
      <c r="A6" s="10"/>
      <c r="B6" s="7" t="s">
        <v>150</v>
      </c>
      <c r="C6" s="7" t="s">
        <v>239</v>
      </c>
      <c r="D6" s="7" t="s">
        <v>54</v>
      </c>
      <c r="E6" s="7">
        <v>6</v>
      </c>
      <c r="F6" s="7">
        <v>2</v>
      </c>
      <c r="G6" s="7">
        <v>1</v>
      </c>
      <c r="H6" s="7">
        <v>8</v>
      </c>
      <c r="I6" s="7">
        <v>3</v>
      </c>
      <c r="J6" s="7">
        <v>5</v>
      </c>
      <c r="K6" s="7">
        <v>1</v>
      </c>
      <c r="L6" s="7">
        <v>67</v>
      </c>
      <c r="M6" s="7">
        <f aca="true" t="shared" si="3" ref="M6:M19">SUM(E6:L6)</f>
        <v>93</v>
      </c>
      <c r="N6" s="19">
        <f t="shared" si="0"/>
        <v>3.370967741935484</v>
      </c>
      <c r="O6" s="36">
        <f aca="true" t="shared" si="4" ref="O6:O19">SQRT((16*L6+12.25*K6+9*J6+6.25*I6+4*H6+2.25*G6+F6)/M6-(N6^2))</f>
        <v>1.170661116878971</v>
      </c>
      <c r="P6" s="28">
        <v>3</v>
      </c>
      <c r="Q6" s="28">
        <v>0</v>
      </c>
      <c r="R6" s="74" t="s">
        <v>265</v>
      </c>
      <c r="T6" s="48" t="s">
        <v>48</v>
      </c>
      <c r="U6" s="48"/>
      <c r="V6" s="48">
        <f>SUM(E10:E15)</f>
        <v>27</v>
      </c>
      <c r="W6" s="48">
        <f aca="true" t="shared" si="5" ref="W6:AC6">SUM(F10:F15)</f>
        <v>37</v>
      </c>
      <c r="X6" s="48">
        <f t="shared" si="5"/>
        <v>34</v>
      </c>
      <c r="Y6" s="48">
        <f t="shared" si="5"/>
        <v>78</v>
      </c>
      <c r="Z6" s="48">
        <f t="shared" si="5"/>
        <v>172</v>
      </c>
      <c r="AA6" s="48">
        <f t="shared" si="5"/>
        <v>279</v>
      </c>
      <c r="AB6" s="48">
        <f t="shared" si="5"/>
        <v>257</v>
      </c>
      <c r="AC6" s="48">
        <f t="shared" si="5"/>
        <v>442</v>
      </c>
      <c r="AD6" s="12">
        <f t="shared" si="2"/>
        <v>1326</v>
      </c>
      <c r="AE6" s="12">
        <f>SUM(P10:P15)</f>
        <v>0</v>
      </c>
      <c r="AF6" s="12">
        <f>SUM(Q10:Q15)</f>
        <v>1</v>
      </c>
      <c r="AG6" s="12"/>
      <c r="AH6" s="12"/>
      <c r="AI6" s="12"/>
      <c r="AJ6" s="12"/>
      <c r="AK6" s="12"/>
      <c r="AL6" s="12"/>
      <c r="AM6" s="12"/>
      <c r="AN6" s="48"/>
      <c r="AO6" s="12"/>
      <c r="AP6" s="12"/>
      <c r="AQ6" s="48"/>
      <c r="AR6" s="12"/>
      <c r="AS6" s="12"/>
      <c r="AT6" s="12"/>
      <c r="AU6" s="12"/>
      <c r="AV6" s="12"/>
      <c r="AW6" s="12"/>
      <c r="AX6" s="12"/>
      <c r="AY6" s="12"/>
      <c r="AZ6" s="48"/>
      <c r="BA6" s="48"/>
    </row>
    <row r="7" spans="1:53" ht="23.25">
      <c r="A7" s="10"/>
      <c r="B7" s="7" t="s">
        <v>148</v>
      </c>
      <c r="C7" s="7" t="s">
        <v>240</v>
      </c>
      <c r="D7" s="7" t="s">
        <v>54</v>
      </c>
      <c r="E7" s="7">
        <v>3</v>
      </c>
      <c r="F7" s="7">
        <v>8</v>
      </c>
      <c r="G7" s="7">
        <v>4</v>
      </c>
      <c r="H7" s="7">
        <v>2</v>
      </c>
      <c r="I7" s="7">
        <v>10</v>
      </c>
      <c r="J7" s="7">
        <v>9</v>
      </c>
      <c r="K7" s="7">
        <v>13</v>
      </c>
      <c r="L7" s="7">
        <v>41</v>
      </c>
      <c r="M7" s="7">
        <f t="shared" si="3"/>
        <v>90</v>
      </c>
      <c r="N7" s="19">
        <f t="shared" si="0"/>
        <v>3.1055555555555556</v>
      </c>
      <c r="O7" s="36">
        <f t="shared" si="4"/>
        <v>1.134054781266575</v>
      </c>
      <c r="P7" s="28">
        <v>0</v>
      </c>
      <c r="Q7" s="28">
        <v>0</v>
      </c>
      <c r="R7" s="74" t="s">
        <v>265</v>
      </c>
      <c r="T7" s="48" t="s">
        <v>49</v>
      </c>
      <c r="U7" s="48"/>
      <c r="V7" s="48">
        <f>SUM(E16:E18)</f>
        <v>8</v>
      </c>
      <c r="W7" s="48">
        <f aca="true" t="shared" si="6" ref="W7:AC7">SUM(F16:F18)</f>
        <v>47</v>
      </c>
      <c r="X7" s="48">
        <f t="shared" si="6"/>
        <v>30</v>
      </c>
      <c r="Y7" s="48">
        <f t="shared" si="6"/>
        <v>67</v>
      </c>
      <c r="Z7" s="48">
        <f t="shared" si="6"/>
        <v>93</v>
      </c>
      <c r="AA7" s="48">
        <f t="shared" si="6"/>
        <v>102</v>
      </c>
      <c r="AB7" s="48">
        <f t="shared" si="6"/>
        <v>117</v>
      </c>
      <c r="AC7" s="48">
        <f t="shared" si="6"/>
        <v>263</v>
      </c>
      <c r="AD7" s="12">
        <f t="shared" si="2"/>
        <v>727</v>
      </c>
      <c r="AE7" s="12">
        <f>SUM(P16:P18)</f>
        <v>0</v>
      </c>
      <c r="AF7" s="12">
        <f>SUM(Q16:Q18)</f>
        <v>0</v>
      </c>
      <c r="AG7" s="12"/>
      <c r="AH7" s="12"/>
      <c r="AI7" s="12"/>
      <c r="AJ7" s="12"/>
      <c r="AK7" s="12"/>
      <c r="AL7" s="12"/>
      <c r="AM7" s="12"/>
      <c r="AN7" s="48"/>
      <c r="AO7" s="12"/>
      <c r="AP7" s="12"/>
      <c r="AQ7" s="48"/>
      <c r="AR7" s="12"/>
      <c r="AS7" s="12"/>
      <c r="AT7" s="12"/>
      <c r="AU7" s="12"/>
      <c r="AV7" s="12"/>
      <c r="AW7" s="12"/>
      <c r="AX7" s="12"/>
      <c r="AY7" s="12"/>
      <c r="AZ7" s="48"/>
      <c r="BA7" s="48"/>
    </row>
    <row r="8" spans="1:53" ht="23.25">
      <c r="A8" s="10"/>
      <c r="B8" s="7" t="s">
        <v>149</v>
      </c>
      <c r="C8" s="7" t="s">
        <v>59</v>
      </c>
      <c r="D8" s="7" t="s">
        <v>55</v>
      </c>
      <c r="E8" s="7">
        <v>9</v>
      </c>
      <c r="F8" s="7">
        <v>48</v>
      </c>
      <c r="G8" s="7">
        <v>56</v>
      </c>
      <c r="H8" s="7">
        <v>88</v>
      </c>
      <c r="I8" s="7">
        <v>87</v>
      </c>
      <c r="J8" s="7">
        <v>109</v>
      </c>
      <c r="K8" s="7">
        <v>81</v>
      </c>
      <c r="L8" s="7">
        <v>128</v>
      </c>
      <c r="M8" s="7">
        <f t="shared" si="3"/>
        <v>606</v>
      </c>
      <c r="N8" s="19">
        <f t="shared" si="0"/>
        <v>2.7194719471947195</v>
      </c>
      <c r="O8" s="36">
        <f t="shared" si="4"/>
        <v>1.002727494103389</v>
      </c>
      <c r="P8" s="28">
        <v>0</v>
      </c>
      <c r="Q8" s="28">
        <v>0</v>
      </c>
      <c r="R8" s="74" t="s">
        <v>266</v>
      </c>
      <c r="T8" s="48" t="s">
        <v>50</v>
      </c>
      <c r="U8" s="48"/>
      <c r="V8" s="48">
        <f>SUM(E28:E32)</f>
        <v>174</v>
      </c>
      <c r="W8" s="48">
        <f aca="true" t="shared" si="7" ref="W8:AC8">SUM(F28:F32)</f>
        <v>99</v>
      </c>
      <c r="X8" s="48">
        <f t="shared" si="7"/>
        <v>77</v>
      </c>
      <c r="Y8" s="48">
        <f t="shared" si="7"/>
        <v>101</v>
      </c>
      <c r="Z8" s="48">
        <f t="shared" si="7"/>
        <v>124</v>
      </c>
      <c r="AA8" s="48">
        <f t="shared" si="7"/>
        <v>224</v>
      </c>
      <c r="AB8" s="48">
        <f t="shared" si="7"/>
        <v>263</v>
      </c>
      <c r="AC8" s="48">
        <f t="shared" si="7"/>
        <v>745</v>
      </c>
      <c r="AD8" s="12">
        <f t="shared" si="2"/>
        <v>1807</v>
      </c>
      <c r="AE8" s="12">
        <f>SUM(P28:P32)</f>
        <v>21</v>
      </c>
      <c r="AF8" s="12">
        <f>SUM(Q28:Q32)</f>
        <v>26</v>
      </c>
      <c r="AG8" s="12"/>
      <c r="AH8" s="12"/>
      <c r="AI8" s="12"/>
      <c r="AJ8" s="12"/>
      <c r="AK8" s="12"/>
      <c r="AL8" s="12"/>
      <c r="AM8" s="12"/>
      <c r="AN8" s="48"/>
      <c r="AO8" s="12"/>
      <c r="AP8" s="12"/>
      <c r="AQ8" s="48"/>
      <c r="AZ8" s="48"/>
      <c r="BA8" s="48"/>
    </row>
    <row r="9" spans="1:53" ht="23.25">
      <c r="A9" s="11"/>
      <c r="B9" s="7" t="s">
        <v>241</v>
      </c>
      <c r="C9" s="7" t="s">
        <v>242</v>
      </c>
      <c r="D9" s="7" t="s">
        <v>54</v>
      </c>
      <c r="E9" s="7">
        <v>0</v>
      </c>
      <c r="F9" s="7">
        <v>38</v>
      </c>
      <c r="G9" s="7">
        <v>20</v>
      </c>
      <c r="H9" s="7">
        <v>27</v>
      </c>
      <c r="I9" s="7">
        <v>36</v>
      </c>
      <c r="J9" s="7">
        <v>43</v>
      </c>
      <c r="K9" s="7">
        <v>88</v>
      </c>
      <c r="L9" s="7">
        <v>349</v>
      </c>
      <c r="M9" s="7">
        <f>SUM(E9:L9)</f>
        <v>601</v>
      </c>
      <c r="N9" s="19">
        <f>((4*L9)+(3.5*K9)+(3*J9)+(2.5*I9)+(2*H9)+(1.5*G9)+(F9))/M9</f>
        <v>3.4026622296173046</v>
      </c>
      <c r="O9" s="36">
        <f>SQRT((16*L9+12.25*K9+9*J9+6.25*I9+4*H9+2.25*G9+F9)/M9-(N9^2))</f>
        <v>0.9180712441701173</v>
      </c>
      <c r="P9" s="28">
        <v>8</v>
      </c>
      <c r="Q9" s="28">
        <v>0</v>
      </c>
      <c r="R9" s="74" t="s">
        <v>266</v>
      </c>
      <c r="T9" s="48" t="s">
        <v>51</v>
      </c>
      <c r="U9" s="12"/>
      <c r="V9" s="12">
        <f aca="true" t="shared" si="8" ref="V9:AC9">SUM(E33:E36)</f>
        <v>124</v>
      </c>
      <c r="W9" s="12">
        <f t="shared" si="8"/>
        <v>89</v>
      </c>
      <c r="X9" s="12">
        <f t="shared" si="8"/>
        <v>64</v>
      </c>
      <c r="Y9" s="12">
        <f t="shared" si="8"/>
        <v>124</v>
      </c>
      <c r="Z9" s="12">
        <f t="shared" si="8"/>
        <v>156</v>
      </c>
      <c r="AA9" s="12">
        <f t="shared" si="8"/>
        <v>247</v>
      </c>
      <c r="AB9" s="12">
        <f t="shared" si="8"/>
        <v>198</v>
      </c>
      <c r="AC9" s="12">
        <f t="shared" si="8"/>
        <v>169</v>
      </c>
      <c r="AD9" s="12">
        <f t="shared" si="2"/>
        <v>1171</v>
      </c>
      <c r="AE9" s="12">
        <f>SUM(P33:P36)</f>
        <v>1</v>
      </c>
      <c r="AF9" s="12">
        <f>SUM(Q33:Q36)</f>
        <v>27</v>
      </c>
      <c r="AG9" s="12"/>
      <c r="AH9" s="12"/>
      <c r="AI9" s="12"/>
      <c r="AJ9" s="12"/>
      <c r="AK9" s="12"/>
      <c r="AL9" s="12"/>
      <c r="AM9" s="12"/>
      <c r="AN9" s="48"/>
      <c r="AO9" s="12"/>
      <c r="AP9" s="12"/>
      <c r="AQ9" s="48"/>
      <c r="AZ9" s="48"/>
      <c r="BA9" s="48"/>
    </row>
    <row r="10" spans="1:53" ht="23.25">
      <c r="A10" s="7" t="s">
        <v>48</v>
      </c>
      <c r="B10" s="7" t="s">
        <v>243</v>
      </c>
      <c r="C10" s="7" t="s">
        <v>59</v>
      </c>
      <c r="D10" s="7" t="s">
        <v>55</v>
      </c>
      <c r="E10" s="7">
        <v>9</v>
      </c>
      <c r="F10" s="7">
        <v>18</v>
      </c>
      <c r="G10" s="7">
        <v>20</v>
      </c>
      <c r="H10" s="7">
        <v>41</v>
      </c>
      <c r="I10" s="7">
        <v>89</v>
      </c>
      <c r="J10" s="7">
        <v>153</v>
      </c>
      <c r="K10" s="7">
        <v>108</v>
      </c>
      <c r="L10" s="7">
        <v>130</v>
      </c>
      <c r="M10" s="7">
        <f t="shared" si="3"/>
        <v>568</v>
      </c>
      <c r="N10" s="19">
        <f t="shared" si="0"/>
        <v>3.0096830985915495</v>
      </c>
      <c r="O10" s="36">
        <f t="shared" si="4"/>
        <v>0.8580570327224653</v>
      </c>
      <c r="P10" s="28">
        <v>0</v>
      </c>
      <c r="Q10" s="28">
        <v>0</v>
      </c>
      <c r="R10" s="28" t="s">
        <v>249</v>
      </c>
      <c r="T10" s="48" t="s">
        <v>52</v>
      </c>
      <c r="U10" s="48"/>
      <c r="V10" s="48">
        <f>SUM(E37:E40)</f>
        <v>6</v>
      </c>
      <c r="W10" s="48">
        <f aca="true" t="shared" si="9" ref="W10:AC10">SUM(F37:F40)</f>
        <v>60</v>
      </c>
      <c r="X10" s="48">
        <f t="shared" si="9"/>
        <v>52</v>
      </c>
      <c r="Y10" s="48">
        <f t="shared" si="9"/>
        <v>123</v>
      </c>
      <c r="Z10" s="48">
        <f t="shared" si="9"/>
        <v>202</v>
      </c>
      <c r="AA10" s="48">
        <f t="shared" si="9"/>
        <v>180</v>
      </c>
      <c r="AB10" s="48">
        <f t="shared" si="9"/>
        <v>139</v>
      </c>
      <c r="AC10" s="48">
        <f t="shared" si="9"/>
        <v>414</v>
      </c>
      <c r="AD10" s="12">
        <f t="shared" si="2"/>
        <v>1176</v>
      </c>
      <c r="AE10" s="12">
        <f>SUM(P37:P40)</f>
        <v>4</v>
      </c>
      <c r="AF10" s="12">
        <f>SUM(Q37:Q40)</f>
        <v>3</v>
      </c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Z10" s="48"/>
      <c r="BA10" s="48"/>
    </row>
    <row r="11" spans="1:53" ht="23.25">
      <c r="A11" s="9"/>
      <c r="B11" s="7" t="s">
        <v>244</v>
      </c>
      <c r="C11" s="7" t="s">
        <v>251</v>
      </c>
      <c r="D11" s="7" t="s">
        <v>54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8</v>
      </c>
      <c r="K11" s="7">
        <v>18</v>
      </c>
      <c r="L11" s="7">
        <v>15</v>
      </c>
      <c r="M11" s="7">
        <f t="shared" si="3"/>
        <v>42</v>
      </c>
      <c r="N11" s="19">
        <f t="shared" si="0"/>
        <v>3.5595238095238093</v>
      </c>
      <c r="O11" s="36">
        <f t="shared" si="4"/>
        <v>0.396448233460638</v>
      </c>
      <c r="P11" s="28">
        <v>0</v>
      </c>
      <c r="Q11" s="28">
        <v>0</v>
      </c>
      <c r="R11" s="28" t="s">
        <v>249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Z11" s="48"/>
      <c r="BA11" s="48"/>
    </row>
    <row r="12" spans="1:53" ht="23.25">
      <c r="A12" s="11"/>
      <c r="B12" s="7" t="s">
        <v>245</v>
      </c>
      <c r="C12" s="7" t="s">
        <v>252</v>
      </c>
      <c r="D12" s="7" t="s">
        <v>54</v>
      </c>
      <c r="E12" s="7">
        <v>0</v>
      </c>
      <c r="F12" s="7">
        <v>0</v>
      </c>
      <c r="G12" s="7">
        <v>0</v>
      </c>
      <c r="H12" s="7">
        <v>2</v>
      </c>
      <c r="I12" s="7">
        <v>2</v>
      </c>
      <c r="J12" s="7">
        <v>2</v>
      </c>
      <c r="K12" s="7">
        <v>5</v>
      </c>
      <c r="L12" s="7">
        <v>39</v>
      </c>
      <c r="M12" s="7">
        <f t="shared" si="3"/>
        <v>50</v>
      </c>
      <c r="N12" s="19">
        <f t="shared" si="0"/>
        <v>3.77</v>
      </c>
      <c r="O12" s="36">
        <f t="shared" si="4"/>
        <v>0.5119570294468084</v>
      </c>
      <c r="P12" s="28">
        <v>0</v>
      </c>
      <c r="Q12" s="28">
        <v>0</v>
      </c>
      <c r="R12" s="28" t="s">
        <v>249</v>
      </c>
      <c r="T12" s="12" t="s">
        <v>139</v>
      </c>
      <c r="U12" s="12"/>
      <c r="V12" s="12">
        <f aca="true" t="shared" si="10" ref="V12:AF12">SUM(V5:V7)</f>
        <v>54</v>
      </c>
      <c r="W12" s="12">
        <f t="shared" si="10"/>
        <v>217</v>
      </c>
      <c r="X12" s="12">
        <f t="shared" si="10"/>
        <v>192</v>
      </c>
      <c r="Y12" s="12">
        <f t="shared" si="10"/>
        <v>342</v>
      </c>
      <c r="Z12" s="12">
        <f t="shared" si="10"/>
        <v>494</v>
      </c>
      <c r="AA12" s="12">
        <f t="shared" si="10"/>
        <v>673</v>
      </c>
      <c r="AB12" s="12">
        <f t="shared" si="10"/>
        <v>660</v>
      </c>
      <c r="AC12" s="12">
        <f t="shared" si="10"/>
        <v>1418</v>
      </c>
      <c r="AD12" s="12">
        <f t="shared" si="10"/>
        <v>4050</v>
      </c>
      <c r="AE12" s="12">
        <f t="shared" si="10"/>
        <v>13</v>
      </c>
      <c r="AF12" s="12">
        <f t="shared" si="10"/>
        <v>1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Z12" s="48"/>
      <c r="BA12" s="48"/>
    </row>
    <row r="13" spans="1:53" ht="23.25">
      <c r="A13" s="11"/>
      <c r="B13" s="7" t="s">
        <v>246</v>
      </c>
      <c r="C13" s="7" t="s">
        <v>59</v>
      </c>
      <c r="D13" s="7" t="s">
        <v>55</v>
      </c>
      <c r="E13" s="7">
        <v>7</v>
      </c>
      <c r="F13" s="7">
        <v>9</v>
      </c>
      <c r="G13" s="7">
        <v>12</v>
      </c>
      <c r="H13" s="7">
        <v>27</v>
      </c>
      <c r="I13" s="7">
        <v>72</v>
      </c>
      <c r="J13" s="7">
        <v>108</v>
      </c>
      <c r="K13" s="7">
        <v>121</v>
      </c>
      <c r="L13" s="7">
        <v>210</v>
      </c>
      <c r="M13" s="7">
        <f>SUM(E13:L13)</f>
        <v>566</v>
      </c>
      <c r="N13" s="19">
        <f>((4*L13)+(3.5*K13)+(3*J13)+(2.5*I13)+(2*H13)+(1.5*G13)+(F13))/M13</f>
        <v>3.2659010600706715</v>
      </c>
      <c r="O13" s="36">
        <f>SQRT((16*L13+12.25*K13+9*J13+6.25*I13+4*H13+2.25*G13+F13)/M13-(N13^2))</f>
        <v>0.8098683425473301</v>
      </c>
      <c r="P13" s="28">
        <v>0</v>
      </c>
      <c r="Q13" s="28">
        <v>1</v>
      </c>
      <c r="R13" s="28" t="s">
        <v>250</v>
      </c>
      <c r="T13" s="12" t="s">
        <v>140</v>
      </c>
      <c r="U13" s="12"/>
      <c r="V13" s="12">
        <f aca="true" t="shared" si="11" ref="V13:AF13">SUM(V8:V11)</f>
        <v>304</v>
      </c>
      <c r="W13" s="12">
        <f t="shared" si="11"/>
        <v>248</v>
      </c>
      <c r="X13" s="12">
        <f t="shared" si="11"/>
        <v>193</v>
      </c>
      <c r="Y13" s="12">
        <f t="shared" si="11"/>
        <v>348</v>
      </c>
      <c r="Z13" s="12">
        <f t="shared" si="11"/>
        <v>482</v>
      </c>
      <c r="AA13" s="12">
        <f t="shared" si="11"/>
        <v>651</v>
      </c>
      <c r="AB13" s="12">
        <f t="shared" si="11"/>
        <v>600</v>
      </c>
      <c r="AC13" s="12">
        <f t="shared" si="11"/>
        <v>1328</v>
      </c>
      <c r="AD13" s="12">
        <f t="shared" si="11"/>
        <v>4154</v>
      </c>
      <c r="AE13" s="12">
        <f t="shared" si="11"/>
        <v>26</v>
      </c>
      <c r="AF13" s="12">
        <f t="shared" si="11"/>
        <v>56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Z13" s="48"/>
      <c r="BA13" s="48"/>
    </row>
    <row r="14" spans="1:53" ht="23.25">
      <c r="A14" s="11"/>
      <c r="B14" s="7" t="s">
        <v>247</v>
      </c>
      <c r="C14" s="7" t="s">
        <v>251</v>
      </c>
      <c r="D14" s="7" t="s">
        <v>54</v>
      </c>
      <c r="E14" s="7">
        <v>0</v>
      </c>
      <c r="F14" s="7">
        <v>4</v>
      </c>
      <c r="G14" s="7">
        <v>0</v>
      </c>
      <c r="H14" s="7">
        <v>5</v>
      </c>
      <c r="I14" s="7">
        <v>6</v>
      </c>
      <c r="J14" s="7">
        <v>5</v>
      </c>
      <c r="K14" s="7">
        <v>4</v>
      </c>
      <c r="L14" s="7">
        <v>24</v>
      </c>
      <c r="M14" s="7">
        <f>SUM(E14:L14)</f>
        <v>48</v>
      </c>
      <c r="N14" s="19">
        <f>((4*L14)+(3.5*K14)+(3*J14)+(2.5*I14)+(2*H14)+(1.5*G14)+(F14))/M14</f>
        <v>3.2083333333333335</v>
      </c>
      <c r="O14" s="36">
        <f>SQRT((16*L14+12.25*K14+9*J14+6.25*I14+4*H14+2.25*G14+F14)/M14-(N14^2))</f>
        <v>0.9727181274940626</v>
      </c>
      <c r="P14" s="28">
        <v>0</v>
      </c>
      <c r="Q14" s="28">
        <v>0</v>
      </c>
      <c r="R14" s="28" t="s">
        <v>250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Z14" s="48"/>
      <c r="BA14" s="48"/>
    </row>
    <row r="15" spans="1:53" ht="23.25">
      <c r="A15" s="11"/>
      <c r="B15" s="7" t="s">
        <v>248</v>
      </c>
      <c r="C15" s="7" t="s">
        <v>253</v>
      </c>
      <c r="D15" s="7" t="s">
        <v>54</v>
      </c>
      <c r="E15" s="7">
        <v>11</v>
      </c>
      <c r="F15" s="7">
        <v>6</v>
      </c>
      <c r="G15" s="7">
        <v>2</v>
      </c>
      <c r="H15" s="7">
        <v>3</v>
      </c>
      <c r="I15" s="7">
        <v>2</v>
      </c>
      <c r="J15" s="7">
        <v>3</v>
      </c>
      <c r="K15" s="7">
        <v>1</v>
      </c>
      <c r="L15" s="7">
        <v>24</v>
      </c>
      <c r="M15" s="7">
        <f>SUM(E15:L15)</f>
        <v>52</v>
      </c>
      <c r="N15" s="19">
        <f>((4*L15)+(3.5*K15)+(3*J15)+(2.5*I15)+(2*H15)+(1.5*G15)+(F15))/M15</f>
        <v>2.4711538461538463</v>
      </c>
      <c r="O15" s="36">
        <f>SQRT((16*L15+12.25*K15+9*J15+6.25*I15+4*H15+2.25*G15+F15)/M15-(N15^2))</f>
        <v>1.6449616009618744</v>
      </c>
      <c r="P15" s="28">
        <v>0</v>
      </c>
      <c r="Q15" s="28">
        <v>0</v>
      </c>
      <c r="R15" s="28" t="s">
        <v>250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Z15" s="48"/>
      <c r="BA15" s="48"/>
    </row>
    <row r="16" spans="1:53" ht="23.25">
      <c r="A16" s="7" t="s">
        <v>49</v>
      </c>
      <c r="B16" s="7" t="s">
        <v>16</v>
      </c>
      <c r="C16" s="7" t="s">
        <v>57</v>
      </c>
      <c r="D16" s="7" t="s">
        <v>54</v>
      </c>
      <c r="E16" s="7">
        <v>0</v>
      </c>
      <c r="F16" s="7">
        <v>3</v>
      </c>
      <c r="G16" s="7">
        <v>3</v>
      </c>
      <c r="H16" s="7">
        <v>5</v>
      </c>
      <c r="I16" s="7">
        <v>7</v>
      </c>
      <c r="J16" s="7">
        <v>7</v>
      </c>
      <c r="K16" s="7">
        <v>28</v>
      </c>
      <c r="L16" s="7">
        <v>47</v>
      </c>
      <c r="M16" s="7">
        <f t="shared" si="3"/>
        <v>100</v>
      </c>
      <c r="N16" s="19">
        <f t="shared" si="0"/>
        <v>3.42</v>
      </c>
      <c r="O16" s="36">
        <f t="shared" si="4"/>
        <v>0.7865112840894278</v>
      </c>
      <c r="P16" s="28">
        <v>0</v>
      </c>
      <c r="Q16" s="28">
        <v>0</v>
      </c>
      <c r="R16" s="28" t="s">
        <v>201</v>
      </c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Z16" s="48"/>
      <c r="BA16" s="48"/>
    </row>
    <row r="17" spans="1:53" ht="23.25">
      <c r="A17" s="10"/>
      <c r="B17" s="7" t="s">
        <v>22</v>
      </c>
      <c r="C17" s="7" t="s">
        <v>58</v>
      </c>
      <c r="D17" s="7" t="s">
        <v>54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52</v>
      </c>
      <c r="M17" s="7">
        <f t="shared" si="3"/>
        <v>52</v>
      </c>
      <c r="N17" s="19">
        <f t="shared" si="0"/>
        <v>4</v>
      </c>
      <c r="O17" s="36">
        <f t="shared" si="4"/>
        <v>0</v>
      </c>
      <c r="P17" s="28">
        <v>0</v>
      </c>
      <c r="Q17" s="28">
        <v>0</v>
      </c>
      <c r="R17" s="28" t="s">
        <v>254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Z17" s="48"/>
      <c r="BA17" s="48"/>
    </row>
    <row r="18" spans="1:53" ht="23.25">
      <c r="A18" s="10"/>
      <c r="B18" s="7" t="s">
        <v>23</v>
      </c>
      <c r="C18" s="7" t="s">
        <v>59</v>
      </c>
      <c r="D18" s="7" t="s">
        <v>55</v>
      </c>
      <c r="E18" s="7">
        <v>8</v>
      </c>
      <c r="F18" s="7">
        <v>44</v>
      </c>
      <c r="G18" s="7">
        <v>27</v>
      </c>
      <c r="H18" s="7">
        <v>62</v>
      </c>
      <c r="I18" s="7">
        <v>86</v>
      </c>
      <c r="J18" s="7">
        <v>95</v>
      </c>
      <c r="K18" s="7">
        <v>89</v>
      </c>
      <c r="L18" s="7">
        <v>164</v>
      </c>
      <c r="M18" s="7">
        <f>SUM(E18:L18)</f>
        <v>575</v>
      </c>
      <c r="N18" s="19">
        <f>((4*L18)+(3.5*K18)+(3*J18)+(2.5*I18)+(2*H18)+(1.5*G18)+(F18))/M18</f>
        <v>2.9147826086956523</v>
      </c>
      <c r="O18" s="36">
        <f>SQRT((16*L18+12.25*K18+9*J18+6.25*I18+4*H18+2.25*G18+F18)/M18-(N18^2))</f>
        <v>0.9994123036770265</v>
      </c>
      <c r="P18" s="28">
        <v>0</v>
      </c>
      <c r="Q18" s="28">
        <v>0</v>
      </c>
      <c r="R18" s="28" t="s">
        <v>254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Z18" s="48"/>
      <c r="BA18" s="48"/>
    </row>
    <row r="19" spans="1:37" ht="23.25">
      <c r="A19" s="135" t="s">
        <v>83</v>
      </c>
      <c r="B19" s="135"/>
      <c r="C19" s="135"/>
      <c r="D19" s="135"/>
      <c r="E19" s="7">
        <f aca="true" t="shared" si="12" ref="E19:L19">SUM(E5:E17)</f>
        <v>46</v>
      </c>
      <c r="F19" s="7">
        <f t="shared" si="12"/>
        <v>173</v>
      </c>
      <c r="G19" s="7">
        <f t="shared" si="12"/>
        <v>165</v>
      </c>
      <c r="H19" s="7">
        <f t="shared" si="12"/>
        <v>280</v>
      </c>
      <c r="I19" s="7">
        <f t="shared" si="12"/>
        <v>408</v>
      </c>
      <c r="J19" s="7">
        <f t="shared" si="12"/>
        <v>578</v>
      </c>
      <c r="K19" s="7">
        <f t="shared" si="12"/>
        <v>571</v>
      </c>
      <c r="L19" s="7">
        <f t="shared" si="12"/>
        <v>1254</v>
      </c>
      <c r="M19" s="7">
        <f t="shared" si="3"/>
        <v>3475</v>
      </c>
      <c r="N19" s="19">
        <f t="shared" si="0"/>
        <v>3.0932374100719424</v>
      </c>
      <c r="O19" s="36">
        <f t="shared" si="4"/>
        <v>0.9634755848641228</v>
      </c>
      <c r="P19" s="7">
        <f>SUM(P5:P18)</f>
        <v>13</v>
      </c>
      <c r="Q19" s="7">
        <f>SUM(Q5:Q18)</f>
        <v>1</v>
      </c>
      <c r="R19" s="9" t="s">
        <v>42</v>
      </c>
      <c r="T19" s="13"/>
      <c r="U19" s="13"/>
      <c r="V19" s="13"/>
      <c r="W19" s="13"/>
      <c r="X19" s="13"/>
      <c r="Y19" s="13"/>
      <c r="Z19" s="13"/>
      <c r="AA19" s="13"/>
      <c r="AB19" s="13"/>
      <c r="AC19" s="12"/>
      <c r="AD19" s="61"/>
      <c r="AE19" s="62"/>
      <c r="AF19" s="12"/>
      <c r="AG19" s="12"/>
      <c r="AH19" s="48"/>
      <c r="AI19" s="48"/>
      <c r="AJ19" s="48"/>
      <c r="AK19" s="48"/>
    </row>
    <row r="20" spans="1:37" ht="23.25">
      <c r="A20" s="135" t="s">
        <v>85</v>
      </c>
      <c r="B20" s="135"/>
      <c r="C20" s="135"/>
      <c r="D20" s="135"/>
      <c r="E20" s="8">
        <f>(E19*100)/$M19</f>
        <v>1.3237410071942446</v>
      </c>
      <c r="F20" s="8">
        <f aca="true" t="shared" si="13" ref="F20:L20">(F19*100)/$M19</f>
        <v>4.9784172661870505</v>
      </c>
      <c r="G20" s="8">
        <f t="shared" si="13"/>
        <v>4.748201438848921</v>
      </c>
      <c r="H20" s="8">
        <f t="shared" si="13"/>
        <v>8.057553956834532</v>
      </c>
      <c r="I20" s="8">
        <f t="shared" si="13"/>
        <v>11.741007194244604</v>
      </c>
      <c r="J20" s="8">
        <f t="shared" si="13"/>
        <v>16.633093525179856</v>
      </c>
      <c r="K20" s="8">
        <f t="shared" si="13"/>
        <v>16.431654676258994</v>
      </c>
      <c r="L20" s="8">
        <f t="shared" si="13"/>
        <v>36.0863309352518</v>
      </c>
      <c r="M20" s="8">
        <f>((M19-(P19+Q19))*100)/$M19</f>
        <v>99.59712230215827</v>
      </c>
      <c r="N20" s="14" t="s">
        <v>42</v>
      </c>
      <c r="O20" s="37" t="s">
        <v>42</v>
      </c>
      <c r="P20" s="8">
        <f>(P19*100)/$M19</f>
        <v>0.37410071942446044</v>
      </c>
      <c r="Q20" s="8">
        <f>(Q19*100)/$M19</f>
        <v>0.02877697841726619</v>
      </c>
      <c r="R20" s="1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8"/>
      <c r="P21" s="13"/>
      <c r="Q21" s="13"/>
      <c r="R21" s="12"/>
      <c r="T21" s="48"/>
      <c r="U21" s="48"/>
      <c r="V21" s="48"/>
      <c r="W21" s="48"/>
      <c r="X21" s="48"/>
      <c r="Y21" s="48"/>
      <c r="Z21" s="66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20:28" ht="23.25">
      <c r="T22" s="48"/>
      <c r="U22" s="48"/>
      <c r="V22" s="48"/>
      <c r="W22" s="48"/>
      <c r="X22" s="48"/>
      <c r="Y22" s="48"/>
      <c r="Z22" s="48"/>
      <c r="AA22" s="48"/>
      <c r="AB22" s="48"/>
    </row>
    <row r="24" spans="1:18" ht="24.75" customHeight="1">
      <c r="A24" s="138" t="s">
        <v>84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24" customHeight="1">
      <c r="A25" s="139" t="s">
        <v>267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</row>
    <row r="26" spans="1:51" s="17" customFormat="1" ht="23.25">
      <c r="A26" s="140" t="s">
        <v>46</v>
      </c>
      <c r="B26" s="140" t="s">
        <v>0</v>
      </c>
      <c r="C26" s="140" t="s">
        <v>56</v>
      </c>
      <c r="D26" s="140" t="s">
        <v>53</v>
      </c>
      <c r="E26" s="141" t="s">
        <v>41</v>
      </c>
      <c r="F26" s="141"/>
      <c r="G26" s="141"/>
      <c r="H26" s="141"/>
      <c r="I26" s="141"/>
      <c r="J26" s="141"/>
      <c r="K26" s="141"/>
      <c r="L26" s="141"/>
      <c r="M26" s="16" t="s">
        <v>40</v>
      </c>
      <c r="N26" s="134" t="s">
        <v>44</v>
      </c>
      <c r="O26" s="136" t="s">
        <v>45</v>
      </c>
      <c r="P26" s="70"/>
      <c r="Q26" s="70"/>
      <c r="R26" s="140" t="s">
        <v>3</v>
      </c>
      <c r="AR26" s="65"/>
      <c r="AS26" s="65"/>
      <c r="AT26" s="65"/>
      <c r="AU26" s="65"/>
      <c r="AV26" s="65"/>
      <c r="AW26" s="65"/>
      <c r="AX26" s="65"/>
      <c r="AY26" s="65"/>
    </row>
    <row r="27" spans="1:51" s="17" customFormat="1" ht="23.25">
      <c r="A27" s="140"/>
      <c r="B27" s="140"/>
      <c r="C27" s="140"/>
      <c r="D27" s="140"/>
      <c r="E27" s="15">
        <v>0</v>
      </c>
      <c r="F27" s="15">
        <v>1</v>
      </c>
      <c r="G27" s="15">
        <v>1.5</v>
      </c>
      <c r="H27" s="15">
        <v>2</v>
      </c>
      <c r="I27" s="15">
        <v>2.5</v>
      </c>
      <c r="J27" s="15">
        <v>3</v>
      </c>
      <c r="K27" s="15">
        <v>3.5</v>
      </c>
      <c r="L27" s="15">
        <v>4</v>
      </c>
      <c r="M27" s="18" t="s">
        <v>43</v>
      </c>
      <c r="N27" s="134"/>
      <c r="O27" s="136"/>
      <c r="P27" s="71" t="s">
        <v>1</v>
      </c>
      <c r="Q27" s="71" t="s">
        <v>2</v>
      </c>
      <c r="R27" s="140"/>
      <c r="AR27" s="65"/>
      <c r="AS27" s="65"/>
      <c r="AT27" s="65"/>
      <c r="AU27" s="65"/>
      <c r="AV27" s="65"/>
      <c r="AW27" s="65"/>
      <c r="AX27" s="65"/>
      <c r="AY27" s="65"/>
    </row>
    <row r="28" spans="1:51" s="17" customFormat="1" ht="23.25">
      <c r="A28" s="15" t="s">
        <v>50</v>
      </c>
      <c r="B28" s="15" t="s">
        <v>4</v>
      </c>
      <c r="C28" s="15" t="s">
        <v>59</v>
      </c>
      <c r="D28" s="15" t="s">
        <v>55</v>
      </c>
      <c r="E28" s="15">
        <v>19</v>
      </c>
      <c r="F28" s="15">
        <v>39</v>
      </c>
      <c r="G28" s="15">
        <v>28</v>
      </c>
      <c r="H28" s="15">
        <v>47</v>
      </c>
      <c r="I28" s="15">
        <v>55</v>
      </c>
      <c r="J28" s="15">
        <v>114</v>
      </c>
      <c r="K28" s="15">
        <v>125</v>
      </c>
      <c r="L28" s="15">
        <v>159</v>
      </c>
      <c r="M28" s="7">
        <f>SUM(E28:L28)</f>
        <v>586</v>
      </c>
      <c r="N28" s="19">
        <f>((4*L28)+(3.5*K28)+(3*J28)+(2.5*I28)+(2*H28)+(1.5*G28)+(F28))/M28</f>
        <v>2.948805460750853</v>
      </c>
      <c r="O28" s="36">
        <f aca="true" t="shared" si="14" ref="O28:O41">SQRT((16*L28+12.25*K28+9*J28+6.25*I28+4*H28+2.25*G28+F28)/M28-(N28^2))</f>
        <v>1.0446223118626032</v>
      </c>
      <c r="P28" s="15">
        <v>7</v>
      </c>
      <c r="Q28" s="15">
        <v>0</v>
      </c>
      <c r="R28" s="15" t="s">
        <v>255</v>
      </c>
      <c r="AR28" s="65"/>
      <c r="AS28" s="65"/>
      <c r="AT28" s="65"/>
      <c r="AU28" s="65"/>
      <c r="AV28" s="65"/>
      <c r="AW28" s="65"/>
      <c r="AX28" s="65"/>
      <c r="AY28" s="65"/>
    </row>
    <row r="29" spans="1:51" s="17" customFormat="1" ht="23.25">
      <c r="A29" s="16"/>
      <c r="B29" s="15" t="s">
        <v>152</v>
      </c>
      <c r="C29" s="15" t="s">
        <v>60</v>
      </c>
      <c r="D29" s="15" t="s">
        <v>54</v>
      </c>
      <c r="E29" s="15">
        <v>2</v>
      </c>
      <c r="F29" s="15">
        <v>16</v>
      </c>
      <c r="G29" s="15">
        <v>3</v>
      </c>
      <c r="H29" s="15">
        <v>2</v>
      </c>
      <c r="I29" s="15">
        <v>6</v>
      </c>
      <c r="J29" s="15">
        <v>10</v>
      </c>
      <c r="K29" s="15">
        <v>0</v>
      </c>
      <c r="L29" s="15">
        <v>0</v>
      </c>
      <c r="M29" s="7">
        <f aca="true" t="shared" si="15" ref="M29:M41">SUM(E29:L29)</f>
        <v>39</v>
      </c>
      <c r="N29" s="19">
        <f aca="true" t="shared" si="16" ref="N29:N38">((4*L29)+(3.5*K29)+(3*J29)+(2.5*I29)+(2*H29)+(1.5*G29)+(F29))/M29</f>
        <v>1.7820512820512822</v>
      </c>
      <c r="O29" s="36">
        <f t="shared" si="14"/>
        <v>0.9391408498365349</v>
      </c>
      <c r="P29" s="15">
        <v>4</v>
      </c>
      <c r="Q29" s="15">
        <v>5</v>
      </c>
      <c r="R29" s="15" t="s">
        <v>255</v>
      </c>
      <c r="AR29" s="65"/>
      <c r="AS29" s="65"/>
      <c r="AT29" s="65"/>
      <c r="AU29" s="65"/>
      <c r="AV29" s="65"/>
      <c r="AW29" s="65"/>
      <c r="AX29" s="65"/>
      <c r="AY29" s="65"/>
    </row>
    <row r="30" spans="1:51" s="17" customFormat="1" ht="23.25">
      <c r="A30" s="20"/>
      <c r="B30" s="15" t="s">
        <v>153</v>
      </c>
      <c r="C30" s="15" t="s">
        <v>61</v>
      </c>
      <c r="D30" s="15" t="s">
        <v>54</v>
      </c>
      <c r="E30" s="15">
        <v>7</v>
      </c>
      <c r="F30" s="15">
        <v>3</v>
      </c>
      <c r="G30" s="15">
        <v>5</v>
      </c>
      <c r="H30" s="15">
        <v>2</v>
      </c>
      <c r="I30" s="15">
        <v>4</v>
      </c>
      <c r="J30" s="15">
        <v>3</v>
      </c>
      <c r="K30" s="15">
        <v>4</v>
      </c>
      <c r="L30" s="15">
        <v>4</v>
      </c>
      <c r="M30" s="7">
        <f t="shared" si="15"/>
        <v>32</v>
      </c>
      <c r="N30" s="19">
        <f t="shared" si="16"/>
        <v>1.984375</v>
      </c>
      <c r="O30" s="36">
        <f t="shared" si="14"/>
        <v>1.3834082403162848</v>
      </c>
      <c r="P30" s="15">
        <v>10</v>
      </c>
      <c r="Q30" s="15">
        <v>9</v>
      </c>
      <c r="R30" s="15" t="s">
        <v>255</v>
      </c>
      <c r="AR30" s="65"/>
      <c r="AS30" s="65"/>
      <c r="AT30" s="65"/>
      <c r="AU30" s="65"/>
      <c r="AV30" s="65"/>
      <c r="AW30" s="65"/>
      <c r="AX30" s="65"/>
      <c r="AY30" s="65"/>
    </row>
    <row r="31" spans="1:51" s="17" customFormat="1" ht="22.5" customHeight="1">
      <c r="A31" s="20"/>
      <c r="B31" s="15" t="s">
        <v>154</v>
      </c>
      <c r="C31" s="15" t="s">
        <v>59</v>
      </c>
      <c r="D31" s="15" t="s">
        <v>55</v>
      </c>
      <c r="E31" s="15">
        <v>77</v>
      </c>
      <c r="F31" s="15">
        <v>28</v>
      </c>
      <c r="G31" s="15">
        <v>34</v>
      </c>
      <c r="H31" s="15">
        <v>36</v>
      </c>
      <c r="I31" s="15">
        <v>44</v>
      </c>
      <c r="J31" s="15">
        <v>56</v>
      </c>
      <c r="K31" s="15">
        <v>86</v>
      </c>
      <c r="L31" s="15">
        <v>226</v>
      </c>
      <c r="M31" s="7">
        <f t="shared" si="15"/>
        <v>587</v>
      </c>
      <c r="N31" s="19">
        <f t="shared" si="16"/>
        <v>2.7836456558773426</v>
      </c>
      <c r="O31" s="36">
        <f t="shared" si="14"/>
        <v>1.398784455448661</v>
      </c>
      <c r="P31" s="15">
        <v>0</v>
      </c>
      <c r="Q31" s="15">
        <v>0</v>
      </c>
      <c r="R31" s="15" t="s">
        <v>256</v>
      </c>
      <c r="AR31" s="65"/>
      <c r="AS31" s="65"/>
      <c r="AT31" s="65"/>
      <c r="AU31" s="65"/>
      <c r="AV31" s="65"/>
      <c r="AW31" s="65"/>
      <c r="AX31" s="65"/>
      <c r="AY31" s="65"/>
    </row>
    <row r="32" spans="1:51" s="17" customFormat="1" ht="22.5" customHeight="1">
      <c r="A32" s="20"/>
      <c r="B32" s="15" t="s">
        <v>257</v>
      </c>
      <c r="C32" s="15" t="s">
        <v>242</v>
      </c>
      <c r="D32" s="15" t="s">
        <v>54</v>
      </c>
      <c r="E32" s="15">
        <v>69</v>
      </c>
      <c r="F32" s="15">
        <v>13</v>
      </c>
      <c r="G32" s="15">
        <v>7</v>
      </c>
      <c r="H32" s="15">
        <v>14</v>
      </c>
      <c r="I32" s="15">
        <v>15</v>
      </c>
      <c r="J32" s="15">
        <v>41</v>
      </c>
      <c r="K32" s="15">
        <v>48</v>
      </c>
      <c r="L32" s="15">
        <v>356</v>
      </c>
      <c r="M32" s="7">
        <f>SUM(E32:L32)</f>
        <v>563</v>
      </c>
      <c r="N32" s="19">
        <f>((4*L32)+(3.5*K32)+(3*J32)+(2.5*I32)+(2*H32)+(1.5*G32)+(F32))/M32</f>
        <v>3.2042628774422734</v>
      </c>
      <c r="O32" s="36">
        <f>SQRT((16*L32+12.25*K32+9*J32+6.25*I32+4*H32+2.25*G32+F32)/M32-(N32^2))</f>
        <v>1.3663097861698676</v>
      </c>
      <c r="P32" s="15">
        <v>0</v>
      </c>
      <c r="Q32" s="15">
        <v>12</v>
      </c>
      <c r="R32" s="15" t="s">
        <v>256</v>
      </c>
      <c r="AR32" s="65"/>
      <c r="AS32" s="65"/>
      <c r="AT32" s="65"/>
      <c r="AU32" s="65"/>
      <c r="AV32" s="65"/>
      <c r="AW32" s="65"/>
      <c r="AX32" s="65"/>
      <c r="AY32" s="65"/>
    </row>
    <row r="33" spans="1:51" s="17" customFormat="1" ht="21" customHeight="1">
      <c r="A33" s="15" t="s">
        <v>51</v>
      </c>
      <c r="B33" s="15" t="s">
        <v>15</v>
      </c>
      <c r="C33" s="15" t="s">
        <v>59</v>
      </c>
      <c r="D33" s="15" t="s">
        <v>55</v>
      </c>
      <c r="E33" s="15">
        <v>64</v>
      </c>
      <c r="F33" s="15">
        <v>64</v>
      </c>
      <c r="G33" s="15">
        <v>33</v>
      </c>
      <c r="H33" s="15">
        <v>45</v>
      </c>
      <c r="I33" s="15">
        <v>65</v>
      </c>
      <c r="J33" s="15">
        <v>118</v>
      </c>
      <c r="K33" s="15">
        <v>83</v>
      </c>
      <c r="L33" s="15">
        <v>45</v>
      </c>
      <c r="M33" s="7">
        <f t="shared" si="15"/>
        <v>517</v>
      </c>
      <c r="N33" s="19">
        <f t="shared" si="16"/>
        <v>2.3027079303675047</v>
      </c>
      <c r="O33" s="36">
        <f t="shared" si="14"/>
        <v>1.229769528263341</v>
      </c>
      <c r="P33" s="15">
        <v>1</v>
      </c>
      <c r="Q33" s="15">
        <v>4</v>
      </c>
      <c r="R33" s="28" t="s">
        <v>261</v>
      </c>
      <c r="AR33" s="65"/>
      <c r="AS33" s="65"/>
      <c r="AT33" s="65"/>
      <c r="AU33" s="65"/>
      <c r="AV33" s="65"/>
      <c r="AW33" s="65"/>
      <c r="AX33" s="65"/>
      <c r="AY33" s="65"/>
    </row>
    <row r="34" spans="1:51" s="17" customFormat="1" ht="21" customHeight="1">
      <c r="A34" s="16"/>
      <c r="B34" s="15" t="s">
        <v>258</v>
      </c>
      <c r="C34" s="15" t="s">
        <v>62</v>
      </c>
      <c r="D34" s="15" t="s">
        <v>54</v>
      </c>
      <c r="E34" s="15">
        <v>0</v>
      </c>
      <c r="F34" s="15">
        <v>0</v>
      </c>
      <c r="G34" s="15">
        <v>2</v>
      </c>
      <c r="H34" s="15">
        <v>15</v>
      </c>
      <c r="I34" s="15">
        <v>12</v>
      </c>
      <c r="J34" s="15">
        <v>23</v>
      </c>
      <c r="K34" s="15">
        <v>16</v>
      </c>
      <c r="L34" s="15">
        <v>8</v>
      </c>
      <c r="M34" s="7">
        <f t="shared" si="15"/>
        <v>76</v>
      </c>
      <c r="N34" s="19">
        <f t="shared" si="16"/>
        <v>2.8947368421052633</v>
      </c>
      <c r="O34" s="36">
        <f t="shared" si="14"/>
        <v>0.6654825587579888</v>
      </c>
      <c r="P34" s="15">
        <v>0</v>
      </c>
      <c r="Q34" s="15">
        <v>1</v>
      </c>
      <c r="R34" s="28" t="s">
        <v>261</v>
      </c>
      <c r="AR34" s="65"/>
      <c r="AS34" s="65"/>
      <c r="AT34" s="65"/>
      <c r="AU34" s="65"/>
      <c r="AV34" s="65"/>
      <c r="AW34" s="65"/>
      <c r="AX34" s="65"/>
      <c r="AY34" s="65"/>
    </row>
    <row r="35" spans="1:51" s="17" customFormat="1" ht="21" customHeight="1">
      <c r="A35" s="20"/>
      <c r="B35" s="15" t="s">
        <v>259</v>
      </c>
      <c r="C35" s="15" t="s">
        <v>59</v>
      </c>
      <c r="D35" s="15" t="s">
        <v>55</v>
      </c>
      <c r="E35" s="15">
        <v>58</v>
      </c>
      <c r="F35" s="15">
        <v>19</v>
      </c>
      <c r="G35" s="15">
        <v>27</v>
      </c>
      <c r="H35" s="15">
        <v>50</v>
      </c>
      <c r="I35" s="15">
        <v>66</v>
      </c>
      <c r="J35" s="15">
        <v>90</v>
      </c>
      <c r="K35" s="15">
        <v>87</v>
      </c>
      <c r="L35" s="15">
        <v>105</v>
      </c>
      <c r="M35" s="7">
        <f t="shared" si="15"/>
        <v>502</v>
      </c>
      <c r="N35" s="19">
        <f>((4*L35)+(3.5*K35)+(3*J35)+(2.5*I35)+(2*H35)+(1.5*G35)+(F35))/M35</f>
        <v>2.6274900398406373</v>
      </c>
      <c r="O35" s="36">
        <f t="shared" si="14"/>
        <v>1.2483779415547827</v>
      </c>
      <c r="P35" s="15">
        <v>0</v>
      </c>
      <c r="Q35" s="15">
        <v>22</v>
      </c>
      <c r="R35" s="28" t="s">
        <v>262</v>
      </c>
      <c r="AR35" s="65"/>
      <c r="AS35" s="65"/>
      <c r="AT35" s="65"/>
      <c r="AU35" s="65"/>
      <c r="AV35" s="65"/>
      <c r="AW35" s="65"/>
      <c r="AX35" s="65"/>
      <c r="AY35" s="65"/>
    </row>
    <row r="36" spans="1:51" s="17" customFormat="1" ht="23.25">
      <c r="A36" s="18"/>
      <c r="B36" s="15" t="s">
        <v>260</v>
      </c>
      <c r="C36" s="15" t="s">
        <v>92</v>
      </c>
      <c r="D36" s="15" t="s">
        <v>54</v>
      </c>
      <c r="E36" s="15">
        <v>2</v>
      </c>
      <c r="F36" s="15">
        <v>6</v>
      </c>
      <c r="G36" s="15">
        <v>2</v>
      </c>
      <c r="H36" s="15">
        <v>14</v>
      </c>
      <c r="I36" s="15">
        <v>13</v>
      </c>
      <c r="J36" s="15">
        <v>16</v>
      </c>
      <c r="K36" s="15">
        <v>12</v>
      </c>
      <c r="L36" s="15">
        <v>11</v>
      </c>
      <c r="M36" s="7">
        <f t="shared" si="15"/>
        <v>76</v>
      </c>
      <c r="N36" s="19">
        <f t="shared" si="16"/>
        <v>2.6776315789473686</v>
      </c>
      <c r="O36" s="36">
        <f t="shared" si="14"/>
        <v>0.9586995967963621</v>
      </c>
      <c r="P36" s="15">
        <v>0</v>
      </c>
      <c r="Q36" s="15">
        <v>0</v>
      </c>
      <c r="R36" s="28" t="s">
        <v>262</v>
      </c>
      <c r="T36" s="65"/>
      <c r="U36" s="65"/>
      <c r="V36" s="65"/>
      <c r="W36" s="65"/>
      <c r="X36" s="65"/>
      <c r="Y36" s="65"/>
      <c r="Z36" s="65"/>
      <c r="AA36" s="65"/>
      <c r="AB36" s="65"/>
      <c r="AC36" s="65"/>
      <c r="AR36" s="65"/>
      <c r="AS36" s="65"/>
      <c r="AT36" s="65"/>
      <c r="AU36" s="65"/>
      <c r="AV36" s="65"/>
      <c r="AW36" s="65"/>
      <c r="AX36" s="65"/>
      <c r="AY36" s="65"/>
    </row>
    <row r="37" spans="1:51" s="17" customFormat="1" ht="23.25">
      <c r="A37" s="16" t="s">
        <v>52</v>
      </c>
      <c r="B37" s="28" t="s">
        <v>120</v>
      </c>
      <c r="C37" s="15" t="s">
        <v>122</v>
      </c>
      <c r="D37" s="15" t="s">
        <v>54</v>
      </c>
      <c r="E37" s="15">
        <v>1</v>
      </c>
      <c r="F37" s="15">
        <v>3</v>
      </c>
      <c r="G37" s="15">
        <v>7</v>
      </c>
      <c r="H37" s="15">
        <v>13</v>
      </c>
      <c r="I37" s="15">
        <v>17</v>
      </c>
      <c r="J37" s="15">
        <v>11</v>
      </c>
      <c r="K37" s="15">
        <v>12</v>
      </c>
      <c r="L37" s="15">
        <v>21</v>
      </c>
      <c r="M37" s="7">
        <f t="shared" si="15"/>
        <v>85</v>
      </c>
      <c r="N37" s="19">
        <f t="shared" si="16"/>
        <v>2.835294117647059</v>
      </c>
      <c r="O37" s="36">
        <f t="shared" si="14"/>
        <v>0.9436731590661394</v>
      </c>
      <c r="P37" s="15">
        <v>0</v>
      </c>
      <c r="Q37" s="15">
        <v>1</v>
      </c>
      <c r="R37" s="28" t="s">
        <v>263</v>
      </c>
      <c r="T37" s="12"/>
      <c r="U37" s="12"/>
      <c r="V37" s="12"/>
      <c r="W37" s="12"/>
      <c r="X37" s="12"/>
      <c r="Y37" s="12"/>
      <c r="Z37" s="12"/>
      <c r="AA37" s="12"/>
      <c r="AB37" s="12"/>
      <c r="AC37" s="65"/>
      <c r="AR37" s="65"/>
      <c r="AS37" s="65"/>
      <c r="AT37" s="65"/>
      <c r="AU37" s="65"/>
      <c r="AV37" s="65"/>
      <c r="AW37" s="65"/>
      <c r="AX37" s="65"/>
      <c r="AY37" s="65"/>
    </row>
    <row r="38" spans="1:51" s="17" customFormat="1" ht="23.25">
      <c r="A38" s="20"/>
      <c r="B38" s="28" t="s">
        <v>34</v>
      </c>
      <c r="C38" s="15" t="s">
        <v>59</v>
      </c>
      <c r="D38" s="15" t="s">
        <v>55</v>
      </c>
      <c r="E38" s="15">
        <v>4</v>
      </c>
      <c r="F38" s="15">
        <v>39</v>
      </c>
      <c r="G38" s="15">
        <v>20</v>
      </c>
      <c r="H38" s="15">
        <v>48</v>
      </c>
      <c r="I38" s="15">
        <v>74</v>
      </c>
      <c r="J38" s="15">
        <v>79</v>
      </c>
      <c r="K38" s="15">
        <v>43</v>
      </c>
      <c r="L38" s="15">
        <v>197</v>
      </c>
      <c r="M38" s="7">
        <f t="shared" si="15"/>
        <v>504</v>
      </c>
      <c r="N38" s="19">
        <f t="shared" si="16"/>
        <v>3.0267857142857144</v>
      </c>
      <c r="O38" s="36">
        <f t="shared" si="14"/>
        <v>1.0068105314035618</v>
      </c>
      <c r="P38" s="15">
        <v>1</v>
      </c>
      <c r="Q38" s="15">
        <v>1</v>
      </c>
      <c r="R38" s="28" t="s">
        <v>263</v>
      </c>
      <c r="T38" s="13"/>
      <c r="U38" s="13"/>
      <c r="V38" s="13"/>
      <c r="W38" s="13"/>
      <c r="X38" s="13"/>
      <c r="Y38" s="13"/>
      <c r="Z38" s="13"/>
      <c r="AA38" s="13"/>
      <c r="AB38" s="13"/>
      <c r="AC38" s="65"/>
      <c r="AR38" s="65"/>
      <c r="AS38" s="65"/>
      <c r="AT38" s="65"/>
      <c r="AU38" s="65"/>
      <c r="AV38" s="65"/>
      <c r="AW38" s="65"/>
      <c r="AX38" s="65"/>
      <c r="AY38" s="65"/>
    </row>
    <row r="39" spans="1:51" s="17" customFormat="1" ht="21" customHeight="1">
      <c r="A39" s="20"/>
      <c r="B39" s="28" t="s">
        <v>121</v>
      </c>
      <c r="C39" s="15" t="s">
        <v>123</v>
      </c>
      <c r="D39" s="15" t="s">
        <v>54</v>
      </c>
      <c r="E39" s="15">
        <v>1</v>
      </c>
      <c r="F39" s="15">
        <v>4</v>
      </c>
      <c r="G39" s="15">
        <v>4</v>
      </c>
      <c r="H39" s="15">
        <v>18</v>
      </c>
      <c r="I39" s="15">
        <v>17</v>
      </c>
      <c r="J39" s="15">
        <v>21</v>
      </c>
      <c r="K39" s="15">
        <v>10</v>
      </c>
      <c r="L39" s="15">
        <v>11</v>
      </c>
      <c r="M39" s="7">
        <f t="shared" si="15"/>
        <v>86</v>
      </c>
      <c r="N39" s="19">
        <f>((4*L39)+(3.5*K39)+(3*J39)+(2.5*I39)+(2*H39)+(1.5*G39)+(F39))/M39</f>
        <v>2.6802325581395348</v>
      </c>
      <c r="O39" s="36">
        <f t="shared" si="14"/>
        <v>0.8418998127769842</v>
      </c>
      <c r="P39" s="15">
        <v>0</v>
      </c>
      <c r="Q39" s="15">
        <v>0</v>
      </c>
      <c r="R39" s="28" t="s">
        <v>264</v>
      </c>
      <c r="T39" s="13"/>
      <c r="U39" s="13"/>
      <c r="V39" s="13"/>
      <c r="W39" s="13"/>
      <c r="X39" s="13"/>
      <c r="Y39" s="13"/>
      <c r="Z39" s="13"/>
      <c r="AA39" s="13"/>
      <c r="AB39" s="13"/>
      <c r="AC39" s="65"/>
      <c r="AR39" s="65"/>
      <c r="AS39" s="65"/>
      <c r="AT39" s="65"/>
      <c r="AU39" s="65"/>
      <c r="AV39" s="65"/>
      <c r="AW39" s="65"/>
      <c r="AX39" s="65"/>
      <c r="AY39" s="65"/>
    </row>
    <row r="40" spans="1:51" s="17" customFormat="1" ht="20.25" customHeight="1">
      <c r="A40" s="20"/>
      <c r="B40" s="28" t="s">
        <v>35</v>
      </c>
      <c r="C40" s="15" t="s">
        <v>59</v>
      </c>
      <c r="D40" s="15" t="s">
        <v>55</v>
      </c>
      <c r="E40" s="15">
        <v>0</v>
      </c>
      <c r="F40" s="15">
        <v>14</v>
      </c>
      <c r="G40" s="15">
        <v>21</v>
      </c>
      <c r="H40" s="15">
        <v>44</v>
      </c>
      <c r="I40" s="15">
        <v>94</v>
      </c>
      <c r="J40" s="15">
        <v>69</v>
      </c>
      <c r="K40" s="15">
        <v>74</v>
      </c>
      <c r="L40" s="15">
        <v>185</v>
      </c>
      <c r="M40" s="7">
        <f t="shared" si="15"/>
        <v>501</v>
      </c>
      <c r="N40" s="19">
        <f>((4*L40)+(3.5*K40)+(3*J40)+(2.5*I40)+(2*H40)+(1.5*G40)+(F40))/M40</f>
        <v>3.1427145708582835</v>
      </c>
      <c r="O40" s="36">
        <f t="shared" si="14"/>
        <v>0.8524309586639189</v>
      </c>
      <c r="P40" s="15">
        <v>3</v>
      </c>
      <c r="Q40" s="15">
        <v>1</v>
      </c>
      <c r="R40" s="28" t="s">
        <v>264</v>
      </c>
      <c r="T40" s="13"/>
      <c r="U40" s="13"/>
      <c r="V40" s="13"/>
      <c r="W40" s="13"/>
      <c r="X40" s="13"/>
      <c r="Y40" s="13"/>
      <c r="Z40" s="13"/>
      <c r="AA40" s="13"/>
      <c r="AB40" s="13"/>
      <c r="AC40" s="65"/>
      <c r="AR40" s="65"/>
      <c r="AS40" s="65"/>
      <c r="AT40" s="65"/>
      <c r="AU40" s="65"/>
      <c r="AV40" s="65"/>
      <c r="AW40" s="65"/>
      <c r="AX40" s="65"/>
      <c r="AY40" s="65"/>
    </row>
    <row r="41" spans="1:51" s="17" customFormat="1" ht="23.25">
      <c r="A41" s="141" t="s">
        <v>83</v>
      </c>
      <c r="B41" s="141"/>
      <c r="C41" s="141"/>
      <c r="D41" s="141"/>
      <c r="E41" s="15">
        <f>SUM(E28:E40)</f>
        <v>304</v>
      </c>
      <c r="F41" s="15">
        <f aca="true" t="shared" si="17" ref="F41:L41">SUM(F28:F40)</f>
        <v>248</v>
      </c>
      <c r="G41" s="15">
        <f t="shared" si="17"/>
        <v>193</v>
      </c>
      <c r="H41" s="15">
        <f t="shared" si="17"/>
        <v>348</v>
      </c>
      <c r="I41" s="15">
        <f t="shared" si="17"/>
        <v>482</v>
      </c>
      <c r="J41" s="15">
        <f t="shared" si="17"/>
        <v>651</v>
      </c>
      <c r="K41" s="15">
        <f t="shared" si="17"/>
        <v>600</v>
      </c>
      <c r="L41" s="15">
        <f t="shared" si="17"/>
        <v>1328</v>
      </c>
      <c r="M41" s="7">
        <f t="shared" si="15"/>
        <v>4154</v>
      </c>
      <c r="N41" s="19">
        <f>((4*L41)+(3.5*K41)+(3*J41)+(2.5*I41)+(2*H41)+(1.5*G41)+(F41))/M41</f>
        <v>2.841478093403948</v>
      </c>
      <c r="O41" s="36">
        <f t="shared" si="14"/>
        <v>1.202265087056013</v>
      </c>
      <c r="P41" s="15">
        <f>SUM(P28:P38)</f>
        <v>23</v>
      </c>
      <c r="Q41" s="15">
        <f>SUM(Q28:Q38)</f>
        <v>55</v>
      </c>
      <c r="R41" s="16"/>
      <c r="T41" s="48"/>
      <c r="U41" s="48"/>
      <c r="V41" s="48"/>
      <c r="W41" s="48"/>
      <c r="X41" s="48"/>
      <c r="Y41" s="48"/>
      <c r="Z41" s="48"/>
      <c r="AA41" s="48"/>
      <c r="AB41" s="48"/>
      <c r="AC41" s="65"/>
      <c r="AR41" s="65"/>
      <c r="AS41" s="65"/>
      <c r="AT41" s="65"/>
      <c r="AU41" s="65"/>
      <c r="AV41" s="65"/>
      <c r="AW41" s="65"/>
      <c r="AX41" s="65"/>
      <c r="AY41" s="65"/>
    </row>
    <row r="42" spans="1:51" s="17" customFormat="1" ht="23.25">
      <c r="A42" s="141" t="s">
        <v>85</v>
      </c>
      <c r="B42" s="141"/>
      <c r="C42" s="141"/>
      <c r="D42" s="141"/>
      <c r="E42" s="19">
        <f aca="true" t="shared" si="18" ref="E42:L42">(E41*100)/$M41</f>
        <v>7.31824747231584</v>
      </c>
      <c r="F42" s="19">
        <f t="shared" si="18"/>
        <v>5.970149253731344</v>
      </c>
      <c r="G42" s="19">
        <f t="shared" si="18"/>
        <v>4.646124217621569</v>
      </c>
      <c r="H42" s="19">
        <f t="shared" si="18"/>
        <v>8.37746750120366</v>
      </c>
      <c r="I42" s="19">
        <f t="shared" si="18"/>
        <v>11.603273952816563</v>
      </c>
      <c r="J42" s="19">
        <f t="shared" si="18"/>
        <v>15.671641791044776</v>
      </c>
      <c r="K42" s="19">
        <f t="shared" si="18"/>
        <v>14.443909484833895</v>
      </c>
      <c r="L42" s="19">
        <f t="shared" si="18"/>
        <v>31.969186326432354</v>
      </c>
      <c r="M42" s="8">
        <f>((M41-(P41+Q41))*100)/$M41</f>
        <v>98.1222917669716</v>
      </c>
      <c r="N42" s="21" t="s">
        <v>42</v>
      </c>
      <c r="O42" s="39" t="s">
        <v>42</v>
      </c>
      <c r="P42" s="19">
        <f>(P41*100)/$M41</f>
        <v>0.5536831969186327</v>
      </c>
      <c r="Q42" s="19">
        <f>(Q41*100)/$M41</f>
        <v>1.3240250361097736</v>
      </c>
      <c r="R42" s="18"/>
      <c r="T42" s="48"/>
      <c r="U42" s="48"/>
      <c r="V42" s="48"/>
      <c r="W42" s="48"/>
      <c r="X42" s="48"/>
      <c r="Y42" s="48"/>
      <c r="Z42" s="66"/>
      <c r="AA42" s="48"/>
      <c r="AB42" s="48"/>
      <c r="AC42" s="65"/>
      <c r="AR42" s="65"/>
      <c r="AS42" s="65"/>
      <c r="AT42" s="65"/>
      <c r="AU42" s="65"/>
      <c r="AV42" s="65"/>
      <c r="AW42" s="65"/>
      <c r="AX42" s="65"/>
      <c r="AY42" s="65"/>
    </row>
  </sheetData>
  <mergeCells count="24">
    <mergeCell ref="A42:D42"/>
    <mergeCell ref="R26:R27"/>
    <mergeCell ref="A19:D19"/>
    <mergeCell ref="A41:D41"/>
    <mergeCell ref="A24:R24"/>
    <mergeCell ref="A25:R25"/>
    <mergeCell ref="A20:D20"/>
    <mergeCell ref="E26:L26"/>
    <mergeCell ref="N26:N27"/>
    <mergeCell ref="O26:O27"/>
    <mergeCell ref="A26:A27"/>
    <mergeCell ref="B26:B27"/>
    <mergeCell ref="C26:C27"/>
    <mergeCell ref="D26:D27"/>
    <mergeCell ref="A1:R1"/>
    <mergeCell ref="A2:R2"/>
    <mergeCell ref="R3:R4"/>
    <mergeCell ref="A3:A4"/>
    <mergeCell ref="B3:B4"/>
    <mergeCell ref="C3:C4"/>
    <mergeCell ref="D3:D4"/>
    <mergeCell ref="E3:L3"/>
    <mergeCell ref="N3:N4"/>
    <mergeCell ref="O3:O4"/>
  </mergeCells>
  <printOptions/>
  <pageMargins left="0.75" right="0.29" top="0.56" bottom="0.45" header="0.5" footer="0.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34">
      <selection activeCell="AG10" sqref="AG10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28125" style="3" customWidth="1"/>
    <col min="4" max="4" width="11.8515625" style="3" customWidth="1"/>
    <col min="5" max="5" width="5.57421875" style="3" bestFit="1" customWidth="1"/>
    <col min="6" max="10" width="6.421875" style="3" bestFit="1" customWidth="1"/>
    <col min="11" max="12" width="5.421875" style="3" bestFit="1" customWidth="1"/>
    <col min="13" max="13" width="13.7109375" style="3" bestFit="1" customWidth="1"/>
    <col min="14" max="14" width="5.140625" style="4" customWidth="1"/>
    <col min="15" max="15" width="5.28125" style="42" customWidth="1"/>
    <col min="16" max="17" width="5.00390625" style="3" customWidth="1"/>
    <col min="18" max="18" width="8.57421875" style="3" bestFit="1" customWidth="1"/>
    <col min="19" max="20" width="9.140625" style="68" customWidth="1"/>
    <col min="21" max="21" width="8.00390625" style="68" bestFit="1" customWidth="1"/>
    <col min="22" max="27" width="5.7109375" style="68" customWidth="1"/>
    <col min="28" max="28" width="6.421875" style="68" bestFit="1" customWidth="1"/>
    <col min="29" max="32" width="7.140625" style="68" customWidth="1"/>
    <col min="33" max="16384" width="9.140625" style="68" customWidth="1"/>
  </cols>
  <sheetData>
    <row r="1" spans="1:18" s="48" customFormat="1" ht="29.25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48" customFormat="1" ht="29.25">
      <c r="A2" s="143" t="s">
        <v>268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31" s="48" customFormat="1" ht="23.25">
      <c r="A3" s="134" t="s">
        <v>46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83</v>
      </c>
      <c r="AD3" s="12" t="s">
        <v>1</v>
      </c>
      <c r="AE3" s="48" t="s">
        <v>2</v>
      </c>
    </row>
    <row r="4" spans="1:31" s="48" customFormat="1" ht="23.25">
      <c r="A4" s="134"/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T4" s="48" t="s">
        <v>47</v>
      </c>
      <c r="U4" s="12">
        <f>SUM(E5:E9)</f>
        <v>23</v>
      </c>
      <c r="V4" s="12">
        <f aca="true" t="shared" si="0" ref="V4:AB4">SUM(F5:F9)</f>
        <v>460</v>
      </c>
      <c r="W4" s="12">
        <f t="shared" si="0"/>
        <v>272</v>
      </c>
      <c r="X4" s="12">
        <f t="shared" si="0"/>
        <v>242</v>
      </c>
      <c r="Y4" s="12">
        <f t="shared" si="0"/>
        <v>231</v>
      </c>
      <c r="Z4" s="12">
        <f t="shared" si="0"/>
        <v>233</v>
      </c>
      <c r="AA4" s="12">
        <f t="shared" si="0"/>
        <v>190</v>
      </c>
      <c r="AB4" s="12">
        <f t="shared" si="0"/>
        <v>566</v>
      </c>
      <c r="AC4" s="12">
        <f aca="true" t="shared" si="1" ref="AC4:AC9">SUM(U4:AB4)</f>
        <v>2217</v>
      </c>
      <c r="AD4" s="69">
        <f>SUM(P5:P9)</f>
        <v>0</v>
      </c>
      <c r="AE4" s="69">
        <f>SUM(Q5:Q9)</f>
        <v>1</v>
      </c>
    </row>
    <row r="5" spans="1:31" s="48" customFormat="1" ht="23.25">
      <c r="A5" s="91" t="s">
        <v>47</v>
      </c>
      <c r="B5" s="91" t="s">
        <v>269</v>
      </c>
      <c r="C5" s="91" t="s">
        <v>270</v>
      </c>
      <c r="D5" s="91" t="s">
        <v>54</v>
      </c>
      <c r="E5" s="7">
        <v>0</v>
      </c>
      <c r="F5" s="7">
        <v>1</v>
      </c>
      <c r="G5" s="7">
        <v>0</v>
      </c>
      <c r="H5" s="7">
        <v>1</v>
      </c>
      <c r="I5" s="7">
        <v>15</v>
      </c>
      <c r="J5" s="7">
        <v>83</v>
      </c>
      <c r="K5" s="7">
        <v>85</v>
      </c>
      <c r="L5" s="7">
        <v>423</v>
      </c>
      <c r="M5" s="7">
        <f>SUM(E5:L5)</f>
        <v>608</v>
      </c>
      <c r="N5" s="8">
        <f>((4*L5)+(3.5*K5)+(3*J5)+(2.5*I5)+(2*H5)+(1.5*G5)+(F5))/M5</f>
        <v>3.7483552631578947</v>
      </c>
      <c r="O5" s="41">
        <f>SQRT((16*L5+12.25*K5+9*J5+6.25*I5+4*H5+2.25*G5+F5)/M5-(N5^2))</f>
        <v>0.43015135659156495</v>
      </c>
      <c r="P5" s="83">
        <v>0</v>
      </c>
      <c r="Q5" s="83">
        <v>0</v>
      </c>
      <c r="R5" s="91" t="s">
        <v>265</v>
      </c>
      <c r="T5" s="48" t="s">
        <v>48</v>
      </c>
      <c r="U5" s="12">
        <f>SUM(E10:E13)</f>
        <v>8</v>
      </c>
      <c r="V5" s="12">
        <f aca="true" t="shared" si="2" ref="V5:AB5">SUM(F10:F13)</f>
        <v>101</v>
      </c>
      <c r="W5" s="12">
        <f t="shared" si="2"/>
        <v>189</v>
      </c>
      <c r="X5" s="12">
        <f t="shared" si="2"/>
        <v>377</v>
      </c>
      <c r="Y5" s="12">
        <f t="shared" si="2"/>
        <v>376</v>
      </c>
      <c r="Z5" s="12">
        <f t="shared" si="2"/>
        <v>216</v>
      </c>
      <c r="AA5" s="12">
        <f t="shared" si="2"/>
        <v>93</v>
      </c>
      <c r="AB5" s="12">
        <f t="shared" si="2"/>
        <v>156</v>
      </c>
      <c r="AC5" s="12">
        <f t="shared" si="1"/>
        <v>1516</v>
      </c>
      <c r="AD5" s="12">
        <f>SUM(P10:P13)</f>
        <v>0</v>
      </c>
      <c r="AE5" s="12">
        <f>SUM(Q10:Q13)</f>
        <v>1</v>
      </c>
    </row>
    <row r="6" spans="1:31" s="48" customFormat="1" ht="23.25">
      <c r="A6" s="7" t="s">
        <v>42</v>
      </c>
      <c r="B6" s="7" t="s">
        <v>155</v>
      </c>
      <c r="C6" s="7" t="s">
        <v>63</v>
      </c>
      <c r="D6" s="7" t="s">
        <v>55</v>
      </c>
      <c r="E6" s="7">
        <v>14</v>
      </c>
      <c r="F6" s="7">
        <v>207</v>
      </c>
      <c r="G6" s="7">
        <v>134</v>
      </c>
      <c r="H6" s="7">
        <v>89</v>
      </c>
      <c r="I6" s="7">
        <v>72</v>
      </c>
      <c r="J6" s="7">
        <v>37</v>
      </c>
      <c r="K6" s="7">
        <v>26</v>
      </c>
      <c r="L6" s="7">
        <v>27</v>
      </c>
      <c r="M6" s="7">
        <f>SUM(E6:L6)</f>
        <v>606</v>
      </c>
      <c r="N6" s="8">
        <f>((4*L6)+(3.5*K6)+(3*J6)+(2.5*I6)+(2*H6)+(1.5*G6)+(F6))/M6</f>
        <v>1.7755775577557755</v>
      </c>
      <c r="O6" s="41">
        <f>SQRT((16*L6+12.25*K6+9*J6+6.25*I6+4*H6+2.25*G6+F6)/M6-(N6^2))</f>
        <v>0.8968946682665655</v>
      </c>
      <c r="P6" s="83">
        <v>0</v>
      </c>
      <c r="Q6" s="83">
        <v>0</v>
      </c>
      <c r="R6" s="28" t="s">
        <v>265</v>
      </c>
      <c r="T6" s="48" t="s">
        <v>49</v>
      </c>
      <c r="U6" s="12">
        <f aca="true" t="shared" si="3" ref="U6:AB6">SUM(E14:E15)</f>
        <v>8</v>
      </c>
      <c r="V6" s="12">
        <f t="shared" si="3"/>
        <v>99</v>
      </c>
      <c r="W6" s="12">
        <f t="shared" si="3"/>
        <v>134</v>
      </c>
      <c r="X6" s="12">
        <f t="shared" si="3"/>
        <v>158</v>
      </c>
      <c r="Y6" s="12">
        <f t="shared" si="3"/>
        <v>119</v>
      </c>
      <c r="Z6" s="12">
        <f t="shared" si="3"/>
        <v>92</v>
      </c>
      <c r="AA6" s="12">
        <f t="shared" si="3"/>
        <v>50</v>
      </c>
      <c r="AB6" s="12">
        <f t="shared" si="3"/>
        <v>116</v>
      </c>
      <c r="AC6" s="12">
        <f t="shared" si="1"/>
        <v>776</v>
      </c>
      <c r="AD6" s="12">
        <f>SUM(P14:P15)</f>
        <v>0</v>
      </c>
      <c r="AE6" s="12">
        <f>SUM(Q14:Q15)</f>
        <v>3</v>
      </c>
    </row>
    <row r="7" spans="1:31" s="48" customFormat="1" ht="23.25">
      <c r="A7" s="7"/>
      <c r="B7" s="7" t="s">
        <v>156</v>
      </c>
      <c r="C7" s="7" t="s">
        <v>64</v>
      </c>
      <c r="D7" s="7" t="s">
        <v>54</v>
      </c>
      <c r="E7" s="7">
        <v>2</v>
      </c>
      <c r="F7" s="7">
        <v>43</v>
      </c>
      <c r="G7" s="7">
        <v>16</v>
      </c>
      <c r="H7" s="7">
        <v>33</v>
      </c>
      <c r="I7" s="7">
        <v>40</v>
      </c>
      <c r="J7" s="7">
        <v>33</v>
      </c>
      <c r="K7" s="7">
        <v>20</v>
      </c>
      <c r="L7" s="7">
        <v>12</v>
      </c>
      <c r="M7" s="7">
        <f aca="true" t="shared" si="4" ref="M7:M16">SUM(E7:L7)</f>
        <v>199</v>
      </c>
      <c r="N7" s="8">
        <f aca="true" t="shared" si="5" ref="N7:N16">((4*L7)+(3.5*K7)+(3*J7)+(2.5*I7)+(2*H7)+(1.5*G7)+(F7))/M7</f>
        <v>2.2613065326633164</v>
      </c>
      <c r="O7" s="41">
        <f aca="true" t="shared" si="6" ref="O7:O16">SQRT((16*L7+12.25*K7+9*J7+6.25*I7+4*H7+2.25*G7+F7)/M7-(N7^2))</f>
        <v>0.9442022510894318</v>
      </c>
      <c r="P7" s="83">
        <v>0</v>
      </c>
      <c r="Q7" s="83">
        <v>0</v>
      </c>
      <c r="R7" s="28" t="s">
        <v>265</v>
      </c>
      <c r="T7" s="48" t="s">
        <v>50</v>
      </c>
      <c r="U7" s="12">
        <f>SUM(E26:E33)</f>
        <v>88</v>
      </c>
      <c r="V7" s="12">
        <f aca="true" t="shared" si="7" ref="V7:AB7">SUM(F26:F33)</f>
        <v>366</v>
      </c>
      <c r="W7" s="12">
        <f t="shared" si="7"/>
        <v>571</v>
      </c>
      <c r="X7" s="12">
        <f t="shared" si="7"/>
        <v>541</v>
      </c>
      <c r="Y7" s="12">
        <f t="shared" si="7"/>
        <v>270</v>
      </c>
      <c r="Z7" s="12">
        <f t="shared" si="7"/>
        <v>142</v>
      </c>
      <c r="AA7" s="12">
        <f t="shared" si="7"/>
        <v>141</v>
      </c>
      <c r="AB7" s="12">
        <f t="shared" si="7"/>
        <v>565</v>
      </c>
      <c r="AC7" s="48">
        <f t="shared" si="1"/>
        <v>2684</v>
      </c>
      <c r="AD7" s="12">
        <f>SUM(P26:P33)</f>
        <v>12</v>
      </c>
      <c r="AE7" s="12">
        <f>SUM(Q26:Q33)</f>
        <v>73</v>
      </c>
    </row>
    <row r="8" spans="1:31" s="48" customFormat="1" ht="23.25">
      <c r="A8" s="7"/>
      <c r="B8" s="7" t="s">
        <v>157</v>
      </c>
      <c r="C8" s="7" t="s">
        <v>63</v>
      </c>
      <c r="D8" s="7" t="s">
        <v>55</v>
      </c>
      <c r="E8" s="7">
        <v>7</v>
      </c>
      <c r="F8" s="7">
        <v>158</v>
      </c>
      <c r="G8" s="7">
        <v>92</v>
      </c>
      <c r="H8" s="7">
        <v>91</v>
      </c>
      <c r="I8" s="7">
        <v>80</v>
      </c>
      <c r="J8" s="7">
        <v>65</v>
      </c>
      <c r="K8" s="7">
        <v>45</v>
      </c>
      <c r="L8" s="7">
        <v>66</v>
      </c>
      <c r="M8" s="7">
        <f>SUM(E8:L8)</f>
        <v>604</v>
      </c>
      <c r="N8" s="8">
        <f>((4*L8)+(3.5*K8)+(3*J8)+(2.5*I8)+(2*H8)+(1.5*G8)+(F8))/M8</f>
        <v>2.1432119205298013</v>
      </c>
      <c r="O8" s="41">
        <f>SQRT((16*L8+12.25*K8+9*J8+6.25*I8+4*H8+2.25*G8+F8)/M8-(N8^2))</f>
        <v>1.0348738356688418</v>
      </c>
      <c r="P8" s="83">
        <v>0</v>
      </c>
      <c r="Q8" s="83">
        <v>1</v>
      </c>
      <c r="R8" s="28" t="s">
        <v>266</v>
      </c>
      <c r="T8" s="48" t="s">
        <v>51</v>
      </c>
      <c r="U8" s="12">
        <f aca="true" t="shared" si="8" ref="U8:AB8">SUM(E34:E37)</f>
        <v>141</v>
      </c>
      <c r="V8" s="12">
        <f t="shared" si="8"/>
        <v>250</v>
      </c>
      <c r="W8" s="12">
        <f t="shared" si="8"/>
        <v>292</v>
      </c>
      <c r="X8" s="12">
        <f t="shared" si="8"/>
        <v>470</v>
      </c>
      <c r="Y8" s="12">
        <f t="shared" si="8"/>
        <v>278</v>
      </c>
      <c r="Z8" s="12">
        <f t="shared" si="8"/>
        <v>161</v>
      </c>
      <c r="AA8" s="12">
        <f t="shared" si="8"/>
        <v>114</v>
      </c>
      <c r="AB8" s="12">
        <f t="shared" si="8"/>
        <v>198</v>
      </c>
      <c r="AC8" s="48">
        <f t="shared" si="1"/>
        <v>1904</v>
      </c>
      <c r="AD8" s="12">
        <f>SUM(P34:P37)</f>
        <v>1</v>
      </c>
      <c r="AE8" s="12">
        <f>SUM(Q34:Q37)</f>
        <v>34</v>
      </c>
    </row>
    <row r="9" spans="1:31" s="48" customFormat="1" ht="23.25">
      <c r="A9" s="7"/>
      <c r="B9" s="7" t="s">
        <v>158</v>
      </c>
      <c r="C9" s="7" t="s">
        <v>64</v>
      </c>
      <c r="D9" s="7" t="s">
        <v>54</v>
      </c>
      <c r="E9" s="7">
        <v>0</v>
      </c>
      <c r="F9" s="7">
        <v>51</v>
      </c>
      <c r="G9" s="7">
        <v>30</v>
      </c>
      <c r="H9" s="7">
        <v>28</v>
      </c>
      <c r="I9" s="7">
        <v>24</v>
      </c>
      <c r="J9" s="7">
        <v>15</v>
      </c>
      <c r="K9" s="7">
        <v>14</v>
      </c>
      <c r="L9" s="7">
        <v>38</v>
      </c>
      <c r="M9" s="7">
        <f>SUM(E9:L9)</f>
        <v>200</v>
      </c>
      <c r="N9" s="8">
        <f>((4*L9)+(3.5*K9)+(3*J9)+(2.5*I9)+(2*H9)+(1.5*G9)+(F9))/M9</f>
        <v>2.29</v>
      </c>
      <c r="O9" s="41">
        <f>SQRT((16*L9+12.25*K9+9*J9+6.25*I9+4*H9+2.25*G9+F9)/M9-(N9^2))</f>
        <v>1.1094593277808786</v>
      </c>
      <c r="P9" s="83">
        <v>0</v>
      </c>
      <c r="Q9" s="83">
        <v>0</v>
      </c>
      <c r="R9" s="28" t="s">
        <v>266</v>
      </c>
      <c r="T9" s="48" t="s">
        <v>52</v>
      </c>
      <c r="U9" s="12">
        <f>SUM(E48:E51)</f>
        <v>30</v>
      </c>
      <c r="V9" s="12">
        <f aca="true" t="shared" si="9" ref="V9:AB9">SUM(F48:F51)</f>
        <v>226</v>
      </c>
      <c r="W9" s="12">
        <f t="shared" si="9"/>
        <v>317</v>
      </c>
      <c r="X9" s="12">
        <f t="shared" si="9"/>
        <v>365</v>
      </c>
      <c r="Y9" s="12">
        <f t="shared" si="9"/>
        <v>290</v>
      </c>
      <c r="Z9" s="12">
        <f t="shared" si="9"/>
        <v>201</v>
      </c>
      <c r="AA9" s="12">
        <f t="shared" si="9"/>
        <v>178</v>
      </c>
      <c r="AB9" s="12">
        <f t="shared" si="9"/>
        <v>225</v>
      </c>
      <c r="AC9" s="48">
        <f t="shared" si="1"/>
        <v>1832</v>
      </c>
      <c r="AD9" s="12">
        <f>SUM(P48:P51)</f>
        <v>6</v>
      </c>
      <c r="AE9" s="12">
        <f>SUM(Q48:Q51)</f>
        <v>11</v>
      </c>
    </row>
    <row r="10" spans="1:31" s="48" customFormat="1" ht="23.25">
      <c r="A10" s="7" t="s">
        <v>48</v>
      </c>
      <c r="B10" s="22" t="s">
        <v>271</v>
      </c>
      <c r="C10" s="7" t="s">
        <v>63</v>
      </c>
      <c r="D10" s="7" t="s">
        <v>55</v>
      </c>
      <c r="E10" s="28">
        <v>0</v>
      </c>
      <c r="F10" s="28">
        <v>54</v>
      </c>
      <c r="G10" s="28">
        <v>91</v>
      </c>
      <c r="H10" s="28">
        <v>136</v>
      </c>
      <c r="I10" s="28">
        <v>142</v>
      </c>
      <c r="J10" s="28">
        <v>73</v>
      </c>
      <c r="K10" s="28">
        <v>35</v>
      </c>
      <c r="L10" s="28">
        <v>37</v>
      </c>
      <c r="M10" s="7">
        <f t="shared" si="4"/>
        <v>568</v>
      </c>
      <c r="N10" s="8">
        <f t="shared" si="5"/>
        <v>2.301056338028169</v>
      </c>
      <c r="O10" s="41">
        <f t="shared" si="6"/>
        <v>0.7966914045031015</v>
      </c>
      <c r="P10" s="28">
        <v>0</v>
      </c>
      <c r="Q10" s="28">
        <v>0</v>
      </c>
      <c r="R10" s="28" t="s">
        <v>249</v>
      </c>
      <c r="T10" s="48" t="s">
        <v>139</v>
      </c>
      <c r="U10" s="48">
        <f>SUM(U4:U6)</f>
        <v>39</v>
      </c>
      <c r="V10" s="48">
        <f aca="true" t="shared" si="10" ref="V10:AC10">SUM(V4:V6)</f>
        <v>660</v>
      </c>
      <c r="W10" s="48">
        <f t="shared" si="10"/>
        <v>595</v>
      </c>
      <c r="X10" s="48">
        <f t="shared" si="10"/>
        <v>777</v>
      </c>
      <c r="Y10" s="48">
        <f t="shared" si="10"/>
        <v>726</v>
      </c>
      <c r="Z10" s="48">
        <f t="shared" si="10"/>
        <v>541</v>
      </c>
      <c r="AA10" s="48">
        <f t="shared" si="10"/>
        <v>333</v>
      </c>
      <c r="AB10" s="48">
        <f t="shared" si="10"/>
        <v>838</v>
      </c>
      <c r="AC10" s="48">
        <f t="shared" si="10"/>
        <v>4509</v>
      </c>
      <c r="AD10" s="12">
        <f>SUM(AD4:AD6)</f>
        <v>0</v>
      </c>
      <c r="AE10" s="12">
        <f>SUM(AE4:AE6)</f>
        <v>5</v>
      </c>
    </row>
    <row r="11" spans="1:31" s="48" customFormat="1" ht="23.25">
      <c r="A11" s="7"/>
      <c r="B11" s="22" t="s">
        <v>272</v>
      </c>
      <c r="C11" s="7" t="s">
        <v>63</v>
      </c>
      <c r="D11" s="7" t="s">
        <v>55</v>
      </c>
      <c r="E11" s="28">
        <v>3</v>
      </c>
      <c r="F11" s="28">
        <v>46</v>
      </c>
      <c r="G11" s="28">
        <v>96</v>
      </c>
      <c r="H11" s="28">
        <v>154</v>
      </c>
      <c r="I11" s="28">
        <v>112</v>
      </c>
      <c r="J11" s="28">
        <v>66</v>
      </c>
      <c r="K11" s="28">
        <v>28</v>
      </c>
      <c r="L11" s="28">
        <v>56</v>
      </c>
      <c r="M11" s="7">
        <f t="shared" si="4"/>
        <v>561</v>
      </c>
      <c r="N11" s="8">
        <f t="shared" si="5"/>
        <v>2.3137254901960786</v>
      </c>
      <c r="O11" s="41">
        <f t="shared" si="6"/>
        <v>0.852577421563714</v>
      </c>
      <c r="P11" s="28">
        <v>0</v>
      </c>
      <c r="Q11" s="28">
        <v>1</v>
      </c>
      <c r="R11" s="28" t="s">
        <v>250</v>
      </c>
      <c r="T11" s="48" t="s">
        <v>140</v>
      </c>
      <c r="U11" s="48">
        <f aca="true" t="shared" si="11" ref="U11:AC11">SUM(U7:U10)</f>
        <v>298</v>
      </c>
      <c r="V11" s="48">
        <f t="shared" si="11"/>
        <v>1502</v>
      </c>
      <c r="W11" s="48">
        <f t="shared" si="11"/>
        <v>1775</v>
      </c>
      <c r="X11" s="48">
        <f t="shared" si="11"/>
        <v>2153</v>
      </c>
      <c r="Y11" s="48">
        <f t="shared" si="11"/>
        <v>1564</v>
      </c>
      <c r="Z11" s="48">
        <f t="shared" si="11"/>
        <v>1045</v>
      </c>
      <c r="AA11" s="48">
        <f t="shared" si="11"/>
        <v>766</v>
      </c>
      <c r="AB11" s="48">
        <f t="shared" si="11"/>
        <v>1826</v>
      </c>
      <c r="AC11" s="48">
        <f t="shared" si="11"/>
        <v>10929</v>
      </c>
      <c r="AD11" s="12">
        <f>SUM(AD7:AD13)</f>
        <v>166</v>
      </c>
      <c r="AE11" s="12">
        <f>SUM(AE7:AE13)</f>
        <v>72</v>
      </c>
    </row>
    <row r="12" spans="1:31" s="48" customFormat="1" ht="23.25">
      <c r="A12" s="7"/>
      <c r="B12" s="22" t="s">
        <v>273</v>
      </c>
      <c r="C12" s="7" t="s">
        <v>64</v>
      </c>
      <c r="D12" s="7" t="s">
        <v>54</v>
      </c>
      <c r="E12" s="28">
        <v>5</v>
      </c>
      <c r="F12" s="28">
        <v>0</v>
      </c>
      <c r="G12" s="28">
        <v>2</v>
      </c>
      <c r="H12" s="28">
        <v>26</v>
      </c>
      <c r="I12" s="28">
        <v>84</v>
      </c>
      <c r="J12" s="28">
        <v>52</v>
      </c>
      <c r="K12" s="28">
        <v>14</v>
      </c>
      <c r="L12" s="28">
        <v>23</v>
      </c>
      <c r="M12" s="7">
        <f>SUM(E12:L12)</f>
        <v>206</v>
      </c>
      <c r="N12" s="8">
        <f>((4*L12)+(3.5*K12)+(3*J12)+(2.5*I12)+(2*H12)+(1.5*G12)+(F12))/M12</f>
        <v>2.7281553398058254</v>
      </c>
      <c r="O12" s="41">
        <f>SQRT((16*L12+12.25*K12+9*J12+6.25*I12+4*H12+2.25*G12+F12)/M12-(N12^2))</f>
        <v>0.7233172605189854</v>
      </c>
      <c r="P12" s="28">
        <v>0</v>
      </c>
      <c r="Q12" s="28">
        <v>0</v>
      </c>
      <c r="R12" s="28" t="s">
        <v>249</v>
      </c>
      <c r="T12" s="12" t="s">
        <v>141</v>
      </c>
      <c r="U12" s="12">
        <f>SUM(U10:U11)</f>
        <v>337</v>
      </c>
      <c r="V12" s="12">
        <f aca="true" t="shared" si="12" ref="V12:AC12">SUM(V10:V11)</f>
        <v>2162</v>
      </c>
      <c r="W12" s="12">
        <f t="shared" si="12"/>
        <v>2370</v>
      </c>
      <c r="X12" s="12">
        <f t="shared" si="12"/>
        <v>2930</v>
      </c>
      <c r="Y12" s="12">
        <f t="shared" si="12"/>
        <v>2290</v>
      </c>
      <c r="Z12" s="12">
        <f t="shared" si="12"/>
        <v>1586</v>
      </c>
      <c r="AA12" s="12">
        <f t="shared" si="12"/>
        <v>1099</v>
      </c>
      <c r="AB12" s="12">
        <f t="shared" si="12"/>
        <v>2664</v>
      </c>
      <c r="AC12" s="12">
        <f t="shared" si="12"/>
        <v>15438</v>
      </c>
      <c r="AD12" s="12">
        <f>SUM(AD10:AD11)</f>
        <v>166</v>
      </c>
      <c r="AE12" s="12">
        <f>SUM(AE10:AE11)</f>
        <v>76</v>
      </c>
    </row>
    <row r="13" spans="1:31" s="48" customFormat="1" ht="23.25">
      <c r="A13" s="7"/>
      <c r="B13" s="22" t="s">
        <v>274</v>
      </c>
      <c r="C13" s="7" t="s">
        <v>64</v>
      </c>
      <c r="D13" s="7" t="s">
        <v>54</v>
      </c>
      <c r="E13" s="28">
        <v>0</v>
      </c>
      <c r="F13" s="28">
        <v>1</v>
      </c>
      <c r="G13" s="28">
        <v>0</v>
      </c>
      <c r="H13" s="28">
        <v>61</v>
      </c>
      <c r="I13" s="28">
        <v>38</v>
      </c>
      <c r="J13" s="28">
        <v>25</v>
      </c>
      <c r="K13" s="28">
        <v>16</v>
      </c>
      <c r="L13" s="28">
        <v>40</v>
      </c>
      <c r="M13" s="7">
        <f>SUM(E13:L13)</f>
        <v>181</v>
      </c>
      <c r="N13" s="8">
        <f>((4*L13)+(3.5*K13)+(3*J13)+(2.5*I13)+(2*H13)+(1.5*G13)+(F13))/M13</f>
        <v>2.8121546961325965</v>
      </c>
      <c r="O13" s="41">
        <f>SQRT((16*L13+12.25*K13+9*J13+6.25*I13+4*H13+2.25*G13+F13)/M13-(N13^2))</f>
        <v>0.7870262221880857</v>
      </c>
      <c r="P13" s="28">
        <v>0</v>
      </c>
      <c r="Q13" s="28">
        <v>0</v>
      </c>
      <c r="R13" s="28" t="s">
        <v>250</v>
      </c>
      <c r="U13" s="12"/>
      <c r="V13" s="12"/>
      <c r="W13" s="12"/>
      <c r="X13" s="12"/>
      <c r="Y13" s="12"/>
      <c r="Z13" s="12"/>
      <c r="AA13" s="12"/>
      <c r="AB13" s="12"/>
      <c r="AD13" s="12"/>
      <c r="AE13" s="12"/>
    </row>
    <row r="14" spans="1:18" s="48" customFormat="1" ht="23.25">
      <c r="A14" s="7" t="s">
        <v>49</v>
      </c>
      <c r="B14" s="22" t="s">
        <v>24</v>
      </c>
      <c r="C14" s="7" t="s">
        <v>63</v>
      </c>
      <c r="D14" s="7" t="s">
        <v>55</v>
      </c>
      <c r="E14" s="28">
        <v>8</v>
      </c>
      <c r="F14" s="28">
        <v>64</v>
      </c>
      <c r="G14" s="28">
        <v>98</v>
      </c>
      <c r="H14" s="28">
        <v>117</v>
      </c>
      <c r="I14" s="28">
        <v>94</v>
      </c>
      <c r="J14" s="28">
        <v>80</v>
      </c>
      <c r="K14" s="28">
        <v>32</v>
      </c>
      <c r="L14" s="28">
        <v>79</v>
      </c>
      <c r="M14" s="7">
        <f t="shared" si="4"/>
        <v>572</v>
      </c>
      <c r="N14" s="8">
        <f t="shared" si="5"/>
        <v>2.3566433566433567</v>
      </c>
      <c r="O14" s="41">
        <f t="shared" si="6"/>
        <v>0.9709457173767387</v>
      </c>
      <c r="P14" s="28">
        <v>0</v>
      </c>
      <c r="Q14" s="28">
        <v>3</v>
      </c>
      <c r="R14" s="28" t="s">
        <v>254</v>
      </c>
    </row>
    <row r="15" spans="1:28" s="48" customFormat="1" ht="23.25">
      <c r="A15" s="7"/>
      <c r="B15" s="22" t="s">
        <v>25</v>
      </c>
      <c r="C15" s="7" t="s">
        <v>64</v>
      </c>
      <c r="D15" s="7" t="s">
        <v>54</v>
      </c>
      <c r="E15" s="28">
        <v>0</v>
      </c>
      <c r="F15" s="28">
        <v>35</v>
      </c>
      <c r="G15" s="28">
        <v>36</v>
      </c>
      <c r="H15" s="28">
        <v>41</v>
      </c>
      <c r="I15" s="28">
        <v>25</v>
      </c>
      <c r="J15" s="28">
        <v>12</v>
      </c>
      <c r="K15" s="28">
        <v>18</v>
      </c>
      <c r="L15" s="28">
        <v>37</v>
      </c>
      <c r="M15" s="7">
        <f t="shared" si="4"/>
        <v>204</v>
      </c>
      <c r="N15" s="8">
        <f t="shared" si="5"/>
        <v>2.355392156862745</v>
      </c>
      <c r="O15" s="41">
        <f t="shared" si="6"/>
        <v>1.0501728817233438</v>
      </c>
      <c r="P15" s="28">
        <v>0</v>
      </c>
      <c r="Q15" s="28">
        <v>0</v>
      </c>
      <c r="R15" s="28" t="s">
        <v>254</v>
      </c>
      <c r="T15" s="13"/>
      <c r="U15" s="13"/>
      <c r="V15" s="13"/>
      <c r="W15" s="13"/>
      <c r="X15" s="13"/>
      <c r="Y15" s="13"/>
      <c r="Z15" s="13"/>
      <c r="AA15" s="13"/>
      <c r="AB15" s="13"/>
    </row>
    <row r="16" spans="1:18" s="12" customFormat="1" ht="23.25">
      <c r="A16" s="135" t="s">
        <v>83</v>
      </c>
      <c r="B16" s="135"/>
      <c r="C16" s="135"/>
      <c r="D16" s="135"/>
      <c r="E16" s="7">
        <f>SUM(E6:E15)</f>
        <v>39</v>
      </c>
      <c r="F16" s="7">
        <f aca="true" t="shared" si="13" ref="F16:L16">SUM(F6:F15)</f>
        <v>659</v>
      </c>
      <c r="G16" s="7">
        <f t="shared" si="13"/>
        <v>595</v>
      </c>
      <c r="H16" s="7">
        <f t="shared" si="13"/>
        <v>776</v>
      </c>
      <c r="I16" s="7">
        <f t="shared" si="13"/>
        <v>711</v>
      </c>
      <c r="J16" s="7">
        <f t="shared" si="13"/>
        <v>458</v>
      </c>
      <c r="K16" s="7">
        <f t="shared" si="13"/>
        <v>248</v>
      </c>
      <c r="L16" s="7">
        <f t="shared" si="13"/>
        <v>415</v>
      </c>
      <c r="M16" s="7">
        <f t="shared" si="4"/>
        <v>3901</v>
      </c>
      <c r="N16" s="8">
        <f t="shared" si="5"/>
        <v>2.251473981030505</v>
      </c>
      <c r="O16" s="41">
        <f t="shared" si="6"/>
        <v>0.9567424255547918</v>
      </c>
      <c r="P16" s="7">
        <f>SUM(P6:P15)</f>
        <v>0</v>
      </c>
      <c r="Q16" s="7">
        <f>SUM(Q6:Q15)</f>
        <v>5</v>
      </c>
      <c r="R16" s="9"/>
    </row>
    <row r="17" spans="1:18" s="12" customFormat="1" ht="23.25">
      <c r="A17" s="135" t="s">
        <v>85</v>
      </c>
      <c r="B17" s="135"/>
      <c r="C17" s="135"/>
      <c r="D17" s="135"/>
      <c r="E17" s="8">
        <f>(E16*100)/$M16</f>
        <v>0.9997436554729556</v>
      </c>
      <c r="F17" s="8">
        <f aca="true" t="shared" si="14" ref="F17:L17">(F16*100)/$M16</f>
        <v>16.893104332222507</v>
      </c>
      <c r="G17" s="8">
        <f t="shared" si="14"/>
        <v>15.252499359138682</v>
      </c>
      <c r="H17" s="8">
        <f t="shared" si="14"/>
        <v>19.892335298641374</v>
      </c>
      <c r="I17" s="8">
        <f t="shared" si="14"/>
        <v>18.226095872853115</v>
      </c>
      <c r="J17" s="8">
        <f t="shared" si="14"/>
        <v>11.74057933863112</v>
      </c>
      <c r="K17" s="8">
        <f t="shared" si="14"/>
        <v>6.35734427069982</v>
      </c>
      <c r="L17" s="8">
        <f t="shared" si="14"/>
        <v>10.638297872340425</v>
      </c>
      <c r="M17" s="8">
        <f>((M16-(P16+Q16))*100)/$M16</f>
        <v>99.87182773647783</v>
      </c>
      <c r="N17" s="23" t="s">
        <v>42</v>
      </c>
      <c r="O17" s="37" t="s">
        <v>42</v>
      </c>
      <c r="P17" s="84">
        <f>(P16*100)/$M16</f>
        <v>0</v>
      </c>
      <c r="Q17" s="7">
        <f>(Q16*100)/$M16</f>
        <v>0.1281722635221738</v>
      </c>
      <c r="R17" s="11"/>
    </row>
    <row r="18" spans="1:18" s="12" customFormat="1" ht="23.25">
      <c r="A18" s="2"/>
      <c r="B18" s="2"/>
      <c r="C18" s="2"/>
      <c r="D18" s="2"/>
      <c r="E18" s="5"/>
      <c r="F18" s="5"/>
      <c r="G18" s="5"/>
      <c r="H18" s="5"/>
      <c r="I18" s="5"/>
      <c r="J18" s="5"/>
      <c r="K18" s="5"/>
      <c r="L18" s="5"/>
      <c r="M18" s="5"/>
      <c r="N18" s="2"/>
      <c r="O18" s="40"/>
      <c r="P18" s="2"/>
      <c r="Q18" s="2"/>
      <c r="R18" s="2"/>
    </row>
    <row r="19" spans="1:18" s="12" customFormat="1" ht="23.25">
      <c r="A19" s="2"/>
      <c r="B19" s="2"/>
      <c r="C19" s="2"/>
      <c r="D19" s="2"/>
      <c r="E19" s="5"/>
      <c r="F19" s="5"/>
      <c r="G19" s="5"/>
      <c r="H19" s="5"/>
      <c r="I19" s="5"/>
      <c r="J19" s="5"/>
      <c r="K19" s="5"/>
      <c r="L19" s="5"/>
      <c r="M19" s="5"/>
      <c r="N19" s="2"/>
      <c r="O19" s="40"/>
      <c r="P19" s="2"/>
      <c r="Q19" s="2"/>
      <c r="R19" s="2"/>
    </row>
    <row r="20" spans="1:18" s="12" customFormat="1" ht="23.2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2"/>
      <c r="O20" s="40"/>
      <c r="P20" s="2"/>
      <c r="Q20" s="2"/>
      <c r="R20" s="2"/>
    </row>
    <row r="21" spans="1:18" s="12" customFormat="1" ht="23.25">
      <c r="A21" s="2"/>
      <c r="B21" s="2"/>
      <c r="C21" s="2"/>
      <c r="D21" s="2"/>
      <c r="E21" s="5"/>
      <c r="F21" s="5"/>
      <c r="G21" s="5"/>
      <c r="H21" s="5"/>
      <c r="I21" s="5"/>
      <c r="J21" s="5"/>
      <c r="K21" s="5"/>
      <c r="L21" s="5"/>
      <c r="M21" s="5"/>
      <c r="N21" s="2"/>
      <c r="O21" s="40"/>
      <c r="P21" s="2"/>
      <c r="Q21" s="2"/>
      <c r="R21" s="2"/>
    </row>
    <row r="22" spans="1:18" s="67" customFormat="1" ht="27">
      <c r="A22" s="142" t="s">
        <v>86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s="67" customFormat="1" ht="27">
      <c r="A23" s="142" t="s">
        <v>267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s="65" customFormat="1" ht="23.25">
      <c r="A24" s="140" t="s">
        <v>46</v>
      </c>
      <c r="B24" s="140" t="s">
        <v>0</v>
      </c>
      <c r="C24" s="140" t="s">
        <v>56</v>
      </c>
      <c r="D24" s="140" t="s">
        <v>53</v>
      </c>
      <c r="E24" s="141" t="s">
        <v>41</v>
      </c>
      <c r="F24" s="141"/>
      <c r="G24" s="141"/>
      <c r="H24" s="141"/>
      <c r="I24" s="141"/>
      <c r="J24" s="141"/>
      <c r="K24" s="141"/>
      <c r="L24" s="141"/>
      <c r="M24" s="15" t="s">
        <v>40</v>
      </c>
      <c r="N24" s="134" t="s">
        <v>44</v>
      </c>
      <c r="O24" s="136" t="s">
        <v>45</v>
      </c>
      <c r="P24" s="70"/>
      <c r="Q24" s="70"/>
      <c r="R24" s="140" t="s">
        <v>3</v>
      </c>
    </row>
    <row r="25" spans="1:18" s="65" customFormat="1" ht="23.25">
      <c r="A25" s="140"/>
      <c r="B25" s="140"/>
      <c r="C25" s="140"/>
      <c r="D25" s="140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5" t="s">
        <v>43</v>
      </c>
      <c r="N25" s="134"/>
      <c r="O25" s="136"/>
      <c r="P25" s="71" t="s">
        <v>1</v>
      </c>
      <c r="Q25" s="71" t="s">
        <v>2</v>
      </c>
      <c r="R25" s="140"/>
    </row>
    <row r="26" spans="1:18" s="65" customFormat="1" ht="23.25">
      <c r="A26" s="15" t="s">
        <v>50</v>
      </c>
      <c r="B26" s="74" t="s">
        <v>5</v>
      </c>
      <c r="C26" s="15" t="s">
        <v>63</v>
      </c>
      <c r="D26" s="15" t="s">
        <v>55</v>
      </c>
      <c r="E26" s="28">
        <v>6</v>
      </c>
      <c r="F26" s="28">
        <v>123</v>
      </c>
      <c r="G26" s="28">
        <v>142</v>
      </c>
      <c r="H26" s="28">
        <v>144</v>
      </c>
      <c r="I26" s="28">
        <v>61</v>
      </c>
      <c r="J26" s="28">
        <v>34</v>
      </c>
      <c r="K26" s="28">
        <v>12</v>
      </c>
      <c r="L26" s="28">
        <v>51</v>
      </c>
      <c r="M26" s="15">
        <f>SUM(E26:L26)</f>
        <v>573</v>
      </c>
      <c r="N26" s="19">
        <f>((4*L26)+(3.5*K26)+(3*J26)+(2.5*I26)+(2*H26)+(1.5*G26)+(F26))/M26</f>
        <v>1.962478184991274</v>
      </c>
      <c r="O26" s="41">
        <f>SQRT((16*L26+12.25*K26+9*J26+6.25*I26+4*H26+2.25*G26+F26)/M26-(N26^2))</f>
        <v>0.8978773504410835</v>
      </c>
      <c r="P26" s="28">
        <v>7</v>
      </c>
      <c r="Q26" s="28">
        <v>13</v>
      </c>
      <c r="R26" s="74" t="s">
        <v>255</v>
      </c>
    </row>
    <row r="27" spans="1:31" s="65" customFormat="1" ht="23.25">
      <c r="A27" s="16"/>
      <c r="B27" s="74" t="s">
        <v>6</v>
      </c>
      <c r="C27" s="15" t="s">
        <v>64</v>
      </c>
      <c r="D27" s="15" t="s">
        <v>54</v>
      </c>
      <c r="E27" s="28">
        <v>14</v>
      </c>
      <c r="F27" s="28">
        <v>99</v>
      </c>
      <c r="G27" s="28">
        <v>107</v>
      </c>
      <c r="H27" s="28">
        <v>130</v>
      </c>
      <c r="I27" s="28">
        <v>60</v>
      </c>
      <c r="J27" s="28">
        <v>19</v>
      </c>
      <c r="K27" s="28">
        <v>15</v>
      </c>
      <c r="L27" s="28">
        <v>12</v>
      </c>
      <c r="M27" s="15">
        <f aca="true" t="shared" si="15" ref="M27:M37">SUM(E27:L27)</f>
        <v>456</v>
      </c>
      <c r="N27" s="19">
        <f aca="true" t="shared" si="16" ref="N27:N37">((4*L27)+(3.5*K27)+(3*J27)+(2.5*I27)+(2*H27)+(1.5*G27)+(F27))/M27</f>
        <v>1.8135964912280702</v>
      </c>
      <c r="O27" s="41">
        <f aca="true" t="shared" si="17" ref="O27:O36">SQRT((16*L27+12.25*K27+9*J27+6.25*I27+4*H27+2.25*G27+F27)/M27-(N27^2))</f>
        <v>0.7859173064764939</v>
      </c>
      <c r="P27" s="28">
        <v>2</v>
      </c>
      <c r="Q27" s="28">
        <v>6</v>
      </c>
      <c r="R27" s="74" t="s">
        <v>255</v>
      </c>
      <c r="U27" s="48">
        <v>0</v>
      </c>
      <c r="V27" s="48">
        <v>0</v>
      </c>
      <c r="W27" s="48">
        <v>0</v>
      </c>
      <c r="X27" s="48">
        <v>2</v>
      </c>
      <c r="Y27" s="48">
        <v>6</v>
      </c>
      <c r="Z27" s="48">
        <v>13</v>
      </c>
      <c r="AA27" s="48">
        <v>10</v>
      </c>
      <c r="AB27" s="48">
        <v>11</v>
      </c>
      <c r="AC27" s="48"/>
      <c r="AD27" s="12">
        <v>1</v>
      </c>
      <c r="AE27" s="12">
        <v>0</v>
      </c>
    </row>
    <row r="28" spans="1:31" s="65" customFormat="1" ht="23.25">
      <c r="A28" s="20"/>
      <c r="B28" s="74" t="s">
        <v>275</v>
      </c>
      <c r="C28" s="15" t="s">
        <v>63</v>
      </c>
      <c r="D28" s="15" t="s">
        <v>54</v>
      </c>
      <c r="E28" s="28">
        <v>0</v>
      </c>
      <c r="F28" s="28">
        <v>0</v>
      </c>
      <c r="G28" s="28">
        <v>0</v>
      </c>
      <c r="H28" s="28">
        <v>0</v>
      </c>
      <c r="I28" s="28">
        <v>1</v>
      </c>
      <c r="J28" s="28">
        <v>7</v>
      </c>
      <c r="K28" s="28">
        <v>1</v>
      </c>
      <c r="L28" s="28">
        <v>21</v>
      </c>
      <c r="M28" s="15">
        <f t="shared" si="15"/>
        <v>30</v>
      </c>
      <c r="N28" s="19">
        <f t="shared" si="16"/>
        <v>3.7</v>
      </c>
      <c r="O28" s="41">
        <f t="shared" si="17"/>
        <v>0.47609522856952136</v>
      </c>
      <c r="P28" s="28">
        <v>0</v>
      </c>
      <c r="Q28" s="28">
        <v>0</v>
      </c>
      <c r="R28" s="74" t="s">
        <v>255</v>
      </c>
      <c r="U28" s="48">
        <v>0</v>
      </c>
      <c r="V28" s="48">
        <v>2</v>
      </c>
      <c r="W28" s="48">
        <v>2</v>
      </c>
      <c r="X28" s="48">
        <v>2</v>
      </c>
      <c r="Y28" s="48">
        <v>1</v>
      </c>
      <c r="Z28" s="48">
        <v>1</v>
      </c>
      <c r="AA28" s="48">
        <v>4</v>
      </c>
      <c r="AB28" s="48">
        <v>35</v>
      </c>
      <c r="AC28" s="48"/>
      <c r="AD28" s="12">
        <v>0</v>
      </c>
      <c r="AE28" s="12">
        <v>0</v>
      </c>
    </row>
    <row r="29" spans="1:31" s="65" customFormat="1" ht="23.25">
      <c r="A29" s="18"/>
      <c r="B29" s="74" t="s">
        <v>203</v>
      </c>
      <c r="C29" s="15" t="s">
        <v>63</v>
      </c>
      <c r="D29" s="15" t="s">
        <v>55</v>
      </c>
      <c r="E29" s="28">
        <v>33</v>
      </c>
      <c r="F29" s="28">
        <v>50</v>
      </c>
      <c r="G29" s="28">
        <v>161</v>
      </c>
      <c r="H29" s="28">
        <v>150</v>
      </c>
      <c r="I29" s="28">
        <v>75</v>
      </c>
      <c r="J29" s="28">
        <v>23</v>
      </c>
      <c r="K29" s="28">
        <v>28</v>
      </c>
      <c r="L29" s="28">
        <v>53</v>
      </c>
      <c r="M29" s="15">
        <f t="shared" si="15"/>
        <v>573</v>
      </c>
      <c r="N29" s="19">
        <f t="shared" si="16"/>
        <v>2.020942408376963</v>
      </c>
      <c r="O29" s="41">
        <f t="shared" si="17"/>
        <v>0.969651788941084</v>
      </c>
      <c r="P29" s="28">
        <v>1</v>
      </c>
      <c r="Q29" s="28">
        <v>12</v>
      </c>
      <c r="R29" s="74" t="s">
        <v>256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4</v>
      </c>
      <c r="AB29" s="48">
        <v>46</v>
      </c>
      <c r="AC29" s="48"/>
      <c r="AD29" s="12">
        <v>0</v>
      </c>
      <c r="AE29" s="12">
        <v>0</v>
      </c>
    </row>
    <row r="30" spans="1:31" s="65" customFormat="1" ht="23.25">
      <c r="A30" s="18"/>
      <c r="B30" s="74" t="s">
        <v>204</v>
      </c>
      <c r="C30" s="15" t="s">
        <v>64</v>
      </c>
      <c r="D30" s="15" t="s">
        <v>54</v>
      </c>
      <c r="E30" s="28">
        <v>11</v>
      </c>
      <c r="F30" s="28">
        <v>87</v>
      </c>
      <c r="G30" s="28">
        <v>146</v>
      </c>
      <c r="H30" s="28">
        <v>102</v>
      </c>
      <c r="I30" s="28">
        <v>40</v>
      </c>
      <c r="J30" s="28">
        <v>28</v>
      </c>
      <c r="K30" s="28">
        <v>12</v>
      </c>
      <c r="L30" s="28">
        <v>12</v>
      </c>
      <c r="M30" s="15">
        <f>SUM(E30:L30)</f>
        <v>438</v>
      </c>
      <c r="N30" s="19">
        <f>((4*L30)+(3.5*K30)+(3*J30)+(2.5*I30)+(2*H30)+(1.5*G30)+(F30))/M30</f>
        <v>1.7899543378995433</v>
      </c>
      <c r="O30" s="41">
        <f>SQRT((16*L30+12.25*K30+9*J30+6.25*I30+4*H30+2.25*G30+F30)/M30-(N30^2))</f>
        <v>0.772199312831144</v>
      </c>
      <c r="P30" s="28">
        <v>2</v>
      </c>
      <c r="Q30" s="28">
        <v>21</v>
      </c>
      <c r="R30" s="74" t="s">
        <v>256</v>
      </c>
      <c r="U30" s="48"/>
      <c r="V30" s="48"/>
      <c r="W30" s="48"/>
      <c r="X30" s="48"/>
      <c r="Y30" s="48"/>
      <c r="Z30" s="48"/>
      <c r="AA30" s="48"/>
      <c r="AB30" s="48"/>
      <c r="AC30" s="48"/>
      <c r="AD30" s="12"/>
      <c r="AE30" s="12"/>
    </row>
    <row r="31" spans="1:31" s="65" customFormat="1" ht="23.25">
      <c r="A31" s="18"/>
      <c r="B31" s="74" t="s">
        <v>276</v>
      </c>
      <c r="C31" s="15" t="s">
        <v>64</v>
      </c>
      <c r="D31" s="15" t="s">
        <v>54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10</v>
      </c>
      <c r="K31" s="28">
        <v>5</v>
      </c>
      <c r="L31" s="28">
        <v>15</v>
      </c>
      <c r="M31" s="15">
        <f>SUM(E31:L31)</f>
        <v>30</v>
      </c>
      <c r="N31" s="19">
        <f>((4*L31)+(3.5*K31)+(3*J31)+(2.5*I31)+(2*H31)+(1.5*G31)+(F31))/M31</f>
        <v>3.5833333333333335</v>
      </c>
      <c r="O31" s="41">
        <f>SQRT((16*L31+12.25*K31+9*J31+6.25*I31+4*H31+2.25*G31+F31)/M31-(N31^2))</f>
        <v>0.4487637339278738</v>
      </c>
      <c r="P31" s="28">
        <v>0</v>
      </c>
      <c r="Q31" s="28">
        <v>0</v>
      </c>
      <c r="R31" s="74" t="s">
        <v>256</v>
      </c>
      <c r="U31" s="48"/>
      <c r="V31" s="48"/>
      <c r="W31" s="48"/>
      <c r="X31" s="48"/>
      <c r="Y31" s="48"/>
      <c r="Z31" s="48"/>
      <c r="AA31" s="48"/>
      <c r="AB31" s="48"/>
      <c r="AC31" s="48"/>
      <c r="AD31" s="12"/>
      <c r="AE31" s="12"/>
    </row>
    <row r="32" spans="1:31" s="65" customFormat="1" ht="23.25">
      <c r="A32" s="18"/>
      <c r="B32" s="74" t="s">
        <v>277</v>
      </c>
      <c r="C32" s="15" t="s">
        <v>270</v>
      </c>
      <c r="D32" s="15" t="s">
        <v>54</v>
      </c>
      <c r="E32" s="28">
        <v>24</v>
      </c>
      <c r="F32" s="28">
        <v>7</v>
      </c>
      <c r="G32" s="28">
        <v>15</v>
      </c>
      <c r="H32" s="28">
        <v>15</v>
      </c>
      <c r="I32" s="28">
        <v>33</v>
      </c>
      <c r="J32" s="28">
        <v>21</v>
      </c>
      <c r="K32" s="28">
        <v>68</v>
      </c>
      <c r="L32" s="28">
        <v>371</v>
      </c>
      <c r="M32" s="15">
        <f>SUM(E32:L32)</f>
        <v>554</v>
      </c>
      <c r="N32" s="19">
        <f>((4*L32)+(3.5*K32)+(3*J32)+(2.5*I32)+(2*H32)+(1.5*G32)+(F32))/M32</f>
        <v>3.4783393501805056</v>
      </c>
      <c r="O32" s="41">
        <f>SQRT((16*L32+12.25*K32+9*J32+6.25*I32+4*H32+2.25*G32+F32)/M32-(N32^2))</f>
        <v>1.0074094383805445</v>
      </c>
      <c r="P32" s="28">
        <v>0</v>
      </c>
      <c r="Q32" s="28">
        <v>21</v>
      </c>
      <c r="R32" s="74" t="s">
        <v>256</v>
      </c>
      <c r="U32" s="48"/>
      <c r="V32" s="48"/>
      <c r="W32" s="48"/>
      <c r="X32" s="48"/>
      <c r="Y32" s="48"/>
      <c r="Z32" s="48"/>
      <c r="AA32" s="48"/>
      <c r="AB32" s="48"/>
      <c r="AC32" s="48"/>
      <c r="AD32" s="12"/>
      <c r="AE32" s="12"/>
    </row>
    <row r="33" spans="1:31" s="65" customFormat="1" ht="23.25">
      <c r="A33" s="18"/>
      <c r="B33" s="74" t="s">
        <v>278</v>
      </c>
      <c r="C33" s="15" t="s">
        <v>64</v>
      </c>
      <c r="D33" s="15" t="s">
        <v>54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30</v>
      </c>
      <c r="M33" s="15">
        <f>SUM(E33:L33)</f>
        <v>30</v>
      </c>
      <c r="N33" s="19">
        <f>((4*L33)+(3.5*K33)+(3*J33)+(2.5*I33)+(2*H33)+(1.5*G33)+(F33))/M33</f>
        <v>4</v>
      </c>
      <c r="O33" s="41">
        <f>SQRT((16*L33+12.25*K33+9*J33+6.25*I33+4*H33+2.25*G33+F33)/M33-(N33^2))</f>
        <v>0</v>
      </c>
      <c r="P33" s="28">
        <v>0</v>
      </c>
      <c r="Q33" s="28">
        <v>0</v>
      </c>
      <c r="R33" s="74" t="s">
        <v>256</v>
      </c>
      <c r="U33" s="48"/>
      <c r="V33" s="48"/>
      <c r="W33" s="48"/>
      <c r="X33" s="48"/>
      <c r="Y33" s="48"/>
      <c r="Z33" s="48"/>
      <c r="AA33" s="48"/>
      <c r="AB33" s="48"/>
      <c r="AC33" s="48"/>
      <c r="AD33" s="12"/>
      <c r="AE33" s="12"/>
    </row>
    <row r="34" spans="1:31" s="65" customFormat="1" ht="23.25">
      <c r="A34" s="15" t="s">
        <v>51</v>
      </c>
      <c r="B34" s="15" t="s">
        <v>17</v>
      </c>
      <c r="C34" s="15" t="s">
        <v>63</v>
      </c>
      <c r="D34" s="15" t="s">
        <v>55</v>
      </c>
      <c r="E34" s="28">
        <v>26</v>
      </c>
      <c r="F34" s="28">
        <v>85</v>
      </c>
      <c r="G34" s="28">
        <v>108</v>
      </c>
      <c r="H34" s="28">
        <v>129</v>
      </c>
      <c r="I34" s="28">
        <v>71</v>
      </c>
      <c r="J34" s="28">
        <v>32</v>
      </c>
      <c r="K34" s="28">
        <v>26</v>
      </c>
      <c r="L34" s="28">
        <v>39</v>
      </c>
      <c r="M34" s="15">
        <f t="shared" si="15"/>
        <v>516</v>
      </c>
      <c r="N34" s="19">
        <f t="shared" si="16"/>
        <v>1.9874031007751938</v>
      </c>
      <c r="O34" s="41">
        <f t="shared" si="17"/>
        <v>0.9646545352578226</v>
      </c>
      <c r="P34" s="28">
        <v>0</v>
      </c>
      <c r="Q34" s="28">
        <v>6</v>
      </c>
      <c r="R34" s="28" t="s">
        <v>261</v>
      </c>
      <c r="U34" s="48">
        <v>4</v>
      </c>
      <c r="V34" s="48">
        <v>18</v>
      </c>
      <c r="W34" s="48">
        <v>26</v>
      </c>
      <c r="X34" s="48">
        <v>66</v>
      </c>
      <c r="Y34" s="48">
        <v>86</v>
      </c>
      <c r="Z34" s="48">
        <v>112</v>
      </c>
      <c r="AA34" s="48">
        <v>95</v>
      </c>
      <c r="AB34" s="48">
        <v>118</v>
      </c>
      <c r="AC34" s="48"/>
      <c r="AD34" s="12">
        <v>0</v>
      </c>
      <c r="AE34" s="12">
        <v>1</v>
      </c>
    </row>
    <row r="35" spans="1:31" s="65" customFormat="1" ht="23.25">
      <c r="A35" s="20"/>
      <c r="B35" s="15" t="s">
        <v>18</v>
      </c>
      <c r="C35" s="15" t="s">
        <v>64</v>
      </c>
      <c r="D35" s="15" t="s">
        <v>54</v>
      </c>
      <c r="E35" s="28">
        <v>26</v>
      </c>
      <c r="F35" s="28">
        <v>69</v>
      </c>
      <c r="G35" s="28">
        <v>75</v>
      </c>
      <c r="H35" s="28">
        <v>142</v>
      </c>
      <c r="I35" s="28">
        <v>57</v>
      </c>
      <c r="J35" s="28">
        <v>27</v>
      </c>
      <c r="K35" s="28">
        <v>19</v>
      </c>
      <c r="L35" s="28">
        <v>26</v>
      </c>
      <c r="M35" s="15">
        <f t="shared" si="15"/>
        <v>441</v>
      </c>
      <c r="N35" s="19">
        <f t="shared" si="16"/>
        <v>1.9489795918367347</v>
      </c>
      <c r="O35" s="41">
        <f t="shared" si="17"/>
        <v>0.9265570835420581</v>
      </c>
      <c r="P35" s="28">
        <v>0</v>
      </c>
      <c r="Q35" s="28">
        <v>4</v>
      </c>
      <c r="R35" s="28" t="s">
        <v>261</v>
      </c>
      <c r="U35" s="12">
        <f>SUM(U27:U34)</f>
        <v>4</v>
      </c>
      <c r="V35" s="12">
        <f aca="true" t="shared" si="18" ref="V35:AE35">SUM(V27:V34)</f>
        <v>20</v>
      </c>
      <c r="W35" s="12">
        <f t="shared" si="18"/>
        <v>28</v>
      </c>
      <c r="X35" s="12">
        <f t="shared" si="18"/>
        <v>70</v>
      </c>
      <c r="Y35" s="12">
        <f t="shared" si="18"/>
        <v>93</v>
      </c>
      <c r="Z35" s="12">
        <f t="shared" si="18"/>
        <v>126</v>
      </c>
      <c r="AA35" s="12">
        <f t="shared" si="18"/>
        <v>113</v>
      </c>
      <c r="AB35" s="12">
        <f t="shared" si="18"/>
        <v>210</v>
      </c>
      <c r="AC35" s="48">
        <f>SUM(U35:AB35)</f>
        <v>664</v>
      </c>
      <c r="AD35" s="12">
        <f t="shared" si="18"/>
        <v>1</v>
      </c>
      <c r="AE35" s="12">
        <f t="shared" si="18"/>
        <v>1</v>
      </c>
    </row>
    <row r="36" spans="1:18" s="65" customFormat="1" ht="23.25">
      <c r="A36" s="20"/>
      <c r="B36" s="15" t="s">
        <v>279</v>
      </c>
      <c r="C36" s="15" t="s">
        <v>63</v>
      </c>
      <c r="D36" s="15" t="s">
        <v>55</v>
      </c>
      <c r="E36" s="28">
        <v>37</v>
      </c>
      <c r="F36" s="28">
        <v>10</v>
      </c>
      <c r="G36" s="28">
        <v>55</v>
      </c>
      <c r="H36" s="28">
        <v>94</v>
      </c>
      <c r="I36" s="28">
        <v>97</v>
      </c>
      <c r="J36" s="28">
        <v>81</v>
      </c>
      <c r="K36" s="28">
        <v>46</v>
      </c>
      <c r="L36" s="28">
        <v>91</v>
      </c>
      <c r="M36" s="15">
        <f t="shared" si="15"/>
        <v>511</v>
      </c>
      <c r="N36" s="19">
        <f t="shared" si="16"/>
        <v>2.5264187866927594</v>
      </c>
      <c r="O36" s="41">
        <f t="shared" si="17"/>
        <v>1.0861999923787227</v>
      </c>
      <c r="P36" s="28">
        <v>1</v>
      </c>
      <c r="Q36" s="28">
        <v>12</v>
      </c>
      <c r="R36" s="28" t="s">
        <v>262</v>
      </c>
    </row>
    <row r="37" spans="1:28" s="65" customFormat="1" ht="23.25">
      <c r="A37" s="20"/>
      <c r="B37" s="16" t="s">
        <v>280</v>
      </c>
      <c r="C37" s="16" t="s">
        <v>64</v>
      </c>
      <c r="D37" s="16" t="s">
        <v>54</v>
      </c>
      <c r="E37" s="85">
        <v>52</v>
      </c>
      <c r="F37" s="85">
        <v>86</v>
      </c>
      <c r="G37" s="85">
        <v>54</v>
      </c>
      <c r="H37" s="85">
        <v>105</v>
      </c>
      <c r="I37" s="85">
        <v>53</v>
      </c>
      <c r="J37" s="85">
        <v>21</v>
      </c>
      <c r="K37" s="85">
        <v>23</v>
      </c>
      <c r="L37" s="85">
        <v>42</v>
      </c>
      <c r="M37" s="16">
        <f t="shared" si="15"/>
        <v>436</v>
      </c>
      <c r="N37" s="26">
        <f t="shared" si="16"/>
        <v>1.8830275229357798</v>
      </c>
      <c r="O37" s="106">
        <f>SQRT((16*L37+12.25*K37+9*J37+6.25*I37+4*H37+2.25*G37+F37)/M37-(N37^2))</f>
        <v>1.1287876134626513</v>
      </c>
      <c r="P37" s="85">
        <v>0</v>
      </c>
      <c r="Q37" s="85">
        <v>12</v>
      </c>
      <c r="R37" s="85" t="s">
        <v>262</v>
      </c>
      <c r="T37" s="12">
        <v>0</v>
      </c>
      <c r="U37" s="12">
        <v>1</v>
      </c>
      <c r="V37" s="12">
        <v>1.5</v>
      </c>
      <c r="W37" s="12">
        <v>2</v>
      </c>
      <c r="X37" s="12">
        <v>2.5</v>
      </c>
      <c r="Y37" s="12">
        <v>3</v>
      </c>
      <c r="Z37" s="12">
        <v>3.5</v>
      </c>
      <c r="AA37" s="12">
        <v>4</v>
      </c>
      <c r="AB37" s="48"/>
    </row>
    <row r="38" spans="1:28" s="110" customFormat="1" ht="23.25">
      <c r="A38" s="87"/>
      <c r="B38" s="87"/>
      <c r="C38" s="87"/>
      <c r="D38" s="87"/>
      <c r="E38" s="88"/>
      <c r="F38" s="88"/>
      <c r="G38" s="88"/>
      <c r="H38" s="88"/>
      <c r="I38" s="88"/>
      <c r="J38" s="88"/>
      <c r="K38" s="88"/>
      <c r="L38" s="88"/>
      <c r="M38" s="87"/>
      <c r="N38" s="89"/>
      <c r="O38" s="109"/>
      <c r="P38" s="88"/>
      <c r="Q38" s="88"/>
      <c r="R38" s="88"/>
      <c r="T38" s="111"/>
      <c r="U38" s="111"/>
      <c r="V38" s="111"/>
      <c r="W38" s="111"/>
      <c r="X38" s="111"/>
      <c r="Y38" s="111"/>
      <c r="Z38" s="111"/>
      <c r="AA38" s="111"/>
      <c r="AB38" s="112"/>
    </row>
    <row r="39" spans="1:28" s="65" customFormat="1" ht="23.25">
      <c r="A39" s="44"/>
      <c r="B39" s="44"/>
      <c r="C39" s="44"/>
      <c r="D39" s="44"/>
      <c r="E39" s="113"/>
      <c r="F39" s="113"/>
      <c r="G39" s="113"/>
      <c r="H39" s="113"/>
      <c r="I39" s="113"/>
      <c r="J39" s="113"/>
      <c r="K39" s="113"/>
      <c r="L39" s="113"/>
      <c r="M39" s="44"/>
      <c r="N39" s="61"/>
      <c r="O39" s="38"/>
      <c r="P39" s="113"/>
      <c r="Q39" s="113"/>
      <c r="R39" s="113"/>
      <c r="T39" s="12"/>
      <c r="U39" s="12"/>
      <c r="V39" s="12"/>
      <c r="W39" s="12"/>
      <c r="X39" s="12"/>
      <c r="Y39" s="12"/>
      <c r="Z39" s="12"/>
      <c r="AA39" s="12"/>
      <c r="AB39" s="48"/>
    </row>
    <row r="40" spans="1:28" s="65" customFormat="1" ht="23.25">
      <c r="A40" s="44"/>
      <c r="B40" s="44"/>
      <c r="C40" s="44"/>
      <c r="D40" s="44"/>
      <c r="E40" s="113"/>
      <c r="F40" s="113"/>
      <c r="G40" s="113"/>
      <c r="H40" s="113"/>
      <c r="I40" s="113"/>
      <c r="J40" s="113"/>
      <c r="K40" s="113"/>
      <c r="L40" s="113"/>
      <c r="M40" s="44"/>
      <c r="N40" s="61"/>
      <c r="O40" s="38"/>
      <c r="P40" s="113"/>
      <c r="Q40" s="113"/>
      <c r="R40" s="113"/>
      <c r="T40" s="12"/>
      <c r="U40" s="12"/>
      <c r="V40" s="12"/>
      <c r="W40" s="12"/>
      <c r="X40" s="12"/>
      <c r="Y40" s="12"/>
      <c r="Z40" s="12"/>
      <c r="AA40" s="12"/>
      <c r="AB40" s="48"/>
    </row>
    <row r="41" spans="1:28" s="65" customFormat="1" ht="23.25">
      <c r="A41" s="44"/>
      <c r="B41" s="44"/>
      <c r="C41" s="44"/>
      <c r="D41" s="44"/>
      <c r="E41" s="113"/>
      <c r="F41" s="113"/>
      <c r="G41" s="113"/>
      <c r="H41" s="113"/>
      <c r="I41" s="113"/>
      <c r="J41" s="113"/>
      <c r="K41" s="113"/>
      <c r="L41" s="113"/>
      <c r="M41" s="44"/>
      <c r="N41" s="61"/>
      <c r="O41" s="38"/>
      <c r="P41" s="113"/>
      <c r="Q41" s="113"/>
      <c r="R41" s="113"/>
      <c r="T41" s="12"/>
      <c r="U41" s="12"/>
      <c r="V41" s="12"/>
      <c r="W41" s="12"/>
      <c r="X41" s="12"/>
      <c r="Y41" s="12"/>
      <c r="Z41" s="12"/>
      <c r="AA41" s="12"/>
      <c r="AB41" s="48"/>
    </row>
    <row r="42" spans="1:28" s="65" customFormat="1" ht="23.25">
      <c r="A42" s="44"/>
      <c r="B42" s="44"/>
      <c r="C42" s="44"/>
      <c r="D42" s="44"/>
      <c r="E42" s="113"/>
      <c r="F42" s="113"/>
      <c r="G42" s="113"/>
      <c r="H42" s="113"/>
      <c r="I42" s="113"/>
      <c r="J42" s="113"/>
      <c r="K42" s="113"/>
      <c r="L42" s="113"/>
      <c r="M42" s="44"/>
      <c r="N42" s="61"/>
      <c r="O42" s="38"/>
      <c r="P42" s="113"/>
      <c r="Q42" s="113"/>
      <c r="R42" s="113"/>
      <c r="T42" s="12"/>
      <c r="U42" s="12"/>
      <c r="V42" s="12"/>
      <c r="W42" s="12"/>
      <c r="X42" s="12"/>
      <c r="Y42" s="12"/>
      <c r="Z42" s="12"/>
      <c r="AA42" s="12"/>
      <c r="AB42" s="48"/>
    </row>
    <row r="43" spans="1:28" s="65" customFormat="1" ht="23.25">
      <c r="A43" s="44"/>
      <c r="B43" s="44"/>
      <c r="C43" s="44"/>
      <c r="D43" s="44"/>
      <c r="E43" s="113"/>
      <c r="F43" s="113"/>
      <c r="G43" s="113"/>
      <c r="H43" s="113"/>
      <c r="I43" s="113"/>
      <c r="J43" s="113"/>
      <c r="K43" s="113"/>
      <c r="L43" s="113"/>
      <c r="M43" s="44"/>
      <c r="N43" s="61"/>
      <c r="O43" s="38"/>
      <c r="P43" s="113"/>
      <c r="Q43" s="113"/>
      <c r="R43" s="113"/>
      <c r="T43" s="12"/>
      <c r="U43" s="12"/>
      <c r="V43" s="12"/>
      <c r="W43" s="12"/>
      <c r="X43" s="12"/>
      <c r="Y43" s="12"/>
      <c r="Z43" s="12"/>
      <c r="AA43" s="12"/>
      <c r="AB43" s="48"/>
    </row>
    <row r="44" spans="1:18" s="67" customFormat="1" ht="27">
      <c r="A44" s="142" t="s">
        <v>86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s="67" customFormat="1" ht="27">
      <c r="A45" s="142" t="s">
        <v>267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s="65" customFormat="1" ht="23.25">
      <c r="A46" s="140" t="s">
        <v>46</v>
      </c>
      <c r="B46" s="140" t="s">
        <v>0</v>
      </c>
      <c r="C46" s="140" t="s">
        <v>56</v>
      </c>
      <c r="D46" s="140" t="s">
        <v>53</v>
      </c>
      <c r="E46" s="141" t="s">
        <v>41</v>
      </c>
      <c r="F46" s="141"/>
      <c r="G46" s="141"/>
      <c r="H46" s="141"/>
      <c r="I46" s="141"/>
      <c r="J46" s="141"/>
      <c r="K46" s="141"/>
      <c r="L46" s="141"/>
      <c r="M46" s="15" t="s">
        <v>40</v>
      </c>
      <c r="N46" s="134" t="s">
        <v>44</v>
      </c>
      <c r="O46" s="136" t="s">
        <v>45</v>
      </c>
      <c r="P46" s="70"/>
      <c r="Q46" s="70"/>
      <c r="R46" s="140" t="s">
        <v>3</v>
      </c>
    </row>
    <row r="47" spans="1:18" s="65" customFormat="1" ht="23.25">
      <c r="A47" s="140"/>
      <c r="B47" s="140"/>
      <c r="C47" s="140"/>
      <c r="D47" s="140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5" t="s">
        <v>43</v>
      </c>
      <c r="N47" s="134"/>
      <c r="O47" s="136"/>
      <c r="P47" s="71" t="s">
        <v>1</v>
      </c>
      <c r="Q47" s="71" t="s">
        <v>2</v>
      </c>
      <c r="R47" s="140"/>
    </row>
    <row r="48" spans="1:28" s="65" customFormat="1" ht="23.25">
      <c r="A48" s="18" t="s">
        <v>52</v>
      </c>
      <c r="B48" s="18" t="s">
        <v>124</v>
      </c>
      <c r="C48" s="18" t="s">
        <v>63</v>
      </c>
      <c r="D48" s="18" t="s">
        <v>55</v>
      </c>
      <c r="E48" s="107">
        <v>8</v>
      </c>
      <c r="F48" s="107">
        <v>73</v>
      </c>
      <c r="G48" s="107">
        <v>86</v>
      </c>
      <c r="H48" s="107">
        <v>101</v>
      </c>
      <c r="I48" s="107">
        <v>75</v>
      </c>
      <c r="J48" s="107">
        <v>56</v>
      </c>
      <c r="K48" s="107">
        <v>47</v>
      </c>
      <c r="L48" s="107">
        <v>59</v>
      </c>
      <c r="M48" s="18">
        <f>SUM(E48:L48)</f>
        <v>505</v>
      </c>
      <c r="N48" s="51">
        <f>((4*L48)+(3.5*K48)+(3*J48)+(2.5*I48)+(2*H48)+(1.5*G48)+(F48))/M48</f>
        <v>2.297029702970297</v>
      </c>
      <c r="O48" s="108">
        <f>SQRT((16*L48+12.25*K48+9*J48+6.25*I48+4*H48+2.25*G48+F48)/M48-(N48^2))</f>
        <v>0.993489245188821</v>
      </c>
      <c r="P48" s="107">
        <v>0</v>
      </c>
      <c r="Q48" s="107">
        <v>1</v>
      </c>
      <c r="R48" s="107" t="s">
        <v>263</v>
      </c>
      <c r="T48" s="12">
        <f aca="true" t="shared" si="19" ref="T48:AA48">SUM(E48:E49)</f>
        <v>19</v>
      </c>
      <c r="U48" s="12">
        <f t="shared" si="19"/>
        <v>124</v>
      </c>
      <c r="V48" s="12">
        <f t="shared" si="19"/>
        <v>150</v>
      </c>
      <c r="W48" s="12">
        <f t="shared" si="19"/>
        <v>205</v>
      </c>
      <c r="X48" s="12">
        <f t="shared" si="19"/>
        <v>181</v>
      </c>
      <c r="Y48" s="12">
        <f t="shared" si="19"/>
        <v>118</v>
      </c>
      <c r="Z48" s="12">
        <f t="shared" si="19"/>
        <v>82</v>
      </c>
      <c r="AA48" s="12">
        <f t="shared" si="19"/>
        <v>121</v>
      </c>
      <c r="AB48" s="12">
        <f>SUM(T48:AA48)</f>
        <v>1000</v>
      </c>
    </row>
    <row r="49" spans="1:28" s="65" customFormat="1" ht="23.25">
      <c r="A49" s="16"/>
      <c r="B49" s="15" t="s">
        <v>126</v>
      </c>
      <c r="C49" s="15" t="s">
        <v>63</v>
      </c>
      <c r="D49" s="15" t="s">
        <v>55</v>
      </c>
      <c r="E49" s="28">
        <v>11</v>
      </c>
      <c r="F49" s="28">
        <v>51</v>
      </c>
      <c r="G49" s="28">
        <v>64</v>
      </c>
      <c r="H49" s="28">
        <v>104</v>
      </c>
      <c r="I49" s="28">
        <v>106</v>
      </c>
      <c r="J49" s="28">
        <v>62</v>
      </c>
      <c r="K49" s="28">
        <v>35</v>
      </c>
      <c r="L49" s="28">
        <v>62</v>
      </c>
      <c r="M49" s="15">
        <f>SUM(E49:L49)</f>
        <v>495</v>
      </c>
      <c r="N49" s="19">
        <f>((4*L49)+(3.5*K49)+(3*J49)+(2.5*I49)+(2*H49)+(1.5*G49)+(F49))/M49</f>
        <v>2.3767676767676766</v>
      </c>
      <c r="O49" s="41">
        <f>SQRT((16*L49+12.25*K49+9*J49+6.25*I49+4*H49+2.25*G49+F49)/M49-(N49^2))</f>
        <v>0.9597798866794413</v>
      </c>
      <c r="P49" s="28">
        <v>3</v>
      </c>
      <c r="Q49" s="28">
        <v>6</v>
      </c>
      <c r="R49" s="28" t="s">
        <v>264</v>
      </c>
      <c r="T49" s="48"/>
      <c r="U49" s="48"/>
      <c r="V49" s="48"/>
      <c r="W49" s="48"/>
      <c r="X49" s="48"/>
      <c r="Y49" s="48"/>
      <c r="Z49" s="48"/>
      <c r="AA49" s="48"/>
      <c r="AB49" s="48"/>
    </row>
    <row r="50" spans="1:28" s="65" customFormat="1" ht="23.25">
      <c r="A50" s="20"/>
      <c r="B50" s="15" t="s">
        <v>125</v>
      </c>
      <c r="C50" s="15" t="s">
        <v>64</v>
      </c>
      <c r="D50" s="15" t="s">
        <v>54</v>
      </c>
      <c r="E50" s="28">
        <v>5</v>
      </c>
      <c r="F50" s="28">
        <v>55</v>
      </c>
      <c r="G50" s="28">
        <v>67</v>
      </c>
      <c r="H50" s="28">
        <v>70</v>
      </c>
      <c r="I50" s="28">
        <v>57</v>
      </c>
      <c r="J50" s="28">
        <v>45</v>
      </c>
      <c r="K50" s="28">
        <v>51</v>
      </c>
      <c r="L50" s="28">
        <v>69</v>
      </c>
      <c r="M50" s="15">
        <f>SUM(E50:L50)</f>
        <v>419</v>
      </c>
      <c r="N50" s="19">
        <f>((4*L50)+(3.5*K50)+(3*J50)+(2.5*I50)+(2*H50)+(1.5*G50)+(F50))/M50</f>
        <v>2.452267303102625</v>
      </c>
      <c r="O50" s="41">
        <f>SQRT((16*L50+12.25*K50+9*J50+6.25*I50+4*H50+2.25*G50+F50)/M50-(N50^2))</f>
        <v>1.0432706809605627</v>
      </c>
      <c r="P50" s="28">
        <v>1</v>
      </c>
      <c r="Q50" s="28">
        <v>0</v>
      </c>
      <c r="R50" s="28" t="s">
        <v>263</v>
      </c>
      <c r="T50" s="48"/>
      <c r="U50" s="48"/>
      <c r="V50" s="48"/>
      <c r="W50" s="48"/>
      <c r="X50" s="48"/>
      <c r="Y50" s="48"/>
      <c r="Z50" s="66"/>
      <c r="AA50" s="48"/>
      <c r="AB50" s="48"/>
    </row>
    <row r="51" spans="1:28" s="65" customFormat="1" ht="23.25">
      <c r="A51" s="18"/>
      <c r="B51" s="15" t="s">
        <v>127</v>
      </c>
      <c r="C51" s="15" t="s">
        <v>64</v>
      </c>
      <c r="D51" s="15" t="s">
        <v>54</v>
      </c>
      <c r="E51" s="28">
        <v>6</v>
      </c>
      <c r="F51" s="28">
        <v>47</v>
      </c>
      <c r="G51" s="28">
        <v>100</v>
      </c>
      <c r="H51" s="28">
        <v>90</v>
      </c>
      <c r="I51" s="28">
        <v>52</v>
      </c>
      <c r="J51" s="28">
        <v>38</v>
      </c>
      <c r="K51" s="28">
        <v>45</v>
      </c>
      <c r="L51" s="28">
        <v>35</v>
      </c>
      <c r="M51" s="15">
        <f>SUM(E51:L51)</f>
        <v>413</v>
      </c>
      <c r="N51" s="19">
        <f>((4*L51)+(3.5*K51)+(3*J51)+(2.5*I51)+(2*H51)+(1.5*G51)+(F51))/M51</f>
        <v>2.223970944309927</v>
      </c>
      <c r="O51" s="41">
        <f>SQRT((16*L51+12.25*K51+9*J51+6.25*I51+4*H51+2.25*G51+F51)/M51-(N51^2))</f>
        <v>0.9433502294111675</v>
      </c>
      <c r="P51" s="28">
        <v>2</v>
      </c>
      <c r="Q51" s="28">
        <v>4</v>
      </c>
      <c r="R51" s="28" t="s">
        <v>264</v>
      </c>
      <c r="T51" s="48"/>
      <c r="U51" s="48"/>
      <c r="V51" s="48"/>
      <c r="W51" s="48"/>
      <c r="X51" s="48"/>
      <c r="Y51" s="48"/>
      <c r="Z51" s="66"/>
      <c r="AA51" s="48"/>
      <c r="AB51" s="48"/>
    </row>
    <row r="52" spans="1:256" s="65" customFormat="1" ht="23.25">
      <c r="A52" s="141" t="s">
        <v>83</v>
      </c>
      <c r="B52" s="141"/>
      <c r="C52" s="141"/>
      <c r="D52" s="141"/>
      <c r="E52" s="25">
        <f aca="true" t="shared" si="20" ref="E52:L52">SUM(E26:E51)</f>
        <v>259</v>
      </c>
      <c r="F52" s="25">
        <f t="shared" si="20"/>
        <v>843</v>
      </c>
      <c r="G52" s="25">
        <f t="shared" si="20"/>
        <v>1181.5</v>
      </c>
      <c r="H52" s="25">
        <f t="shared" si="20"/>
        <v>1378</v>
      </c>
      <c r="I52" s="25">
        <f t="shared" si="20"/>
        <v>840.5</v>
      </c>
      <c r="J52" s="25">
        <f t="shared" si="20"/>
        <v>507</v>
      </c>
      <c r="K52" s="25">
        <f t="shared" si="20"/>
        <v>436.5</v>
      </c>
      <c r="L52" s="25">
        <f t="shared" si="20"/>
        <v>992</v>
      </c>
      <c r="M52" s="15">
        <f>SUM(E52:L52)</f>
        <v>6437.5</v>
      </c>
      <c r="N52" s="19">
        <f>((4*L52)+(3.5*K52)+(3*J52)+(2.5*I52)+(2*H52)+(1.5*G52)+(F52))/M52</f>
        <v>2.250757281553398</v>
      </c>
      <c r="O52" s="41">
        <f>SQRT((16*L52+12.25*K52+9*J52+6.25*I52+4*H52+2.25*G52+F52)/M52-(N52^2))</f>
        <v>1.0748196549199864</v>
      </c>
      <c r="P52" s="25">
        <f>SUM(P26:P51)</f>
        <v>19</v>
      </c>
      <c r="Q52" s="25">
        <f>SUM(Q26:Q51)</f>
        <v>118</v>
      </c>
      <c r="R52" s="26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18" s="44" customFormat="1" ht="18.75" customHeight="1">
      <c r="A53" s="141" t="s">
        <v>85</v>
      </c>
      <c r="B53" s="141"/>
      <c r="C53" s="141"/>
      <c r="D53" s="141"/>
      <c r="E53" s="19">
        <f aca="true" t="shared" si="21" ref="E53:L53">(E52*100)/$M52</f>
        <v>4.023300970873787</v>
      </c>
      <c r="F53" s="19">
        <f t="shared" si="21"/>
        <v>13.095145631067961</v>
      </c>
      <c r="G53" s="19">
        <f t="shared" si="21"/>
        <v>18.353398058252427</v>
      </c>
      <c r="H53" s="19">
        <f t="shared" si="21"/>
        <v>21.405825242718446</v>
      </c>
      <c r="I53" s="19">
        <f t="shared" si="21"/>
        <v>13.05631067961165</v>
      </c>
      <c r="J53" s="19">
        <f t="shared" si="21"/>
        <v>7.8757281553398055</v>
      </c>
      <c r="K53" s="19">
        <f t="shared" si="21"/>
        <v>6.7805825242718445</v>
      </c>
      <c r="L53" s="19">
        <f t="shared" si="21"/>
        <v>15.409708737864078</v>
      </c>
      <c r="M53" s="19">
        <f>((M52-(P52+Q52))*100)/$M52</f>
        <v>97.87184466019417</v>
      </c>
      <c r="N53" s="27" t="s">
        <v>42</v>
      </c>
      <c r="O53" s="39" t="s">
        <v>42</v>
      </c>
      <c r="P53" s="19">
        <f>(P52*100)/$M52</f>
        <v>0.29514563106796116</v>
      </c>
      <c r="Q53" s="19">
        <f>(Q52*100)/$M52</f>
        <v>1.833009708737864</v>
      </c>
      <c r="R53" s="18"/>
    </row>
    <row r="54" spans="1:256" ht="23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40"/>
      <c r="P54" s="5"/>
      <c r="Q54" s="5"/>
      <c r="R54" s="5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23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40"/>
      <c r="P55" s="5"/>
      <c r="Q55" s="5"/>
      <c r="R55" s="5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</sheetData>
  <mergeCells count="34">
    <mergeCell ref="O46:O47"/>
    <mergeCell ref="R46:R47"/>
    <mergeCell ref="C46:C47"/>
    <mergeCell ref="D46:D47"/>
    <mergeCell ref="E46:L46"/>
    <mergeCell ref="N46:N47"/>
    <mergeCell ref="R24:R25"/>
    <mergeCell ref="A16:D16"/>
    <mergeCell ref="A52:D52"/>
    <mergeCell ref="A1:R1"/>
    <mergeCell ref="A2:R2"/>
    <mergeCell ref="A22:R22"/>
    <mergeCell ref="A23:R23"/>
    <mergeCell ref="A17:D17"/>
    <mergeCell ref="E24:L24"/>
    <mergeCell ref="N24:N25"/>
    <mergeCell ref="O24:O25"/>
    <mergeCell ref="A53:D53"/>
    <mergeCell ref="A24:A25"/>
    <mergeCell ref="B24:B25"/>
    <mergeCell ref="C24:C25"/>
    <mergeCell ref="D24:D25"/>
    <mergeCell ref="A44:R44"/>
    <mergeCell ref="A45:R45"/>
    <mergeCell ref="A46:A47"/>
    <mergeCell ref="B46:B47"/>
    <mergeCell ref="E3:L3"/>
    <mergeCell ref="N3:N4"/>
    <mergeCell ref="O3:O4"/>
    <mergeCell ref="R3:R4"/>
    <mergeCell ref="A3:A4"/>
    <mergeCell ref="B3:B4"/>
    <mergeCell ref="C3:C4"/>
    <mergeCell ref="D3:D4"/>
  </mergeCells>
  <printOptions/>
  <pageMargins left="0.8" right="0.4" top="0.64" bottom="0.6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6"/>
  <sheetViews>
    <sheetView workbookViewId="0" topLeftCell="A135">
      <selection activeCell="D52" sqref="D52"/>
    </sheetView>
  </sheetViews>
  <sheetFormatPr defaultColWidth="9.140625" defaultRowHeight="12.75"/>
  <cols>
    <col min="1" max="1" width="9.140625" style="3" customWidth="1"/>
    <col min="2" max="2" width="7.8515625" style="3" bestFit="1" customWidth="1"/>
    <col min="3" max="3" width="22.7109375" style="3" bestFit="1" customWidth="1"/>
    <col min="4" max="4" width="11.140625" style="3" customWidth="1"/>
    <col min="5" max="5" width="4.421875" style="3" bestFit="1" customWidth="1"/>
    <col min="6" max="12" width="5.421875" style="3" bestFit="1" customWidth="1"/>
    <col min="13" max="13" width="13.8515625" style="3" bestFit="1" customWidth="1"/>
    <col min="14" max="14" width="4.421875" style="6" bestFit="1" customWidth="1"/>
    <col min="15" max="15" width="7.28125" style="43" bestFit="1" customWidth="1"/>
    <col min="16" max="17" width="4.421875" style="3" customWidth="1"/>
    <col min="18" max="18" width="8.57421875" style="3" bestFit="1" customWidth="1"/>
    <col min="21" max="21" width="10.00390625" style="0" bestFit="1" customWidth="1"/>
    <col min="22" max="25" width="6.421875" style="0" customWidth="1"/>
    <col min="26" max="26" width="7.421875" style="0" bestFit="1" customWidth="1"/>
    <col min="27" max="28" width="6.421875" style="0" customWidth="1"/>
    <col min="29" max="29" width="7.140625" style="0" customWidth="1"/>
    <col min="30" max="30" width="7.57421875" style="0" customWidth="1"/>
  </cols>
  <sheetData>
    <row r="1" spans="1:18" s="1" customFormat="1" ht="29.25">
      <c r="A1" s="143" t="s">
        <v>100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29.25">
      <c r="A2" s="143" t="s">
        <v>268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32" s="1" customFormat="1" ht="23.25">
      <c r="A3" s="134" t="s">
        <v>46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  <c r="V3" s="1">
        <v>0</v>
      </c>
      <c r="W3" s="1">
        <v>1</v>
      </c>
      <c r="X3" s="1">
        <v>1.5</v>
      </c>
      <c r="Y3" s="1">
        <v>2</v>
      </c>
      <c r="Z3" s="1">
        <v>2.5</v>
      </c>
      <c r="AA3" s="1">
        <v>3</v>
      </c>
      <c r="AB3" s="1">
        <v>3.5</v>
      </c>
      <c r="AC3" s="1">
        <v>4</v>
      </c>
      <c r="AD3" s="1" t="s">
        <v>83</v>
      </c>
      <c r="AE3" s="1" t="s">
        <v>1</v>
      </c>
      <c r="AF3" s="1" t="s">
        <v>2</v>
      </c>
    </row>
    <row r="4" spans="1:32" s="1" customFormat="1" ht="23.25">
      <c r="A4" s="134"/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U4" s="1" t="s">
        <v>47</v>
      </c>
      <c r="V4" s="1">
        <f>SUM(E5:E9)</f>
        <v>7</v>
      </c>
      <c r="W4" s="1">
        <f aca="true" t="shared" si="0" ref="W4:AC4">SUM(F5:F9)</f>
        <v>286</v>
      </c>
      <c r="X4" s="1">
        <f t="shared" si="0"/>
        <v>283</v>
      </c>
      <c r="Y4" s="1">
        <f t="shared" si="0"/>
        <v>273</v>
      </c>
      <c r="Z4" s="1">
        <f t="shared" si="0"/>
        <v>176</v>
      </c>
      <c r="AA4" s="1">
        <f t="shared" si="0"/>
        <v>178</v>
      </c>
      <c r="AB4" s="1">
        <f t="shared" si="0"/>
        <v>146</v>
      </c>
      <c r="AC4" s="1">
        <f t="shared" si="0"/>
        <v>679</v>
      </c>
      <c r="AD4" s="1">
        <f aca="true" t="shared" si="1" ref="AD4:AD9">SUM(V4:AC4)</f>
        <v>2028</v>
      </c>
      <c r="AE4" s="1">
        <f>SUM(P5:P9)</f>
        <v>1</v>
      </c>
      <c r="AF4" s="1">
        <f>SUM(Q5:Q9)</f>
        <v>0</v>
      </c>
    </row>
    <row r="5" spans="1:32" s="1" customFormat="1" ht="23.25">
      <c r="A5" s="7" t="s">
        <v>47</v>
      </c>
      <c r="B5" s="7" t="s">
        <v>159</v>
      </c>
      <c r="C5" s="7" t="s">
        <v>65</v>
      </c>
      <c r="D5" s="7" t="s">
        <v>55</v>
      </c>
      <c r="E5" s="7">
        <v>2</v>
      </c>
      <c r="F5" s="7">
        <v>74</v>
      </c>
      <c r="G5" s="7">
        <v>149</v>
      </c>
      <c r="H5" s="7">
        <v>145</v>
      </c>
      <c r="I5" s="7">
        <v>85</v>
      </c>
      <c r="J5" s="7">
        <v>62</v>
      </c>
      <c r="K5" s="7">
        <v>39</v>
      </c>
      <c r="L5" s="7">
        <v>52</v>
      </c>
      <c r="M5" s="7">
        <f>SUM(E5:L5)</f>
        <v>608</v>
      </c>
      <c r="N5" s="8">
        <f>((4*L5)+(3.5*K5)+(3*J5)+(2.5*I5)+(2*H5)+(1.5*G5)+(F5))/M5</f>
        <v>2.1883223684210527</v>
      </c>
      <c r="O5" s="36">
        <f>SQRT((16*L5+12.25*K5+9*J5+6.25*I5+4*H5+2.25*G5+F5)/M5-(N5^2))</f>
        <v>0.8854517587826185</v>
      </c>
      <c r="P5" s="28">
        <v>1</v>
      </c>
      <c r="Q5" s="28">
        <v>0</v>
      </c>
      <c r="R5" s="28" t="s">
        <v>265</v>
      </c>
      <c r="U5" s="1" t="s">
        <v>48</v>
      </c>
      <c r="V5" s="1">
        <f>SUM(E10:E13)</f>
        <v>24</v>
      </c>
      <c r="W5" s="1">
        <f aca="true" t="shared" si="2" ref="W5:AC5">SUM(F10:F13)</f>
        <v>29</v>
      </c>
      <c r="X5" s="1">
        <f t="shared" si="2"/>
        <v>107</v>
      </c>
      <c r="Y5" s="1">
        <f t="shared" si="2"/>
        <v>217</v>
      </c>
      <c r="Z5" s="1">
        <f t="shared" si="2"/>
        <v>350</v>
      </c>
      <c r="AA5" s="1">
        <f t="shared" si="2"/>
        <v>192</v>
      </c>
      <c r="AB5" s="1">
        <f t="shared" si="2"/>
        <v>144</v>
      </c>
      <c r="AC5" s="1">
        <f t="shared" si="2"/>
        <v>367</v>
      </c>
      <c r="AD5" s="1">
        <f t="shared" si="1"/>
        <v>1430</v>
      </c>
      <c r="AE5" s="1">
        <f>SUM(P10:P13)</f>
        <v>3</v>
      </c>
      <c r="AF5" s="1">
        <f>SUM(Q10:Q13)</f>
        <v>0</v>
      </c>
    </row>
    <row r="6" spans="1:32" s="1" customFormat="1" ht="23.25">
      <c r="A6" s="9"/>
      <c r="B6" s="7" t="s">
        <v>160</v>
      </c>
      <c r="C6" s="7" t="s">
        <v>66</v>
      </c>
      <c r="D6" s="7" t="s">
        <v>54</v>
      </c>
      <c r="E6" s="7">
        <v>0</v>
      </c>
      <c r="F6" s="7">
        <v>0</v>
      </c>
      <c r="G6" s="7">
        <v>0</v>
      </c>
      <c r="H6" s="7">
        <v>7</v>
      </c>
      <c r="I6" s="7">
        <v>1</v>
      </c>
      <c r="J6" s="7">
        <v>10</v>
      </c>
      <c r="K6" s="7">
        <v>17</v>
      </c>
      <c r="L6" s="7">
        <v>72</v>
      </c>
      <c r="M6" s="7">
        <f aca="true" t="shared" si="3" ref="M6:M16">SUM(E6:L6)</f>
        <v>107</v>
      </c>
      <c r="N6" s="8">
        <f aca="true" t="shared" si="4" ref="N6:N16">((4*L6)+(3.5*K6)+(3*J6)+(2.5*I6)+(2*H6)+(1.5*G6)+(F6))/M6</f>
        <v>3.682242990654206</v>
      </c>
      <c r="O6" s="36">
        <f aca="true" t="shared" si="5" ref="O6:O16">SQRT((16*L6+12.25*K6+9*J6+6.25*I6+4*H6+2.25*G6+F6)/M6-(N6^2))</f>
        <v>0.5611758489804276</v>
      </c>
      <c r="P6" s="28">
        <v>0</v>
      </c>
      <c r="Q6" s="28">
        <v>0</v>
      </c>
      <c r="R6" s="28" t="s">
        <v>265</v>
      </c>
      <c r="U6" s="1" t="s">
        <v>49</v>
      </c>
      <c r="V6" s="1">
        <f>SUM(E14:E15)</f>
        <v>6</v>
      </c>
      <c r="W6" s="1">
        <f aca="true" t="shared" si="6" ref="W6:AC6">SUM(F14:F15)</f>
        <v>70</v>
      </c>
      <c r="X6" s="1">
        <f t="shared" si="6"/>
        <v>52</v>
      </c>
      <c r="Y6" s="1">
        <f t="shared" si="6"/>
        <v>50</v>
      </c>
      <c r="Z6" s="1">
        <f t="shared" si="6"/>
        <v>73</v>
      </c>
      <c r="AA6" s="1">
        <f t="shared" si="6"/>
        <v>111</v>
      </c>
      <c r="AB6" s="1">
        <f t="shared" si="6"/>
        <v>111</v>
      </c>
      <c r="AC6" s="1">
        <f t="shared" si="6"/>
        <v>213</v>
      </c>
      <c r="AD6" s="1">
        <f t="shared" si="1"/>
        <v>686</v>
      </c>
      <c r="AE6" s="1">
        <f>SUM(P14:P15)</f>
        <v>0</v>
      </c>
      <c r="AF6" s="1">
        <f>SUM(Q14:Q15)</f>
        <v>0</v>
      </c>
    </row>
    <row r="7" spans="1:32" s="1" customFormat="1" ht="23.25">
      <c r="A7" s="10"/>
      <c r="B7" s="7" t="s">
        <v>161</v>
      </c>
      <c r="C7" s="7" t="s">
        <v>65</v>
      </c>
      <c r="D7" s="7" t="s">
        <v>55</v>
      </c>
      <c r="E7" s="7">
        <v>5</v>
      </c>
      <c r="F7" s="7">
        <v>177</v>
      </c>
      <c r="G7" s="7">
        <v>115</v>
      </c>
      <c r="H7" s="7">
        <v>95</v>
      </c>
      <c r="I7" s="7">
        <v>63</v>
      </c>
      <c r="J7" s="7">
        <v>55</v>
      </c>
      <c r="K7" s="7">
        <v>35</v>
      </c>
      <c r="L7" s="7">
        <v>60</v>
      </c>
      <c r="M7" s="7">
        <f>SUM(E7:L7)</f>
        <v>605</v>
      </c>
      <c r="N7" s="8">
        <f>((4*L7)+(3.5*K7)+(3*J7)+(2.5*I7)+(2*H7)+(1.5*G7)+(F7))/M7</f>
        <v>2.0239669421487605</v>
      </c>
      <c r="O7" s="36">
        <f>SQRT((16*L7+12.25*K7+9*J7+6.25*I7+4*H7+2.25*G7+F7)/M7-(N7^2))</f>
        <v>1.0081506506690194</v>
      </c>
      <c r="P7" s="28">
        <v>0</v>
      </c>
      <c r="Q7" s="28">
        <v>0</v>
      </c>
      <c r="R7" s="28" t="s">
        <v>266</v>
      </c>
      <c r="U7" s="1" t="s">
        <v>50</v>
      </c>
      <c r="V7" s="1">
        <f>SUM(E26:E42)</f>
        <v>161</v>
      </c>
      <c r="W7" s="1">
        <f aca="true" t="shared" si="7" ref="W7:AC7">SUM(F26:F42)</f>
        <v>389</v>
      </c>
      <c r="X7" s="1">
        <f t="shared" si="7"/>
        <v>268</v>
      </c>
      <c r="Y7" s="1">
        <f t="shared" si="7"/>
        <v>628</v>
      </c>
      <c r="Z7" s="1">
        <f t="shared" si="7"/>
        <v>664</v>
      </c>
      <c r="AA7" s="1">
        <f t="shared" si="7"/>
        <v>864</v>
      </c>
      <c r="AB7" s="1">
        <f t="shared" si="7"/>
        <v>579</v>
      </c>
      <c r="AC7" s="1">
        <f t="shared" si="7"/>
        <v>1058</v>
      </c>
      <c r="AD7" s="1">
        <f t="shared" si="1"/>
        <v>4611</v>
      </c>
      <c r="AE7" s="1">
        <f>SUM(P26:P42)</f>
        <v>13</v>
      </c>
      <c r="AF7" s="1">
        <f>SUM(Q26:Q42)</f>
        <v>128</v>
      </c>
    </row>
    <row r="8" spans="1:32" s="1" customFormat="1" ht="23.25">
      <c r="A8" s="10"/>
      <c r="B8" s="7" t="s">
        <v>162</v>
      </c>
      <c r="C8" s="7" t="s">
        <v>66</v>
      </c>
      <c r="D8" s="7" t="s">
        <v>54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>
        <v>3</v>
      </c>
      <c r="L8" s="7">
        <v>96</v>
      </c>
      <c r="M8" s="7">
        <f>SUM(E8:L8)</f>
        <v>103</v>
      </c>
      <c r="N8" s="8">
        <f>((4*L8)+(3.5*K8)+(3*J8)+(2.5*I8)+(2*H8)+(1.5*G8)+(F8))/M8</f>
        <v>3.9466019417475726</v>
      </c>
      <c r="O8" s="36">
        <f>SQRT((16*L8+12.25*K8+9*J8+6.25*I8+4*H8+2.25*G8+F8)/M8-(N8^2))</f>
        <v>0.20800276976339144</v>
      </c>
      <c r="P8" s="28">
        <v>0</v>
      </c>
      <c r="Q8" s="28">
        <v>0</v>
      </c>
      <c r="R8" s="28" t="s">
        <v>266</v>
      </c>
      <c r="U8" s="1" t="s">
        <v>51</v>
      </c>
      <c r="V8" s="1">
        <f>SUM(E49:E56)</f>
        <v>216</v>
      </c>
      <c r="W8" s="1">
        <f aca="true" t="shared" si="8" ref="W8:AC8">SUM(F49:F56)</f>
        <v>470</v>
      </c>
      <c r="X8" s="1">
        <f t="shared" si="8"/>
        <v>438</v>
      </c>
      <c r="Y8" s="1">
        <f t="shared" si="8"/>
        <v>474</v>
      </c>
      <c r="Z8" s="1">
        <f t="shared" si="8"/>
        <v>300</v>
      </c>
      <c r="AA8" s="1">
        <f t="shared" si="8"/>
        <v>368</v>
      </c>
      <c r="AB8" s="1">
        <f t="shared" si="8"/>
        <v>210</v>
      </c>
      <c r="AC8" s="1">
        <f t="shared" si="8"/>
        <v>314</v>
      </c>
      <c r="AD8" s="1">
        <f t="shared" si="1"/>
        <v>2790</v>
      </c>
      <c r="AE8" s="1">
        <f>SUM(P49:P56)</f>
        <v>14</v>
      </c>
      <c r="AF8" s="1">
        <f>SUM(Q49:Q56)</f>
        <v>29</v>
      </c>
    </row>
    <row r="9" spans="1:32" s="1" customFormat="1" ht="23.25">
      <c r="A9" s="11"/>
      <c r="B9" s="7" t="s">
        <v>281</v>
      </c>
      <c r="C9" s="7" t="s">
        <v>282</v>
      </c>
      <c r="D9" s="7" t="s">
        <v>54</v>
      </c>
      <c r="E9" s="7">
        <v>0</v>
      </c>
      <c r="F9" s="7">
        <v>35</v>
      </c>
      <c r="G9" s="7">
        <v>19</v>
      </c>
      <c r="H9" s="7">
        <v>26</v>
      </c>
      <c r="I9" s="7">
        <v>27</v>
      </c>
      <c r="J9" s="7">
        <v>47</v>
      </c>
      <c r="K9" s="7">
        <v>52</v>
      </c>
      <c r="L9" s="7">
        <v>399</v>
      </c>
      <c r="M9" s="7">
        <f>SUM(E9:L9)</f>
        <v>605</v>
      </c>
      <c r="N9" s="8">
        <f>((4*L9)+(3.5*K9)+(3*J9)+(2.5*I9)+(2*H9)+(1.5*G9)+(F9))/M9</f>
        <v>3.474380165289256</v>
      </c>
      <c r="O9" s="36">
        <f>SQRT((16*L9+12.25*K9+9*J9+6.25*I9+4*H9+2.25*G9+F9)/M9-(N9^2))</f>
        <v>0.9011956177350001</v>
      </c>
      <c r="P9" s="28">
        <v>0</v>
      </c>
      <c r="Q9" s="28">
        <v>0</v>
      </c>
      <c r="R9" s="28" t="s">
        <v>266</v>
      </c>
      <c r="U9" s="119" t="s">
        <v>52</v>
      </c>
      <c r="V9" s="12">
        <f>SUM(E72:E79)</f>
        <v>46</v>
      </c>
      <c r="W9" s="12">
        <f aca="true" t="shared" si="9" ref="W9:AC9">SUM(F72:F79)</f>
        <v>351</v>
      </c>
      <c r="X9" s="12">
        <f t="shared" si="9"/>
        <v>220</v>
      </c>
      <c r="Y9" s="12">
        <f t="shared" si="9"/>
        <v>338</v>
      </c>
      <c r="Z9" s="12">
        <f t="shared" si="9"/>
        <v>393</v>
      </c>
      <c r="AA9" s="12">
        <f t="shared" si="9"/>
        <v>428</v>
      </c>
      <c r="AB9" s="12">
        <f t="shared" si="9"/>
        <v>322</v>
      </c>
      <c r="AC9" s="12">
        <f t="shared" si="9"/>
        <v>564</v>
      </c>
      <c r="AD9" s="48">
        <f t="shared" si="1"/>
        <v>2662</v>
      </c>
      <c r="AE9" s="48">
        <f>SUM(P72:P79)</f>
        <v>12</v>
      </c>
      <c r="AF9" s="48">
        <f>SUM(Q72:Q79)</f>
        <v>15</v>
      </c>
    </row>
    <row r="10" spans="1:18" s="1" customFormat="1" ht="23.25">
      <c r="A10" s="7" t="s">
        <v>48</v>
      </c>
      <c r="B10" s="7" t="s">
        <v>283</v>
      </c>
      <c r="C10" s="7" t="s">
        <v>65</v>
      </c>
      <c r="D10" s="7" t="s">
        <v>55</v>
      </c>
      <c r="E10" s="28">
        <v>22</v>
      </c>
      <c r="F10" s="28">
        <v>12</v>
      </c>
      <c r="G10" s="28">
        <v>52</v>
      </c>
      <c r="H10" s="28">
        <v>55</v>
      </c>
      <c r="I10" s="28">
        <v>177</v>
      </c>
      <c r="J10" s="28">
        <v>121</v>
      </c>
      <c r="K10" s="28">
        <v>58</v>
      </c>
      <c r="L10" s="28">
        <v>69</v>
      </c>
      <c r="M10" s="7">
        <f t="shared" si="3"/>
        <v>566</v>
      </c>
      <c r="N10" s="8">
        <f t="shared" si="4"/>
        <v>2.622791519434629</v>
      </c>
      <c r="O10" s="36">
        <f t="shared" si="5"/>
        <v>0.9066070687075816</v>
      </c>
      <c r="P10" s="28">
        <v>0</v>
      </c>
      <c r="Q10" s="28">
        <v>0</v>
      </c>
      <c r="R10" s="28" t="s">
        <v>249</v>
      </c>
    </row>
    <row r="11" spans="1:32" s="1" customFormat="1" ht="23.25">
      <c r="A11" s="9"/>
      <c r="B11" s="7" t="s">
        <v>284</v>
      </c>
      <c r="C11" s="7" t="s">
        <v>66</v>
      </c>
      <c r="D11" s="7" t="s">
        <v>54</v>
      </c>
      <c r="E11" s="28">
        <v>1</v>
      </c>
      <c r="F11" s="28">
        <v>0</v>
      </c>
      <c r="G11" s="28">
        <v>0</v>
      </c>
      <c r="H11" s="28">
        <v>0</v>
      </c>
      <c r="I11" s="28">
        <v>2</v>
      </c>
      <c r="J11" s="28">
        <v>8</v>
      </c>
      <c r="K11" s="28">
        <v>34</v>
      </c>
      <c r="L11" s="28">
        <v>103</v>
      </c>
      <c r="M11" s="7">
        <f t="shared" si="3"/>
        <v>148</v>
      </c>
      <c r="N11" s="8">
        <f t="shared" si="4"/>
        <v>3.7837837837837838</v>
      </c>
      <c r="O11" s="36">
        <f t="shared" si="5"/>
        <v>0.4508331707462776</v>
      </c>
      <c r="P11" s="28">
        <v>2</v>
      </c>
      <c r="Q11" s="28">
        <v>0</v>
      </c>
      <c r="R11" s="28" t="s">
        <v>249</v>
      </c>
      <c r="U11" s="13" t="s">
        <v>139</v>
      </c>
      <c r="V11" s="78">
        <f aca="true" t="shared" si="10" ref="V11:AF11">SUM(V4:V6)</f>
        <v>37</v>
      </c>
      <c r="W11" s="78">
        <f t="shared" si="10"/>
        <v>385</v>
      </c>
      <c r="X11" s="78">
        <f t="shared" si="10"/>
        <v>442</v>
      </c>
      <c r="Y11" s="78">
        <f t="shared" si="10"/>
        <v>540</v>
      </c>
      <c r="Z11" s="78">
        <f t="shared" si="10"/>
        <v>599</v>
      </c>
      <c r="AA11" s="78">
        <f t="shared" si="10"/>
        <v>481</v>
      </c>
      <c r="AB11" s="78">
        <f t="shared" si="10"/>
        <v>401</v>
      </c>
      <c r="AC11" s="78">
        <f t="shared" si="10"/>
        <v>1259</v>
      </c>
      <c r="AD11" s="12">
        <f t="shared" si="10"/>
        <v>4144</v>
      </c>
      <c r="AE11" s="12">
        <f t="shared" si="10"/>
        <v>4</v>
      </c>
      <c r="AF11" s="12">
        <f t="shared" si="10"/>
        <v>0</v>
      </c>
    </row>
    <row r="12" spans="1:32" s="1" customFormat="1" ht="23.25">
      <c r="A12" s="10"/>
      <c r="B12" s="7" t="s">
        <v>285</v>
      </c>
      <c r="C12" s="7" t="s">
        <v>65</v>
      </c>
      <c r="D12" s="7" t="s">
        <v>55</v>
      </c>
      <c r="E12" s="28">
        <v>1</v>
      </c>
      <c r="F12" s="28">
        <v>17</v>
      </c>
      <c r="G12" s="28">
        <v>55</v>
      </c>
      <c r="H12" s="28">
        <v>162</v>
      </c>
      <c r="I12" s="28">
        <v>171</v>
      </c>
      <c r="J12" s="28">
        <v>62</v>
      </c>
      <c r="K12" s="28">
        <v>36</v>
      </c>
      <c r="L12" s="28">
        <v>56</v>
      </c>
      <c r="M12" s="7">
        <f>SUM(E12:L12)</f>
        <v>560</v>
      </c>
      <c r="N12" s="8">
        <f>((4*L12)+(3.5*K12)+(3*J12)+(2.5*I12)+(2*H12)+(1.5*G12)+(F12))/M12</f>
        <v>2.476785714285714</v>
      </c>
      <c r="O12" s="36">
        <f>SQRT((16*L12+12.25*K12+9*J12+6.25*I12+4*H12+2.25*G12+F12)/M12-(N12^2))</f>
        <v>0.7526123721100137</v>
      </c>
      <c r="P12" s="28">
        <v>1</v>
      </c>
      <c r="Q12" s="28">
        <v>0</v>
      </c>
      <c r="R12" s="28" t="s">
        <v>250</v>
      </c>
      <c r="U12" s="48" t="s">
        <v>140</v>
      </c>
      <c r="V12" s="79">
        <f>SUM(V7:V9)</f>
        <v>423</v>
      </c>
      <c r="W12" s="79">
        <f aca="true" t="shared" si="11" ref="W12:AD12">SUM(W7:W9)</f>
        <v>1210</v>
      </c>
      <c r="X12" s="79">
        <f t="shared" si="11"/>
        <v>926</v>
      </c>
      <c r="Y12" s="79">
        <f t="shared" si="11"/>
        <v>1440</v>
      </c>
      <c r="Z12" s="79">
        <f t="shared" si="11"/>
        <v>1357</v>
      </c>
      <c r="AA12" s="79">
        <f t="shared" si="11"/>
        <v>1660</v>
      </c>
      <c r="AB12" s="79">
        <f t="shared" si="11"/>
        <v>1111</v>
      </c>
      <c r="AC12" s="79">
        <f t="shared" si="11"/>
        <v>1936</v>
      </c>
      <c r="AD12" s="79">
        <f t="shared" si="11"/>
        <v>10063</v>
      </c>
      <c r="AE12" s="12">
        <f>SUM(AE7:AE9)</f>
        <v>39</v>
      </c>
      <c r="AF12" s="12">
        <f>SUM(AF7:AF9)</f>
        <v>172</v>
      </c>
    </row>
    <row r="13" spans="1:32" s="1" customFormat="1" ht="23.25">
      <c r="A13" s="11"/>
      <c r="B13" s="7" t="s">
        <v>286</v>
      </c>
      <c r="C13" s="7" t="s">
        <v>66</v>
      </c>
      <c r="D13" s="7" t="s">
        <v>54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</v>
      </c>
      <c r="K13" s="28">
        <v>16</v>
      </c>
      <c r="L13" s="28">
        <v>139</v>
      </c>
      <c r="M13" s="7">
        <f>SUM(E13:L13)</f>
        <v>156</v>
      </c>
      <c r="N13" s="8">
        <f>((4*L13)+(3.5*K13)+(3*J13)+(2.5*I13)+(2*H13)+(1.5*G13)+(F13))/M13</f>
        <v>3.9423076923076925</v>
      </c>
      <c r="O13" s="36">
        <f>SQRT((16*L13+12.25*K13+9*J13+6.25*I13+4*H13+2.25*G13+F13)/M13-(N13^2))</f>
        <v>0.169478257261567</v>
      </c>
      <c r="P13" s="28">
        <v>0</v>
      </c>
      <c r="Q13" s="28">
        <v>0</v>
      </c>
      <c r="R13" s="28" t="s">
        <v>250</v>
      </c>
      <c r="U13" s="1" t="s">
        <v>141</v>
      </c>
      <c r="V13" s="80">
        <f aca="true" t="shared" si="12" ref="V13:AF13">SUM(V11:V12)</f>
        <v>460</v>
      </c>
      <c r="W13" s="80">
        <f t="shared" si="12"/>
        <v>1595</v>
      </c>
      <c r="X13" s="80">
        <f t="shared" si="12"/>
        <v>1368</v>
      </c>
      <c r="Y13" s="80">
        <f t="shared" si="12"/>
        <v>1980</v>
      </c>
      <c r="Z13" s="80">
        <f t="shared" si="12"/>
        <v>1956</v>
      </c>
      <c r="AA13" s="80">
        <f t="shared" si="12"/>
        <v>2141</v>
      </c>
      <c r="AB13" s="80">
        <f t="shared" si="12"/>
        <v>1512</v>
      </c>
      <c r="AC13" s="81">
        <f t="shared" si="12"/>
        <v>3195</v>
      </c>
      <c r="AD13" s="2">
        <f t="shared" si="12"/>
        <v>14207</v>
      </c>
      <c r="AE13" s="2">
        <f t="shared" si="12"/>
        <v>43</v>
      </c>
      <c r="AF13" s="2">
        <f t="shared" si="12"/>
        <v>172</v>
      </c>
    </row>
    <row r="14" spans="1:20" s="1" customFormat="1" ht="23.25">
      <c r="A14" s="7" t="s">
        <v>49</v>
      </c>
      <c r="B14" s="7" t="s">
        <v>26</v>
      </c>
      <c r="C14" s="7" t="s">
        <v>65</v>
      </c>
      <c r="D14" s="7" t="s">
        <v>55</v>
      </c>
      <c r="E14" s="28">
        <v>6</v>
      </c>
      <c r="F14" s="28">
        <v>70</v>
      </c>
      <c r="G14" s="28">
        <v>52</v>
      </c>
      <c r="H14" s="28">
        <v>50</v>
      </c>
      <c r="I14" s="28">
        <v>73</v>
      </c>
      <c r="J14" s="28">
        <v>109</v>
      </c>
      <c r="K14" s="28">
        <v>107</v>
      </c>
      <c r="L14" s="28">
        <v>108</v>
      </c>
      <c r="M14" s="7">
        <f t="shared" si="3"/>
        <v>575</v>
      </c>
      <c r="N14" s="8">
        <f t="shared" si="4"/>
        <v>2.72</v>
      </c>
      <c r="O14" s="36">
        <f t="shared" si="5"/>
        <v>1.0290730315909677</v>
      </c>
      <c r="P14" s="28">
        <v>0</v>
      </c>
      <c r="Q14" s="28">
        <v>0</v>
      </c>
      <c r="R14" s="28" t="s">
        <v>254</v>
      </c>
      <c r="T14" s="12"/>
    </row>
    <row r="15" spans="1:32" s="1" customFormat="1" ht="23.25">
      <c r="A15" s="7"/>
      <c r="B15" s="7" t="s">
        <v>27</v>
      </c>
      <c r="C15" s="7" t="s">
        <v>66</v>
      </c>
      <c r="D15" s="7" t="s">
        <v>54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2</v>
      </c>
      <c r="K15" s="28">
        <v>4</v>
      </c>
      <c r="L15" s="28">
        <v>105</v>
      </c>
      <c r="M15" s="7">
        <f t="shared" si="3"/>
        <v>111</v>
      </c>
      <c r="N15" s="8">
        <f t="shared" si="4"/>
        <v>3.963963963963964</v>
      </c>
      <c r="O15" s="36">
        <f t="shared" si="5"/>
        <v>0.16040084517806336</v>
      </c>
      <c r="P15" s="28">
        <v>0</v>
      </c>
      <c r="Q15" s="28">
        <v>0</v>
      </c>
      <c r="R15" s="28" t="s">
        <v>254</v>
      </c>
      <c r="T15" s="12"/>
      <c r="U15" s="12"/>
      <c r="V15" s="12"/>
      <c r="W15" s="12"/>
      <c r="X15" s="12"/>
      <c r="Y15" s="12"/>
      <c r="Z15" s="12"/>
      <c r="AA15" s="12"/>
      <c r="AB15" s="12"/>
      <c r="AC15" s="48"/>
      <c r="AD15" s="48"/>
      <c r="AE15" s="48"/>
      <c r="AF15" s="48"/>
    </row>
    <row r="16" spans="1:20" s="2" customFormat="1" ht="23.25">
      <c r="A16" s="135" t="s">
        <v>83</v>
      </c>
      <c r="B16" s="135"/>
      <c r="C16" s="135"/>
      <c r="D16" s="135"/>
      <c r="E16" s="7">
        <f>SUM(E5:E15)</f>
        <v>37</v>
      </c>
      <c r="F16" s="7">
        <f aca="true" t="shared" si="13" ref="F16:L16">SUM(F5:F15)</f>
        <v>385</v>
      </c>
      <c r="G16" s="7">
        <f t="shared" si="13"/>
        <v>442</v>
      </c>
      <c r="H16" s="7">
        <f t="shared" si="13"/>
        <v>540</v>
      </c>
      <c r="I16" s="7">
        <f t="shared" si="13"/>
        <v>599</v>
      </c>
      <c r="J16" s="7">
        <f t="shared" si="13"/>
        <v>481</v>
      </c>
      <c r="K16" s="7">
        <f t="shared" si="13"/>
        <v>401</v>
      </c>
      <c r="L16" s="7">
        <f t="shared" si="13"/>
        <v>1259</v>
      </c>
      <c r="M16" s="7">
        <f t="shared" si="3"/>
        <v>4144</v>
      </c>
      <c r="N16" s="8">
        <f t="shared" si="4"/>
        <v>2.777027027027027</v>
      </c>
      <c r="O16" s="36">
        <f t="shared" si="5"/>
        <v>1.0661600001818146</v>
      </c>
      <c r="P16" s="7">
        <f>SUM(P5:P15)</f>
        <v>4</v>
      </c>
      <c r="Q16" s="7">
        <f>SUM(Q5:Q15)</f>
        <v>0</v>
      </c>
      <c r="R16" s="9"/>
      <c r="T16" s="13"/>
    </row>
    <row r="17" spans="1:20" s="2" customFormat="1" ht="23.25">
      <c r="A17" s="135" t="s">
        <v>85</v>
      </c>
      <c r="B17" s="135"/>
      <c r="C17" s="135"/>
      <c r="D17" s="135"/>
      <c r="E17" s="8">
        <f>(E16*100)/$M16</f>
        <v>0.8928571428571429</v>
      </c>
      <c r="F17" s="8">
        <f aca="true" t="shared" si="14" ref="F17:L17">(F16*100)/$M16</f>
        <v>9.29054054054054</v>
      </c>
      <c r="G17" s="8">
        <f t="shared" si="14"/>
        <v>10.666023166023166</v>
      </c>
      <c r="H17" s="8">
        <f t="shared" si="14"/>
        <v>13.03088803088803</v>
      </c>
      <c r="I17" s="8">
        <f t="shared" si="14"/>
        <v>14.454633204633204</v>
      </c>
      <c r="J17" s="8">
        <f t="shared" si="14"/>
        <v>11.607142857142858</v>
      </c>
      <c r="K17" s="8">
        <f t="shared" si="14"/>
        <v>9.676640926640927</v>
      </c>
      <c r="L17" s="8">
        <f t="shared" si="14"/>
        <v>30.381274131274132</v>
      </c>
      <c r="M17" s="8">
        <f>((M16-(P16+Q16))*100)/$M16</f>
        <v>99.9034749034749</v>
      </c>
      <c r="N17" s="14"/>
      <c r="O17" s="37"/>
      <c r="P17" s="8">
        <f>(P16*100)/$M16</f>
        <v>0.09652509652509653</v>
      </c>
      <c r="Q17" s="8">
        <f>(Q16*100)/$M16</f>
        <v>0</v>
      </c>
      <c r="R17" s="11"/>
      <c r="T17" s="48"/>
    </row>
    <row r="18" spans="1:20" s="2" customFormat="1" ht="23.25">
      <c r="A18" s="12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5"/>
      <c r="O18" s="40"/>
      <c r="P18" s="13"/>
      <c r="Q18" s="13"/>
      <c r="T18" s="1"/>
    </row>
    <row r="19" spans="1:17" s="2" customFormat="1" ht="23.25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5"/>
      <c r="O19" s="40"/>
      <c r="P19" s="13"/>
      <c r="Q19" s="13"/>
    </row>
    <row r="20" spans="1:17" s="2" customFormat="1" ht="23.25">
      <c r="A20" s="12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40"/>
      <c r="P20" s="13"/>
      <c r="Q20" s="13"/>
    </row>
    <row r="21" spans="1:17" s="2" customFormat="1" ht="23.25">
      <c r="A21" s="12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5"/>
      <c r="O21" s="40"/>
      <c r="P21" s="13"/>
      <c r="Q21" s="13"/>
    </row>
    <row r="22" spans="1:18" s="1" customFormat="1" ht="29.25">
      <c r="A22" s="143" t="s">
        <v>100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s="1" customFormat="1" ht="29.25">
      <c r="A23" s="143" t="s">
        <v>267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s="17" customFormat="1" ht="23.25">
      <c r="A24" s="140" t="s">
        <v>46</v>
      </c>
      <c r="B24" s="140" t="s">
        <v>0</v>
      </c>
      <c r="C24" s="140" t="s">
        <v>56</v>
      </c>
      <c r="D24" s="140" t="s">
        <v>53</v>
      </c>
      <c r="E24" s="141" t="s">
        <v>41</v>
      </c>
      <c r="F24" s="141"/>
      <c r="G24" s="141"/>
      <c r="H24" s="141"/>
      <c r="I24" s="141"/>
      <c r="J24" s="141"/>
      <c r="K24" s="141"/>
      <c r="L24" s="141"/>
      <c r="M24" s="16" t="s">
        <v>40</v>
      </c>
      <c r="N24" s="134" t="s">
        <v>44</v>
      </c>
      <c r="O24" s="136" t="s">
        <v>45</v>
      </c>
      <c r="P24" s="70"/>
      <c r="Q24" s="70"/>
      <c r="R24" s="140" t="s">
        <v>3</v>
      </c>
    </row>
    <row r="25" spans="1:18" s="17" customFormat="1" ht="23.25">
      <c r="A25" s="140"/>
      <c r="B25" s="140"/>
      <c r="C25" s="140"/>
      <c r="D25" s="140"/>
      <c r="E25" s="15">
        <v>0</v>
      </c>
      <c r="F25" s="15">
        <v>1</v>
      </c>
      <c r="G25" s="15">
        <v>1.5</v>
      </c>
      <c r="H25" s="15">
        <v>2</v>
      </c>
      <c r="I25" s="15">
        <v>2.5</v>
      </c>
      <c r="J25" s="15">
        <v>3</v>
      </c>
      <c r="K25" s="15">
        <v>3.5</v>
      </c>
      <c r="L25" s="15">
        <v>4</v>
      </c>
      <c r="M25" s="18" t="s">
        <v>43</v>
      </c>
      <c r="N25" s="134"/>
      <c r="O25" s="136"/>
      <c r="P25" s="71" t="s">
        <v>1</v>
      </c>
      <c r="Q25" s="71" t="s">
        <v>2</v>
      </c>
      <c r="R25" s="140"/>
    </row>
    <row r="26" spans="1:18" s="17" customFormat="1" ht="21.75">
      <c r="A26" s="15" t="s">
        <v>50</v>
      </c>
      <c r="B26" s="74" t="s">
        <v>287</v>
      </c>
      <c r="C26" s="15" t="s">
        <v>282</v>
      </c>
      <c r="D26" s="15" t="s">
        <v>54</v>
      </c>
      <c r="E26" s="28">
        <v>5</v>
      </c>
      <c r="F26" s="28">
        <v>35</v>
      </c>
      <c r="G26" s="28">
        <v>8</v>
      </c>
      <c r="H26" s="28">
        <v>4</v>
      </c>
      <c r="I26" s="28">
        <v>5</v>
      </c>
      <c r="J26" s="28">
        <v>23</v>
      </c>
      <c r="K26" s="28">
        <v>70</v>
      </c>
      <c r="L26" s="28">
        <v>436</v>
      </c>
      <c r="M26" s="15">
        <f>SUM(E26:L26)</f>
        <v>586</v>
      </c>
      <c r="N26" s="19">
        <f>((4*L26)+(3.5*K26)+(3*J26)+(2.5*I26)+(2*H26)+(1.5*G26)+(F26))/M26</f>
        <v>3.6271331058020477</v>
      </c>
      <c r="O26" s="36">
        <f aca="true" t="shared" si="15" ref="O26:O34">SQRT((16*L26+12.25*K26+9*J26+6.25*I26+4*H26+2.25*G26+F26)/M26-(N26^2))</f>
        <v>0.8578871016696622</v>
      </c>
      <c r="P26" s="28">
        <v>5</v>
      </c>
      <c r="Q26" s="28">
        <v>0</v>
      </c>
      <c r="R26" s="28" t="s">
        <v>255</v>
      </c>
    </row>
    <row r="27" spans="1:18" s="17" customFormat="1" ht="21.75">
      <c r="A27" s="16"/>
      <c r="B27" s="74" t="s">
        <v>288</v>
      </c>
      <c r="C27" s="15" t="s">
        <v>294</v>
      </c>
      <c r="D27" s="15" t="s">
        <v>54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30</v>
      </c>
      <c r="M27" s="15">
        <f aca="true" t="shared" si="16" ref="M27:M34">SUM(E27:L27)</f>
        <v>30</v>
      </c>
      <c r="N27" s="19">
        <f aca="true" t="shared" si="17" ref="N27:N34">((4*L27)+(3.5*K27)+(3*J27)+(2.5*I27)+(2*H27)+(1.5*G27)+(F27))/M27</f>
        <v>4</v>
      </c>
      <c r="O27" s="36">
        <f t="shared" si="15"/>
        <v>0</v>
      </c>
      <c r="P27" s="28">
        <v>0</v>
      </c>
      <c r="Q27" s="28">
        <v>0</v>
      </c>
      <c r="R27" s="28" t="s">
        <v>255</v>
      </c>
    </row>
    <row r="28" spans="1:18" s="17" customFormat="1" ht="21.75">
      <c r="A28" s="20"/>
      <c r="B28" s="74" t="s">
        <v>7</v>
      </c>
      <c r="C28" s="15" t="s">
        <v>68</v>
      </c>
      <c r="D28" s="15" t="s">
        <v>55</v>
      </c>
      <c r="E28" s="28">
        <v>10</v>
      </c>
      <c r="F28" s="28">
        <v>22</v>
      </c>
      <c r="G28" s="28">
        <v>35</v>
      </c>
      <c r="H28" s="28">
        <v>108</v>
      </c>
      <c r="I28" s="28">
        <v>85</v>
      </c>
      <c r="J28" s="28">
        <v>95</v>
      </c>
      <c r="K28" s="28">
        <v>62</v>
      </c>
      <c r="L28" s="28">
        <v>42</v>
      </c>
      <c r="M28" s="15">
        <f t="shared" si="16"/>
        <v>459</v>
      </c>
      <c r="N28" s="19">
        <f t="shared" si="17"/>
        <v>2.5555555555555554</v>
      </c>
      <c r="O28" s="36">
        <f t="shared" si="15"/>
        <v>0.8767554234914334</v>
      </c>
      <c r="P28" s="28">
        <v>1</v>
      </c>
      <c r="Q28" s="28">
        <v>3</v>
      </c>
      <c r="R28" s="28" t="s">
        <v>255</v>
      </c>
    </row>
    <row r="29" spans="1:18" s="17" customFormat="1" ht="21.75">
      <c r="A29" s="20"/>
      <c r="B29" s="74" t="s">
        <v>206</v>
      </c>
      <c r="C29" s="15" t="s">
        <v>69</v>
      </c>
      <c r="D29" s="15" t="s">
        <v>55</v>
      </c>
      <c r="E29" s="28">
        <v>19</v>
      </c>
      <c r="F29" s="28">
        <v>12</v>
      </c>
      <c r="G29" s="28">
        <v>12</v>
      </c>
      <c r="H29" s="28">
        <v>25</v>
      </c>
      <c r="I29" s="28">
        <v>90</v>
      </c>
      <c r="J29" s="28">
        <v>140</v>
      </c>
      <c r="K29" s="28">
        <v>91</v>
      </c>
      <c r="L29" s="28">
        <v>63</v>
      </c>
      <c r="M29" s="15">
        <f t="shared" si="16"/>
        <v>452</v>
      </c>
      <c r="N29" s="19">
        <f>((4*L29)+(3.5*K29)+(3*J29)+(2.5*I29)+(2*H29)+(1.5*G29)+(F29))/M29</f>
        <v>2.8661504424778763</v>
      </c>
      <c r="O29" s="36">
        <f t="shared" si="15"/>
        <v>0.9061638750896558</v>
      </c>
      <c r="P29" s="28">
        <v>1</v>
      </c>
      <c r="Q29" s="28">
        <v>10</v>
      </c>
      <c r="R29" s="28" t="s">
        <v>255</v>
      </c>
    </row>
    <row r="30" spans="1:18" s="17" customFormat="1" ht="21.75">
      <c r="A30" s="20"/>
      <c r="B30" s="74" t="s">
        <v>207</v>
      </c>
      <c r="C30" s="15" t="s">
        <v>70</v>
      </c>
      <c r="D30" s="15" t="s">
        <v>55</v>
      </c>
      <c r="E30" s="28">
        <v>3</v>
      </c>
      <c r="F30" s="28">
        <v>7</v>
      </c>
      <c r="G30" s="28">
        <v>22</v>
      </c>
      <c r="H30" s="28">
        <v>116</v>
      </c>
      <c r="I30" s="28">
        <v>164</v>
      </c>
      <c r="J30" s="28">
        <v>110</v>
      </c>
      <c r="K30" s="28">
        <v>29</v>
      </c>
      <c r="L30" s="28">
        <v>5</v>
      </c>
      <c r="M30" s="15">
        <f t="shared" si="16"/>
        <v>456</v>
      </c>
      <c r="N30" s="19">
        <f t="shared" si="17"/>
        <v>2.4857456140350878</v>
      </c>
      <c r="O30" s="36">
        <f t="shared" si="15"/>
        <v>0.5795441086615168</v>
      </c>
      <c r="P30" s="28">
        <v>3</v>
      </c>
      <c r="Q30" s="28">
        <v>3</v>
      </c>
      <c r="R30" s="28" t="s">
        <v>255</v>
      </c>
    </row>
    <row r="31" spans="1:18" s="17" customFormat="1" ht="21.75">
      <c r="A31" s="20"/>
      <c r="B31" s="74" t="s">
        <v>208</v>
      </c>
      <c r="C31" s="15" t="s">
        <v>213</v>
      </c>
      <c r="D31" s="15" t="s">
        <v>55</v>
      </c>
      <c r="E31" s="28">
        <v>11</v>
      </c>
      <c r="F31" s="28">
        <v>41</v>
      </c>
      <c r="G31" s="28">
        <v>31</v>
      </c>
      <c r="H31" s="28">
        <v>51</v>
      </c>
      <c r="I31" s="28">
        <v>56</v>
      </c>
      <c r="J31" s="28">
        <v>111</v>
      </c>
      <c r="K31" s="28">
        <v>60</v>
      </c>
      <c r="L31" s="28">
        <v>88</v>
      </c>
      <c r="M31" s="15">
        <f t="shared" si="16"/>
        <v>449</v>
      </c>
      <c r="N31" s="19">
        <f t="shared" si="17"/>
        <v>2.7271714922048997</v>
      </c>
      <c r="O31" s="36">
        <f t="shared" si="15"/>
        <v>1.0202062193771915</v>
      </c>
      <c r="P31" s="28">
        <v>2</v>
      </c>
      <c r="Q31" s="28">
        <v>13</v>
      </c>
      <c r="R31" s="28" t="s">
        <v>255</v>
      </c>
    </row>
    <row r="32" spans="1:18" s="17" customFormat="1" ht="21.75">
      <c r="A32" s="20"/>
      <c r="B32" s="74" t="s">
        <v>205</v>
      </c>
      <c r="C32" s="15" t="s">
        <v>67</v>
      </c>
      <c r="D32" s="15" t="s">
        <v>55</v>
      </c>
      <c r="E32" s="28">
        <v>6</v>
      </c>
      <c r="F32" s="28">
        <v>14</v>
      </c>
      <c r="G32" s="28">
        <v>8</v>
      </c>
      <c r="H32" s="28">
        <v>13</v>
      </c>
      <c r="I32" s="28">
        <v>14</v>
      </c>
      <c r="J32" s="28">
        <v>9</v>
      </c>
      <c r="K32" s="28">
        <v>10</v>
      </c>
      <c r="L32" s="28">
        <v>6</v>
      </c>
      <c r="M32" s="15">
        <f t="shared" si="16"/>
        <v>80</v>
      </c>
      <c r="N32" s="19">
        <f t="shared" si="17"/>
        <v>2.1625</v>
      </c>
      <c r="O32" s="36">
        <f t="shared" si="15"/>
        <v>1.100497046792948</v>
      </c>
      <c r="P32" s="28">
        <v>0</v>
      </c>
      <c r="Q32" s="28">
        <v>18</v>
      </c>
      <c r="R32" s="28" t="s">
        <v>255</v>
      </c>
    </row>
    <row r="33" spans="1:18" s="17" customFormat="1" ht="21.75">
      <c r="A33" s="20"/>
      <c r="B33" s="74" t="s">
        <v>289</v>
      </c>
      <c r="C33" s="15" t="s">
        <v>68</v>
      </c>
      <c r="D33" s="15" t="s">
        <v>55</v>
      </c>
      <c r="E33" s="28">
        <v>0</v>
      </c>
      <c r="F33" s="28">
        <v>0</v>
      </c>
      <c r="G33" s="28">
        <v>0</v>
      </c>
      <c r="H33" s="28">
        <v>0</v>
      </c>
      <c r="I33" s="28">
        <v>1</v>
      </c>
      <c r="J33" s="28">
        <v>6</v>
      </c>
      <c r="K33" s="28">
        <v>8</v>
      </c>
      <c r="L33" s="28">
        <v>15</v>
      </c>
      <c r="M33" s="15">
        <f t="shared" si="16"/>
        <v>30</v>
      </c>
      <c r="N33" s="19">
        <f t="shared" si="17"/>
        <v>3.6166666666666667</v>
      </c>
      <c r="O33" s="36">
        <f t="shared" si="15"/>
        <v>0.4412734098291235</v>
      </c>
      <c r="P33" s="28">
        <v>0</v>
      </c>
      <c r="Q33" s="28">
        <v>0</v>
      </c>
      <c r="R33" s="28" t="s">
        <v>255</v>
      </c>
    </row>
    <row r="34" spans="1:18" s="17" customFormat="1" ht="21.75">
      <c r="A34" s="20"/>
      <c r="B34" s="74" t="s">
        <v>290</v>
      </c>
      <c r="C34" s="15" t="s">
        <v>69</v>
      </c>
      <c r="D34" s="15" t="s">
        <v>55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4</v>
      </c>
      <c r="K34" s="28">
        <v>6</v>
      </c>
      <c r="L34" s="28">
        <v>20</v>
      </c>
      <c r="M34" s="15">
        <f t="shared" si="16"/>
        <v>30</v>
      </c>
      <c r="N34" s="19">
        <f t="shared" si="17"/>
        <v>3.7666666666666666</v>
      </c>
      <c r="O34" s="36">
        <f t="shared" si="15"/>
        <v>0.3590109871423011</v>
      </c>
      <c r="P34" s="28">
        <v>0</v>
      </c>
      <c r="Q34" s="28">
        <v>0</v>
      </c>
      <c r="R34" s="28" t="s">
        <v>255</v>
      </c>
    </row>
    <row r="35" spans="1:18" s="17" customFormat="1" ht="21.75">
      <c r="A35" s="20"/>
      <c r="B35" s="74" t="s">
        <v>291</v>
      </c>
      <c r="C35" s="15" t="s">
        <v>70</v>
      </c>
      <c r="D35" s="15" t="s">
        <v>55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3</v>
      </c>
      <c r="K35" s="28">
        <v>10</v>
      </c>
      <c r="L35" s="28">
        <v>17</v>
      </c>
      <c r="M35" s="15">
        <f>SUM(E35:L35)</f>
        <v>30</v>
      </c>
      <c r="N35" s="19">
        <f>((4*L35)+(3.5*K35)+(3*J35)+(2.5*I35)+(2*H35)+(1.5*G35)+(F35))/M35</f>
        <v>3.7333333333333334</v>
      </c>
      <c r="O35" s="36">
        <f>SQRT((16*L35+12.25*K35+9*J35+6.25*I35+4*H35+2.25*G35+F35)/M35-(N35^2))</f>
        <v>0.3349958540373627</v>
      </c>
      <c r="P35" s="28">
        <v>0</v>
      </c>
      <c r="Q35" s="28">
        <v>0</v>
      </c>
      <c r="R35" s="28" t="s">
        <v>255</v>
      </c>
    </row>
    <row r="36" spans="1:18" s="17" customFormat="1" ht="21.75">
      <c r="A36" s="20"/>
      <c r="B36" s="74" t="s">
        <v>292</v>
      </c>
      <c r="C36" s="15" t="s">
        <v>296</v>
      </c>
      <c r="D36" s="15" t="s">
        <v>55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30</v>
      </c>
      <c r="M36" s="15">
        <f aca="true" t="shared" si="18" ref="M36:M42">SUM(E36:L36)</f>
        <v>30</v>
      </c>
      <c r="N36" s="19">
        <f aca="true" t="shared" si="19" ref="N36:N42">((4*L36)+(3.5*K36)+(3*J36)+(2.5*I36)+(2*H36)+(1.5*G36)+(F36))/M36</f>
        <v>4</v>
      </c>
      <c r="O36" s="36">
        <f aca="true" t="shared" si="20" ref="O36:O42">SQRT((16*L36+12.25*K36+9*J36+6.25*I36+4*H36+2.25*G36+F36)/M36-(N36^2))</f>
        <v>0</v>
      </c>
      <c r="P36" s="28">
        <v>0</v>
      </c>
      <c r="Q36" s="28">
        <v>0</v>
      </c>
      <c r="R36" s="28" t="s">
        <v>255</v>
      </c>
    </row>
    <row r="37" spans="1:18" s="17" customFormat="1" ht="21.75">
      <c r="A37" s="20"/>
      <c r="B37" s="74" t="s">
        <v>212</v>
      </c>
      <c r="C37" s="15" t="s">
        <v>213</v>
      </c>
      <c r="D37" s="15" t="s">
        <v>55</v>
      </c>
      <c r="E37" s="28">
        <v>6</v>
      </c>
      <c r="F37" s="28">
        <v>15</v>
      </c>
      <c r="G37" s="28">
        <v>14</v>
      </c>
      <c r="H37" s="28">
        <v>35</v>
      </c>
      <c r="I37" s="28">
        <v>35</v>
      </c>
      <c r="J37" s="28">
        <v>130</v>
      </c>
      <c r="K37" s="28">
        <v>67</v>
      </c>
      <c r="L37" s="28">
        <v>138</v>
      </c>
      <c r="M37" s="15">
        <f t="shared" si="18"/>
        <v>440</v>
      </c>
      <c r="N37" s="19">
        <f t="shared" si="19"/>
        <v>3.1136363636363638</v>
      </c>
      <c r="O37" s="36">
        <f t="shared" si="20"/>
        <v>0.8768722590421503</v>
      </c>
      <c r="P37" s="28">
        <v>0</v>
      </c>
      <c r="Q37" s="28">
        <v>22</v>
      </c>
      <c r="R37" s="28" t="s">
        <v>256</v>
      </c>
    </row>
    <row r="38" spans="1:18" s="17" customFormat="1" ht="21.75">
      <c r="A38" s="20"/>
      <c r="B38" s="74" t="s">
        <v>209</v>
      </c>
      <c r="C38" s="15" t="s">
        <v>67</v>
      </c>
      <c r="D38" s="15" t="s">
        <v>55</v>
      </c>
      <c r="E38" s="28">
        <v>23</v>
      </c>
      <c r="F38" s="28">
        <v>21</v>
      </c>
      <c r="G38" s="28">
        <v>12</v>
      </c>
      <c r="H38" s="28">
        <v>12</v>
      </c>
      <c r="I38" s="28">
        <v>5</v>
      </c>
      <c r="J38" s="28">
        <v>8</v>
      </c>
      <c r="K38" s="28">
        <v>6</v>
      </c>
      <c r="L38" s="28">
        <v>5</v>
      </c>
      <c r="M38" s="15">
        <f t="shared" si="18"/>
        <v>92</v>
      </c>
      <c r="N38" s="19">
        <f t="shared" si="19"/>
        <v>1.5271739130434783</v>
      </c>
      <c r="O38" s="36">
        <f t="shared" si="20"/>
        <v>1.2255525161143659</v>
      </c>
      <c r="P38" s="28">
        <v>0</v>
      </c>
      <c r="Q38" s="28">
        <v>4</v>
      </c>
      <c r="R38" s="28" t="s">
        <v>256</v>
      </c>
    </row>
    <row r="39" spans="1:18" s="17" customFormat="1" ht="21.75">
      <c r="A39" s="20"/>
      <c r="B39" s="74" t="s">
        <v>293</v>
      </c>
      <c r="C39" s="15" t="s">
        <v>295</v>
      </c>
      <c r="D39" s="15" t="s">
        <v>54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30</v>
      </c>
      <c r="M39" s="15">
        <f t="shared" si="18"/>
        <v>30</v>
      </c>
      <c r="N39" s="19">
        <f t="shared" si="19"/>
        <v>4</v>
      </c>
      <c r="O39" s="36">
        <f t="shared" si="20"/>
        <v>0</v>
      </c>
      <c r="P39" s="28">
        <v>0</v>
      </c>
      <c r="Q39" s="28">
        <v>0</v>
      </c>
      <c r="R39" s="28" t="s">
        <v>256</v>
      </c>
    </row>
    <row r="40" spans="1:18" s="17" customFormat="1" ht="21.75">
      <c r="A40" s="20"/>
      <c r="B40" s="74" t="s">
        <v>8</v>
      </c>
      <c r="C40" s="15" t="s">
        <v>68</v>
      </c>
      <c r="D40" s="15" t="s">
        <v>54</v>
      </c>
      <c r="E40" s="28">
        <v>28</v>
      </c>
      <c r="F40" s="28">
        <v>22</v>
      </c>
      <c r="G40" s="28">
        <v>22</v>
      </c>
      <c r="H40" s="28">
        <v>84</v>
      </c>
      <c r="I40" s="28">
        <v>101</v>
      </c>
      <c r="J40" s="28">
        <v>119</v>
      </c>
      <c r="K40" s="28">
        <v>64</v>
      </c>
      <c r="L40" s="28">
        <v>49</v>
      </c>
      <c r="M40" s="15">
        <f t="shared" si="18"/>
        <v>489</v>
      </c>
      <c r="N40" s="19">
        <f t="shared" si="19"/>
        <v>2.561349693251534</v>
      </c>
      <c r="O40" s="36">
        <f t="shared" si="20"/>
        <v>0.9800249456389099</v>
      </c>
      <c r="P40" s="28">
        <v>0</v>
      </c>
      <c r="Q40" s="28">
        <v>2</v>
      </c>
      <c r="R40" s="28" t="s">
        <v>256</v>
      </c>
    </row>
    <row r="41" spans="1:18" s="17" customFormat="1" ht="21.75">
      <c r="A41" s="20"/>
      <c r="B41" s="74" t="s">
        <v>210</v>
      </c>
      <c r="C41" s="15" t="s">
        <v>69</v>
      </c>
      <c r="D41" s="15" t="s">
        <v>54</v>
      </c>
      <c r="E41" s="28">
        <v>28</v>
      </c>
      <c r="F41" s="28">
        <v>13</v>
      </c>
      <c r="G41" s="28">
        <v>45</v>
      </c>
      <c r="H41" s="28">
        <v>113</v>
      </c>
      <c r="I41" s="28">
        <v>70</v>
      </c>
      <c r="J41" s="28">
        <v>69</v>
      </c>
      <c r="K41" s="28">
        <v>69</v>
      </c>
      <c r="L41" s="28">
        <v>58</v>
      </c>
      <c r="M41" s="15">
        <f t="shared" si="18"/>
        <v>465</v>
      </c>
      <c r="N41" s="19">
        <f t="shared" si="19"/>
        <v>2.498924731182796</v>
      </c>
      <c r="O41" s="36">
        <f t="shared" si="20"/>
        <v>1.0309714203620883</v>
      </c>
      <c r="P41" s="28">
        <v>0</v>
      </c>
      <c r="Q41" s="28">
        <v>26</v>
      </c>
      <c r="R41" s="28" t="s">
        <v>256</v>
      </c>
    </row>
    <row r="42" spans="1:18" s="17" customFormat="1" ht="21.75">
      <c r="A42" s="18"/>
      <c r="B42" s="74" t="s">
        <v>211</v>
      </c>
      <c r="C42" s="15" t="s">
        <v>70</v>
      </c>
      <c r="D42" s="15" t="s">
        <v>54</v>
      </c>
      <c r="E42" s="28">
        <v>22</v>
      </c>
      <c r="F42" s="28">
        <v>187</v>
      </c>
      <c r="G42" s="28">
        <v>59</v>
      </c>
      <c r="H42" s="28">
        <v>67</v>
      </c>
      <c r="I42" s="28">
        <v>38</v>
      </c>
      <c r="J42" s="28">
        <v>37</v>
      </c>
      <c r="K42" s="28">
        <v>27</v>
      </c>
      <c r="L42" s="28">
        <v>26</v>
      </c>
      <c r="M42" s="15">
        <f t="shared" si="18"/>
        <v>463</v>
      </c>
      <c r="N42" s="19">
        <f t="shared" si="19"/>
        <v>1.7580993520518358</v>
      </c>
      <c r="O42" s="36">
        <f t="shared" si="20"/>
        <v>1.0117101910367061</v>
      </c>
      <c r="P42" s="28">
        <v>1</v>
      </c>
      <c r="Q42" s="28">
        <v>27</v>
      </c>
      <c r="R42" s="28" t="s">
        <v>256</v>
      </c>
    </row>
    <row r="43" spans="1:18" s="17" customFormat="1" ht="21.75">
      <c r="A43" s="87"/>
      <c r="B43" s="115"/>
      <c r="C43" s="87"/>
      <c r="D43" s="87"/>
      <c r="E43" s="88"/>
      <c r="F43" s="88"/>
      <c r="G43" s="88"/>
      <c r="H43" s="88"/>
      <c r="I43" s="88"/>
      <c r="J43" s="88"/>
      <c r="K43" s="88"/>
      <c r="L43" s="88"/>
      <c r="M43" s="87"/>
      <c r="N43" s="89"/>
      <c r="O43" s="90"/>
      <c r="P43" s="88"/>
      <c r="Q43" s="88"/>
      <c r="R43" s="88"/>
    </row>
    <row r="44" spans="1:18" s="17" customFormat="1" ht="21.75">
      <c r="A44" s="44"/>
      <c r="B44" s="68"/>
      <c r="C44" s="44"/>
      <c r="D44" s="44"/>
      <c r="E44" s="113"/>
      <c r="F44" s="113"/>
      <c r="G44" s="113"/>
      <c r="H44" s="113"/>
      <c r="I44" s="113"/>
      <c r="J44" s="113"/>
      <c r="K44" s="113"/>
      <c r="L44" s="113"/>
      <c r="M44" s="44"/>
      <c r="N44" s="61"/>
      <c r="O44" s="62"/>
      <c r="P44" s="113"/>
      <c r="Q44" s="113"/>
      <c r="R44" s="113"/>
    </row>
    <row r="45" spans="1:18" s="1" customFormat="1" ht="29.25">
      <c r="A45" s="143" t="s">
        <v>100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s="1" customFormat="1" ht="29.25">
      <c r="A46" s="143" t="s">
        <v>267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s="17" customFormat="1" ht="23.25">
      <c r="A47" s="140" t="s">
        <v>46</v>
      </c>
      <c r="B47" s="140" t="s">
        <v>0</v>
      </c>
      <c r="C47" s="140" t="s">
        <v>56</v>
      </c>
      <c r="D47" s="140" t="s">
        <v>53</v>
      </c>
      <c r="E47" s="141" t="s">
        <v>41</v>
      </c>
      <c r="F47" s="141"/>
      <c r="G47" s="141"/>
      <c r="H47" s="141"/>
      <c r="I47" s="141"/>
      <c r="J47" s="141"/>
      <c r="K47" s="141"/>
      <c r="L47" s="141"/>
      <c r="M47" s="16" t="s">
        <v>40</v>
      </c>
      <c r="N47" s="134" t="s">
        <v>44</v>
      </c>
      <c r="O47" s="136" t="s">
        <v>45</v>
      </c>
      <c r="P47" s="70"/>
      <c r="Q47" s="70"/>
      <c r="R47" s="140" t="s">
        <v>3</v>
      </c>
    </row>
    <row r="48" spans="1:18" s="17" customFormat="1" ht="23.25">
      <c r="A48" s="140"/>
      <c r="B48" s="140"/>
      <c r="C48" s="140"/>
      <c r="D48" s="140"/>
      <c r="E48" s="15">
        <v>0</v>
      </c>
      <c r="F48" s="15">
        <v>1</v>
      </c>
      <c r="G48" s="15">
        <v>1.5</v>
      </c>
      <c r="H48" s="15">
        <v>2</v>
      </c>
      <c r="I48" s="15">
        <v>2.5</v>
      </c>
      <c r="J48" s="15">
        <v>3</v>
      </c>
      <c r="K48" s="15">
        <v>3.5</v>
      </c>
      <c r="L48" s="15">
        <v>4</v>
      </c>
      <c r="M48" s="18" t="s">
        <v>43</v>
      </c>
      <c r="N48" s="134"/>
      <c r="O48" s="136"/>
      <c r="P48" s="71" t="s">
        <v>1</v>
      </c>
      <c r="Q48" s="71" t="s">
        <v>2</v>
      </c>
      <c r="R48" s="140"/>
    </row>
    <row r="49" spans="1:18" s="17" customFormat="1" ht="21.75">
      <c r="A49" s="15" t="s">
        <v>51</v>
      </c>
      <c r="B49" s="107" t="s">
        <v>297</v>
      </c>
      <c r="C49" s="18" t="s">
        <v>67</v>
      </c>
      <c r="D49" s="18" t="s">
        <v>55</v>
      </c>
      <c r="E49" s="107">
        <v>0</v>
      </c>
      <c r="F49" s="107">
        <v>4</v>
      </c>
      <c r="G49" s="107">
        <v>7</v>
      </c>
      <c r="H49" s="107">
        <v>15</v>
      </c>
      <c r="I49" s="107">
        <v>9</v>
      </c>
      <c r="J49" s="107">
        <v>23</v>
      </c>
      <c r="K49" s="107">
        <v>8</v>
      </c>
      <c r="L49" s="107">
        <v>10</v>
      </c>
      <c r="M49" s="18">
        <f aca="true" t="shared" si="21" ref="M49:M56">SUM(E49:L49)</f>
        <v>76</v>
      </c>
      <c r="N49" s="51">
        <f aca="true" t="shared" si="22" ref="N49:N56">((4*L49)+(3.5*K49)+(3*J49)+(2.5*I49)+(2*H49)+(1.5*G49)+(F49))/M49</f>
        <v>2.6842105263157894</v>
      </c>
      <c r="O49" s="114">
        <f aca="true" t="shared" si="23" ref="O49:O56">SQRT((16*L49+12.25*K49+9*J49+6.25*I49+4*H49+2.25*G49+F49)/M49-(N49^2))</f>
        <v>0.8383964380038946</v>
      </c>
      <c r="P49" s="107">
        <v>0</v>
      </c>
      <c r="Q49" s="107">
        <v>1</v>
      </c>
      <c r="R49" s="107" t="s">
        <v>261</v>
      </c>
    </row>
    <row r="50" spans="1:18" s="17" customFormat="1" ht="21.75">
      <c r="A50" s="16" t="s">
        <v>42</v>
      </c>
      <c r="B50" s="28" t="s">
        <v>298</v>
      </c>
      <c r="C50" s="15" t="s">
        <v>68</v>
      </c>
      <c r="D50" s="15" t="s">
        <v>54</v>
      </c>
      <c r="E50" s="28">
        <v>30</v>
      </c>
      <c r="F50" s="28">
        <v>81</v>
      </c>
      <c r="G50" s="28">
        <v>68</v>
      </c>
      <c r="H50" s="28">
        <v>93</v>
      </c>
      <c r="I50" s="28">
        <v>31</v>
      </c>
      <c r="J50" s="28">
        <v>47</v>
      </c>
      <c r="K50" s="28">
        <v>27</v>
      </c>
      <c r="L50" s="28">
        <v>55</v>
      </c>
      <c r="M50" s="15">
        <f t="shared" si="21"/>
        <v>432</v>
      </c>
      <c r="N50" s="19">
        <f t="shared" si="22"/>
        <v>2.087962962962963</v>
      </c>
      <c r="O50" s="36">
        <f t="shared" si="23"/>
        <v>1.1285001183636523</v>
      </c>
      <c r="P50" s="28">
        <v>12</v>
      </c>
      <c r="Q50" s="28">
        <v>1</v>
      </c>
      <c r="R50" s="28" t="s">
        <v>261</v>
      </c>
    </row>
    <row r="51" spans="1:18" s="17" customFormat="1" ht="21.75">
      <c r="A51" s="20"/>
      <c r="B51" s="28" t="s">
        <v>299</v>
      </c>
      <c r="C51" s="16" t="s">
        <v>69</v>
      </c>
      <c r="D51" s="15" t="s">
        <v>54</v>
      </c>
      <c r="E51" s="28">
        <v>13</v>
      </c>
      <c r="F51" s="28">
        <v>31</v>
      </c>
      <c r="G51" s="28">
        <v>64</v>
      </c>
      <c r="H51" s="28">
        <v>89</v>
      </c>
      <c r="I51" s="28">
        <v>68</v>
      </c>
      <c r="J51" s="28">
        <v>61</v>
      </c>
      <c r="K51" s="28">
        <v>52</v>
      </c>
      <c r="L51" s="28">
        <v>61</v>
      </c>
      <c r="M51" s="15">
        <f t="shared" si="21"/>
        <v>439</v>
      </c>
      <c r="N51" s="19">
        <f t="shared" si="22"/>
        <v>2.469248291571754</v>
      </c>
      <c r="O51" s="36">
        <f t="shared" si="23"/>
        <v>1.0026557581397482</v>
      </c>
      <c r="P51" s="28">
        <v>0</v>
      </c>
      <c r="Q51" s="28">
        <v>6</v>
      </c>
      <c r="R51" s="28" t="s">
        <v>261</v>
      </c>
    </row>
    <row r="52" spans="1:18" s="17" customFormat="1" ht="21.75">
      <c r="A52" s="20"/>
      <c r="B52" s="28" t="s">
        <v>300</v>
      </c>
      <c r="C52" s="15" t="s">
        <v>70</v>
      </c>
      <c r="D52" s="15" t="s">
        <v>54</v>
      </c>
      <c r="E52" s="28">
        <v>29</v>
      </c>
      <c r="F52" s="28">
        <v>103</v>
      </c>
      <c r="G52" s="28">
        <v>93</v>
      </c>
      <c r="H52" s="28">
        <v>79</v>
      </c>
      <c r="I52" s="28">
        <v>41</v>
      </c>
      <c r="J52" s="28">
        <v>40</v>
      </c>
      <c r="K52" s="28">
        <v>21</v>
      </c>
      <c r="L52" s="28">
        <v>35</v>
      </c>
      <c r="M52" s="15">
        <f t="shared" si="21"/>
        <v>441</v>
      </c>
      <c r="N52" s="19">
        <f t="shared" si="22"/>
        <v>1.8968253968253967</v>
      </c>
      <c r="O52" s="36">
        <f t="shared" si="23"/>
        <v>1.0378937720139703</v>
      </c>
      <c r="P52" s="28">
        <v>0</v>
      </c>
      <c r="Q52" s="28">
        <v>3</v>
      </c>
      <c r="R52" s="28" t="s">
        <v>261</v>
      </c>
    </row>
    <row r="53" spans="1:18" s="17" customFormat="1" ht="21.75">
      <c r="A53" s="20"/>
      <c r="B53" s="28" t="s">
        <v>301</v>
      </c>
      <c r="C53" s="15" t="s">
        <v>67</v>
      </c>
      <c r="D53" s="15" t="s">
        <v>55</v>
      </c>
      <c r="E53" s="28">
        <v>1</v>
      </c>
      <c r="F53" s="28">
        <v>2</v>
      </c>
      <c r="G53" s="28">
        <v>2</v>
      </c>
      <c r="H53" s="28">
        <v>2</v>
      </c>
      <c r="I53" s="28">
        <v>6</v>
      </c>
      <c r="J53" s="28">
        <v>31</v>
      </c>
      <c r="K53" s="28">
        <v>16</v>
      </c>
      <c r="L53" s="28">
        <v>16</v>
      </c>
      <c r="M53" s="15">
        <f t="shared" si="21"/>
        <v>76</v>
      </c>
      <c r="N53" s="19">
        <f t="shared" si="22"/>
        <v>3.1184210526315788</v>
      </c>
      <c r="O53" s="36">
        <f t="shared" si="23"/>
        <v>0.7603168533259834</v>
      </c>
      <c r="P53" s="28">
        <v>0</v>
      </c>
      <c r="Q53" s="28">
        <v>0</v>
      </c>
      <c r="R53" s="28" t="s">
        <v>262</v>
      </c>
    </row>
    <row r="54" spans="1:18" s="17" customFormat="1" ht="21.75">
      <c r="A54" s="20"/>
      <c r="B54" s="85" t="s">
        <v>302</v>
      </c>
      <c r="C54" s="15" t="s">
        <v>68</v>
      </c>
      <c r="D54" s="15" t="s">
        <v>54</v>
      </c>
      <c r="E54" s="28">
        <v>39</v>
      </c>
      <c r="F54" s="28">
        <v>53</v>
      </c>
      <c r="G54" s="28">
        <v>84</v>
      </c>
      <c r="H54" s="28">
        <v>73</v>
      </c>
      <c r="I54" s="28">
        <v>66</v>
      </c>
      <c r="J54" s="28">
        <v>50</v>
      </c>
      <c r="K54" s="28">
        <v>29</v>
      </c>
      <c r="L54" s="28">
        <v>53</v>
      </c>
      <c r="M54" s="15">
        <f t="shared" si="21"/>
        <v>447</v>
      </c>
      <c r="N54" s="19">
        <f t="shared" si="22"/>
        <v>2.1331096196868007</v>
      </c>
      <c r="O54" s="36">
        <f t="shared" si="23"/>
        <v>1.125095052040805</v>
      </c>
      <c r="P54" s="28">
        <v>1</v>
      </c>
      <c r="Q54" s="28">
        <v>0</v>
      </c>
      <c r="R54" s="28" t="s">
        <v>262</v>
      </c>
    </row>
    <row r="55" spans="1:18" s="17" customFormat="1" ht="21.75">
      <c r="A55" s="20"/>
      <c r="B55" s="28" t="s">
        <v>303</v>
      </c>
      <c r="C55" s="16" t="s">
        <v>69</v>
      </c>
      <c r="D55" s="16" t="s">
        <v>54</v>
      </c>
      <c r="E55" s="85">
        <v>38</v>
      </c>
      <c r="F55" s="85">
        <v>68</v>
      </c>
      <c r="G55" s="85">
        <v>72</v>
      </c>
      <c r="H55" s="85">
        <v>71</v>
      </c>
      <c r="I55" s="85">
        <v>42</v>
      </c>
      <c r="J55" s="85">
        <v>61</v>
      </c>
      <c r="K55" s="85">
        <v>36</v>
      </c>
      <c r="L55" s="85">
        <v>58</v>
      </c>
      <c r="M55" s="16">
        <f t="shared" si="21"/>
        <v>446</v>
      </c>
      <c r="N55" s="26">
        <f t="shared" si="22"/>
        <v>2.1614349775784754</v>
      </c>
      <c r="O55" s="86">
        <f t="shared" si="23"/>
        <v>1.1703327126625735</v>
      </c>
      <c r="P55" s="85">
        <v>0</v>
      </c>
      <c r="Q55" s="85">
        <v>3</v>
      </c>
      <c r="R55" s="85" t="s">
        <v>262</v>
      </c>
    </row>
    <row r="56" spans="1:18" s="17" customFormat="1" ht="21.75">
      <c r="A56" s="18"/>
      <c r="B56" s="15" t="s">
        <v>304</v>
      </c>
      <c r="C56" s="15" t="s">
        <v>70</v>
      </c>
      <c r="D56" s="15" t="s">
        <v>54</v>
      </c>
      <c r="E56" s="28">
        <v>66</v>
      </c>
      <c r="F56" s="28">
        <v>128</v>
      </c>
      <c r="G56" s="28">
        <v>48</v>
      </c>
      <c r="H56" s="28">
        <v>52</v>
      </c>
      <c r="I56" s="28">
        <v>37</v>
      </c>
      <c r="J56" s="28">
        <v>55</v>
      </c>
      <c r="K56" s="28">
        <v>21</v>
      </c>
      <c r="L56" s="28">
        <v>26</v>
      </c>
      <c r="M56" s="15">
        <f t="shared" si="21"/>
        <v>433</v>
      </c>
      <c r="N56" s="19">
        <f t="shared" si="22"/>
        <v>1.7066974595842956</v>
      </c>
      <c r="O56" s="36">
        <f t="shared" si="23"/>
        <v>1.1596075004589126</v>
      </c>
      <c r="P56" s="28">
        <v>1</v>
      </c>
      <c r="Q56" s="28">
        <v>15</v>
      </c>
      <c r="R56" s="28" t="s">
        <v>262</v>
      </c>
    </row>
    <row r="57" spans="1:18" s="17" customFormat="1" ht="21.75">
      <c r="A57" s="87"/>
      <c r="B57" s="87"/>
      <c r="C57" s="87"/>
      <c r="D57" s="87"/>
      <c r="E57" s="88"/>
      <c r="F57" s="88"/>
      <c r="G57" s="88"/>
      <c r="H57" s="88"/>
      <c r="I57" s="88"/>
      <c r="J57" s="88"/>
      <c r="K57" s="88"/>
      <c r="L57" s="88"/>
      <c r="M57" s="87"/>
      <c r="N57" s="89"/>
      <c r="O57" s="90"/>
      <c r="P57" s="88"/>
      <c r="Q57" s="88"/>
      <c r="R57" s="88"/>
    </row>
    <row r="58" spans="1:18" s="17" customFormat="1" ht="21.75">
      <c r="A58" s="44"/>
      <c r="B58" s="44"/>
      <c r="C58" s="44"/>
      <c r="D58" s="44"/>
      <c r="E58" s="113"/>
      <c r="F58" s="113"/>
      <c r="G58" s="113"/>
      <c r="H58" s="113"/>
      <c r="I58" s="113"/>
      <c r="J58" s="113"/>
      <c r="K58" s="113"/>
      <c r="L58" s="113"/>
      <c r="M58" s="44"/>
      <c r="N58" s="61"/>
      <c r="O58" s="62"/>
      <c r="P58" s="113"/>
      <c r="Q58" s="113"/>
      <c r="R58" s="113"/>
    </row>
    <row r="59" spans="1:18" s="17" customFormat="1" ht="21.75">
      <c r="A59" s="44"/>
      <c r="B59" s="44"/>
      <c r="C59" s="44"/>
      <c r="D59" s="44"/>
      <c r="E59" s="113"/>
      <c r="F59" s="113"/>
      <c r="G59" s="113"/>
      <c r="H59" s="113"/>
      <c r="I59" s="113"/>
      <c r="J59" s="113"/>
      <c r="K59" s="113"/>
      <c r="L59" s="113"/>
      <c r="M59" s="44"/>
      <c r="N59" s="61"/>
      <c r="O59" s="62"/>
      <c r="P59" s="113"/>
      <c r="Q59" s="113"/>
      <c r="R59" s="113"/>
    </row>
    <row r="60" spans="1:18" s="17" customFormat="1" ht="21.75">
      <c r="A60" s="44"/>
      <c r="B60" s="44"/>
      <c r="C60" s="44"/>
      <c r="D60" s="44"/>
      <c r="E60" s="113"/>
      <c r="F60" s="113"/>
      <c r="G60" s="113"/>
      <c r="H60" s="113"/>
      <c r="I60" s="113"/>
      <c r="J60" s="113"/>
      <c r="K60" s="113"/>
      <c r="L60" s="113"/>
      <c r="M60" s="44"/>
      <c r="N60" s="61"/>
      <c r="O60" s="62"/>
      <c r="P60" s="113"/>
      <c r="Q60" s="113"/>
      <c r="R60" s="113"/>
    </row>
    <row r="61" spans="1:18" s="17" customFormat="1" ht="21.75">
      <c r="A61" s="44"/>
      <c r="B61" s="44"/>
      <c r="C61" s="44"/>
      <c r="D61" s="44"/>
      <c r="E61" s="113"/>
      <c r="F61" s="113"/>
      <c r="G61" s="113"/>
      <c r="H61" s="113"/>
      <c r="I61" s="113"/>
      <c r="J61" s="113"/>
      <c r="K61" s="113"/>
      <c r="L61" s="113"/>
      <c r="M61" s="44"/>
      <c r="N61" s="61"/>
      <c r="O61" s="62"/>
      <c r="P61" s="113"/>
      <c r="Q61" s="113"/>
      <c r="R61" s="113"/>
    </row>
    <row r="62" spans="1:18" s="17" customFormat="1" ht="21.75">
      <c r="A62" s="44"/>
      <c r="B62" s="44"/>
      <c r="C62" s="44"/>
      <c r="D62" s="44"/>
      <c r="E62" s="113"/>
      <c r="F62" s="113"/>
      <c r="G62" s="113"/>
      <c r="H62" s="113"/>
      <c r="I62" s="113"/>
      <c r="J62" s="113"/>
      <c r="K62" s="113"/>
      <c r="L62" s="113"/>
      <c r="M62" s="44"/>
      <c r="N62" s="61"/>
      <c r="O62" s="62"/>
      <c r="P62" s="113"/>
      <c r="Q62" s="113"/>
      <c r="R62" s="113"/>
    </row>
    <row r="63" spans="1:18" s="17" customFormat="1" ht="21.75">
      <c r="A63" s="44"/>
      <c r="B63" s="44"/>
      <c r="C63" s="44"/>
      <c r="D63" s="44"/>
      <c r="E63" s="113"/>
      <c r="F63" s="113"/>
      <c r="G63" s="113"/>
      <c r="H63" s="113"/>
      <c r="I63" s="113"/>
      <c r="J63" s="113"/>
      <c r="K63" s="113"/>
      <c r="L63" s="113"/>
      <c r="M63" s="44"/>
      <c r="N63" s="61"/>
      <c r="O63" s="62"/>
      <c r="P63" s="113"/>
      <c r="Q63" s="113"/>
      <c r="R63" s="113"/>
    </row>
    <row r="64" spans="1:18" s="17" customFormat="1" ht="21.75">
      <c r="A64" s="44"/>
      <c r="B64" s="44"/>
      <c r="C64" s="44"/>
      <c r="D64" s="44"/>
      <c r="E64" s="113"/>
      <c r="F64" s="113"/>
      <c r="G64" s="113"/>
      <c r="H64" s="113"/>
      <c r="I64" s="113"/>
      <c r="J64" s="113"/>
      <c r="K64" s="113"/>
      <c r="L64" s="113"/>
      <c r="M64" s="44"/>
      <c r="N64" s="61"/>
      <c r="O64" s="62"/>
      <c r="P64" s="113"/>
      <c r="Q64" s="113"/>
      <c r="R64" s="113"/>
    </row>
    <row r="65" spans="1:18" s="17" customFormat="1" ht="21.75">
      <c r="A65" s="44"/>
      <c r="B65" s="44"/>
      <c r="C65" s="44"/>
      <c r="D65" s="44"/>
      <c r="E65" s="113"/>
      <c r="F65" s="113"/>
      <c r="G65" s="113"/>
      <c r="H65" s="113"/>
      <c r="I65" s="113"/>
      <c r="J65" s="113"/>
      <c r="K65" s="113"/>
      <c r="L65" s="113"/>
      <c r="M65" s="44"/>
      <c r="N65" s="61"/>
      <c r="O65" s="62"/>
      <c r="P65" s="113"/>
      <c r="Q65" s="113"/>
      <c r="R65" s="113"/>
    </row>
    <row r="66" spans="1:18" s="17" customFormat="1" ht="21.75">
      <c r="A66" s="44"/>
      <c r="B66" s="44"/>
      <c r="C66" s="44"/>
      <c r="D66" s="44"/>
      <c r="E66" s="113"/>
      <c r="F66" s="113"/>
      <c r="G66" s="113"/>
      <c r="H66" s="113"/>
      <c r="I66" s="113"/>
      <c r="J66" s="113"/>
      <c r="K66" s="113"/>
      <c r="L66" s="113"/>
      <c r="M66" s="44"/>
      <c r="N66" s="61"/>
      <c r="O66" s="62"/>
      <c r="P66" s="113"/>
      <c r="Q66" s="113"/>
      <c r="R66" s="113"/>
    </row>
    <row r="67" spans="1:18" s="17" customFormat="1" ht="21.75">
      <c r="A67" s="44"/>
      <c r="B67" s="44"/>
      <c r="C67" s="44"/>
      <c r="D67" s="44"/>
      <c r="E67" s="113"/>
      <c r="F67" s="113"/>
      <c r="G67" s="113"/>
      <c r="H67" s="113"/>
      <c r="I67" s="113"/>
      <c r="J67" s="113"/>
      <c r="K67" s="113"/>
      <c r="L67" s="113"/>
      <c r="M67" s="44"/>
      <c r="N67" s="61"/>
      <c r="O67" s="62"/>
      <c r="P67" s="113"/>
      <c r="Q67" s="113"/>
      <c r="R67" s="113"/>
    </row>
    <row r="68" spans="1:18" s="1" customFormat="1" ht="29.25">
      <c r="A68" s="132" t="s">
        <v>100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s="1" customFormat="1" ht="29.25">
      <c r="A69" s="137" t="s">
        <v>267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1:31" s="17" customFormat="1" ht="23.25">
      <c r="A70" s="147" t="s">
        <v>46</v>
      </c>
      <c r="B70" s="147" t="s">
        <v>0</v>
      </c>
      <c r="C70" s="147" t="s">
        <v>56</v>
      </c>
      <c r="D70" s="147" t="s">
        <v>53</v>
      </c>
      <c r="E70" s="153" t="s">
        <v>41</v>
      </c>
      <c r="F70" s="128"/>
      <c r="G70" s="128"/>
      <c r="H70" s="128"/>
      <c r="I70" s="128"/>
      <c r="J70" s="128"/>
      <c r="K70" s="128"/>
      <c r="L70" s="129"/>
      <c r="M70" s="16" t="s">
        <v>40</v>
      </c>
      <c r="N70" s="151" t="s">
        <v>44</v>
      </c>
      <c r="O70" s="149" t="s">
        <v>45</v>
      </c>
      <c r="P70" s="70"/>
      <c r="Q70" s="70"/>
      <c r="R70" s="147" t="s">
        <v>3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</row>
    <row r="71" spans="1:31" s="17" customFormat="1" ht="23.25">
      <c r="A71" s="148"/>
      <c r="B71" s="148"/>
      <c r="C71" s="148"/>
      <c r="D71" s="148"/>
      <c r="E71" s="15">
        <v>0</v>
      </c>
      <c r="F71" s="15">
        <v>1</v>
      </c>
      <c r="G71" s="15">
        <v>1.5</v>
      </c>
      <c r="H71" s="15">
        <v>2</v>
      </c>
      <c r="I71" s="15">
        <v>2.5</v>
      </c>
      <c r="J71" s="15">
        <v>3</v>
      </c>
      <c r="K71" s="15">
        <v>3.5</v>
      </c>
      <c r="L71" s="15">
        <v>4</v>
      </c>
      <c r="M71" s="18" t="s">
        <v>43</v>
      </c>
      <c r="N71" s="152"/>
      <c r="O71" s="150"/>
      <c r="P71" s="71" t="s">
        <v>1</v>
      </c>
      <c r="Q71" s="71" t="s">
        <v>2</v>
      </c>
      <c r="R71" s="148"/>
      <c r="AD71" s="52"/>
      <c r="AE71" s="52"/>
    </row>
    <row r="72" spans="1:31" s="1" customFormat="1" ht="23.25">
      <c r="A72" s="7" t="s">
        <v>52</v>
      </c>
      <c r="B72" s="74" t="s">
        <v>232</v>
      </c>
      <c r="C72" s="7" t="s">
        <v>67</v>
      </c>
      <c r="D72" s="7" t="s">
        <v>55</v>
      </c>
      <c r="E72" s="28">
        <v>0</v>
      </c>
      <c r="F72" s="28">
        <v>16</v>
      </c>
      <c r="G72" s="28">
        <v>13</v>
      </c>
      <c r="H72" s="28">
        <v>14</v>
      </c>
      <c r="I72" s="28">
        <v>13</v>
      </c>
      <c r="J72" s="28">
        <v>16</v>
      </c>
      <c r="K72" s="28">
        <v>6</v>
      </c>
      <c r="L72" s="28">
        <v>1</v>
      </c>
      <c r="M72" s="7">
        <f>SUM(E72:L72)</f>
        <v>79</v>
      </c>
      <c r="N72" s="8">
        <f aca="true" t="shared" si="24" ref="N72:N80">((4*L72)+(3.5*K72)+(3*J72)+(2.5*I72)+(2*H72)+(1.5*G72)+(F72))/M72</f>
        <v>2.1392405063291138</v>
      </c>
      <c r="O72" s="36">
        <f aca="true" t="shared" si="25" ref="O72:O80">SQRT((16*L72+12.25*K72+9*J72+6.25*I72+4*H72+2.25*G72+F72)/M72-(N72^2))</f>
        <v>0.8303450131667459</v>
      </c>
      <c r="P72" s="28">
        <v>6</v>
      </c>
      <c r="Q72" s="28">
        <v>1</v>
      </c>
      <c r="R72" s="28" t="s">
        <v>263</v>
      </c>
      <c r="T72" s="17"/>
      <c r="U72" s="12"/>
      <c r="V72" s="12"/>
      <c r="W72" s="12"/>
      <c r="X72" s="12"/>
      <c r="Y72" s="12"/>
      <c r="Z72" s="12"/>
      <c r="AA72" s="12"/>
      <c r="AB72" s="12"/>
      <c r="AC72" s="17"/>
      <c r="AD72" s="2"/>
      <c r="AE72" s="2"/>
    </row>
    <row r="73" spans="1:31" s="1" customFormat="1" ht="23.25">
      <c r="A73" s="9"/>
      <c r="B73" s="74" t="s">
        <v>93</v>
      </c>
      <c r="C73" s="7" t="s">
        <v>68</v>
      </c>
      <c r="D73" s="7" t="s">
        <v>54</v>
      </c>
      <c r="E73" s="28">
        <v>4</v>
      </c>
      <c r="F73" s="28">
        <v>11</v>
      </c>
      <c r="G73" s="28">
        <v>32</v>
      </c>
      <c r="H73" s="28">
        <v>71</v>
      </c>
      <c r="I73" s="28">
        <v>67</v>
      </c>
      <c r="J73" s="28">
        <v>61</v>
      </c>
      <c r="K73" s="28">
        <v>59</v>
      </c>
      <c r="L73" s="28">
        <v>114</v>
      </c>
      <c r="M73" s="7">
        <f aca="true" t="shared" si="26" ref="M73:M79">SUM(E73:L73)</f>
        <v>419</v>
      </c>
      <c r="N73" s="8">
        <f t="shared" si="24"/>
        <v>2.8973747016706444</v>
      </c>
      <c r="O73" s="36">
        <f t="shared" si="25"/>
        <v>0.9321711154487357</v>
      </c>
      <c r="P73" s="28">
        <v>1</v>
      </c>
      <c r="Q73" s="28">
        <v>0</v>
      </c>
      <c r="R73" s="28" t="s">
        <v>263</v>
      </c>
      <c r="T73" s="17"/>
      <c r="U73" s="12"/>
      <c r="V73" s="12"/>
      <c r="W73" s="12"/>
      <c r="X73" s="12"/>
      <c r="Y73" s="12"/>
      <c r="Z73" s="12"/>
      <c r="AA73" s="12"/>
      <c r="AB73" s="12"/>
      <c r="AC73" s="17"/>
      <c r="AD73" s="2"/>
      <c r="AE73" s="2"/>
    </row>
    <row r="74" spans="1:31" s="1" customFormat="1" ht="23.25">
      <c r="A74" s="10"/>
      <c r="B74" s="74" t="s">
        <v>94</v>
      </c>
      <c r="C74" s="7" t="s">
        <v>69</v>
      </c>
      <c r="D74" s="7" t="s">
        <v>54</v>
      </c>
      <c r="E74" s="28">
        <v>8</v>
      </c>
      <c r="F74" s="28">
        <v>38</v>
      </c>
      <c r="G74" s="28">
        <v>29</v>
      </c>
      <c r="H74" s="28">
        <v>52</v>
      </c>
      <c r="I74" s="28">
        <v>32</v>
      </c>
      <c r="J74" s="28">
        <v>32</v>
      </c>
      <c r="K74" s="28">
        <v>35</v>
      </c>
      <c r="L74" s="28">
        <v>193</v>
      </c>
      <c r="M74" s="7">
        <f t="shared" si="26"/>
        <v>419</v>
      </c>
      <c r="N74" s="8">
        <f t="shared" si="24"/>
        <v>2.9976133651551313</v>
      </c>
      <c r="O74" s="36">
        <f t="shared" si="25"/>
        <v>1.1467476197912032</v>
      </c>
      <c r="P74" s="28">
        <v>1</v>
      </c>
      <c r="Q74" s="28">
        <v>0</v>
      </c>
      <c r="R74" s="28" t="s">
        <v>263</v>
      </c>
      <c r="T74" s="17"/>
      <c r="U74" s="69"/>
      <c r="V74" s="69"/>
      <c r="W74" s="69"/>
      <c r="X74" s="69"/>
      <c r="Y74" s="69"/>
      <c r="Z74" s="69"/>
      <c r="AA74" s="69"/>
      <c r="AB74" s="69"/>
      <c r="AC74" s="17"/>
      <c r="AD74" s="2"/>
      <c r="AE74" s="2"/>
    </row>
    <row r="75" spans="1:31" s="1" customFormat="1" ht="23.25">
      <c r="A75" s="10"/>
      <c r="B75" s="74" t="s">
        <v>95</v>
      </c>
      <c r="C75" s="7" t="s">
        <v>70</v>
      </c>
      <c r="D75" s="7" t="s">
        <v>54</v>
      </c>
      <c r="E75" s="28">
        <v>8</v>
      </c>
      <c r="F75" s="28">
        <v>107</v>
      </c>
      <c r="G75" s="28">
        <v>26</v>
      </c>
      <c r="H75" s="28">
        <v>30</v>
      </c>
      <c r="I75" s="28">
        <v>36</v>
      </c>
      <c r="J75" s="28">
        <v>73</v>
      </c>
      <c r="K75" s="28">
        <v>66</v>
      </c>
      <c r="L75" s="28">
        <v>66</v>
      </c>
      <c r="M75" s="7">
        <f t="shared" si="26"/>
        <v>412</v>
      </c>
      <c r="N75" s="8">
        <f t="shared" si="24"/>
        <v>2.4514563106796117</v>
      </c>
      <c r="O75" s="36">
        <f t="shared" si="25"/>
        <v>1.1617165135264205</v>
      </c>
      <c r="P75" s="28">
        <v>3</v>
      </c>
      <c r="Q75" s="28">
        <v>5</v>
      </c>
      <c r="R75" s="28" t="s">
        <v>263</v>
      </c>
      <c r="T75" s="17"/>
      <c r="U75" s="48"/>
      <c r="V75" s="48"/>
      <c r="W75" s="48"/>
      <c r="X75" s="48"/>
      <c r="Y75" s="48"/>
      <c r="Z75" s="48"/>
      <c r="AA75" s="48"/>
      <c r="AB75" s="48"/>
      <c r="AC75" s="17"/>
      <c r="AD75" s="2"/>
      <c r="AE75" s="2"/>
    </row>
    <row r="76" spans="1:28" s="1" customFormat="1" ht="23.25">
      <c r="A76" s="10"/>
      <c r="B76" s="74" t="s">
        <v>233</v>
      </c>
      <c r="C76" s="7" t="s">
        <v>67</v>
      </c>
      <c r="D76" s="7" t="s">
        <v>55</v>
      </c>
      <c r="E76" s="28">
        <v>7</v>
      </c>
      <c r="F76" s="28">
        <v>8</v>
      </c>
      <c r="G76" s="28">
        <v>15</v>
      </c>
      <c r="H76" s="28">
        <v>36</v>
      </c>
      <c r="I76" s="28">
        <v>19</v>
      </c>
      <c r="J76" s="28">
        <v>2</v>
      </c>
      <c r="K76" s="28">
        <v>0</v>
      </c>
      <c r="L76" s="28">
        <v>0</v>
      </c>
      <c r="M76" s="7">
        <f t="shared" si="26"/>
        <v>87</v>
      </c>
      <c r="N76" s="8">
        <f t="shared" si="24"/>
        <v>1.793103448275862</v>
      </c>
      <c r="O76" s="36">
        <f t="shared" si="25"/>
        <v>0.7011965312987155</v>
      </c>
      <c r="P76" s="28">
        <v>0</v>
      </c>
      <c r="Q76" s="28">
        <v>0</v>
      </c>
      <c r="R76" s="28" t="s">
        <v>264</v>
      </c>
      <c r="T76" s="48"/>
      <c r="U76" s="48"/>
      <c r="V76" s="48"/>
      <c r="W76" s="48"/>
      <c r="X76" s="48"/>
      <c r="Y76" s="48"/>
      <c r="Z76" s="48"/>
      <c r="AA76" s="48"/>
      <c r="AB76" s="48"/>
    </row>
    <row r="77" spans="1:31" s="1" customFormat="1" ht="23.25">
      <c r="A77" s="10"/>
      <c r="B77" s="74" t="s">
        <v>96</v>
      </c>
      <c r="C77" s="7" t="s">
        <v>68</v>
      </c>
      <c r="D77" s="7" t="s">
        <v>54</v>
      </c>
      <c r="E77" s="28">
        <v>3</v>
      </c>
      <c r="F77" s="28">
        <v>23</v>
      </c>
      <c r="G77" s="28">
        <v>16</v>
      </c>
      <c r="H77" s="28">
        <v>40</v>
      </c>
      <c r="I77" s="28">
        <v>76</v>
      </c>
      <c r="J77" s="28">
        <v>102</v>
      </c>
      <c r="K77" s="28">
        <v>71</v>
      </c>
      <c r="L77" s="28">
        <v>83</v>
      </c>
      <c r="M77" s="7">
        <f t="shared" si="26"/>
        <v>414</v>
      </c>
      <c r="N77" s="8">
        <f t="shared" si="24"/>
        <v>2.907004830917874</v>
      </c>
      <c r="O77" s="36">
        <f t="shared" si="25"/>
        <v>0.8669588219808827</v>
      </c>
      <c r="P77" s="28">
        <v>0</v>
      </c>
      <c r="Q77" s="28">
        <v>4</v>
      </c>
      <c r="R77" s="28" t="s">
        <v>264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s="1" customFormat="1" ht="23.25">
      <c r="A78" s="10"/>
      <c r="B78" s="74" t="s">
        <v>97</v>
      </c>
      <c r="C78" s="7" t="s">
        <v>69</v>
      </c>
      <c r="D78" s="7" t="s">
        <v>54</v>
      </c>
      <c r="E78" s="28">
        <v>7</v>
      </c>
      <c r="F78" s="28">
        <v>38</v>
      </c>
      <c r="G78" s="28">
        <v>33</v>
      </c>
      <c r="H78" s="28">
        <v>55</v>
      </c>
      <c r="I78" s="28">
        <v>60</v>
      </c>
      <c r="J78" s="28">
        <v>70</v>
      </c>
      <c r="K78" s="28">
        <v>57</v>
      </c>
      <c r="L78" s="28">
        <v>93</v>
      </c>
      <c r="M78" s="7">
        <f t="shared" si="26"/>
        <v>413</v>
      </c>
      <c r="N78" s="8">
        <f t="shared" si="24"/>
        <v>2.7336561743341403</v>
      </c>
      <c r="O78" s="36">
        <f t="shared" si="25"/>
        <v>1.0288833355164837</v>
      </c>
      <c r="P78" s="28">
        <v>0</v>
      </c>
      <c r="Q78" s="28">
        <v>5</v>
      </c>
      <c r="R78" s="28" t="s">
        <v>264</v>
      </c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</row>
    <row r="79" spans="1:31" s="1" customFormat="1" ht="23.25">
      <c r="A79" s="10"/>
      <c r="B79" s="74" t="s">
        <v>98</v>
      </c>
      <c r="C79" s="7" t="s">
        <v>70</v>
      </c>
      <c r="D79" s="7" t="s">
        <v>54</v>
      </c>
      <c r="E79" s="28">
        <v>9</v>
      </c>
      <c r="F79" s="28">
        <v>110</v>
      </c>
      <c r="G79" s="28">
        <v>56</v>
      </c>
      <c r="H79" s="28">
        <v>40</v>
      </c>
      <c r="I79" s="28">
        <v>90</v>
      </c>
      <c r="J79" s="28">
        <v>72</v>
      </c>
      <c r="K79" s="28">
        <v>28</v>
      </c>
      <c r="L79" s="28">
        <v>14</v>
      </c>
      <c r="M79" s="7">
        <f t="shared" si="26"/>
        <v>419</v>
      </c>
      <c r="N79" s="8">
        <f t="shared" si="24"/>
        <v>2.0739856801909307</v>
      </c>
      <c r="O79" s="36">
        <f t="shared" si="25"/>
        <v>0.9412407947412597</v>
      </c>
      <c r="P79" s="28">
        <v>1</v>
      </c>
      <c r="Q79" s="28">
        <v>0</v>
      </c>
      <c r="R79" s="28" t="s">
        <v>264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256" s="1" customFormat="1" ht="23.25">
      <c r="A80" s="144" t="s">
        <v>83</v>
      </c>
      <c r="B80" s="145"/>
      <c r="C80" s="145"/>
      <c r="D80" s="146"/>
      <c r="E80" s="32">
        <f>SUM(E26:E42,E49:E56,E72:E79)</f>
        <v>423</v>
      </c>
      <c r="F80" s="32">
        <f aca="true" t="shared" si="27" ref="F80:M80">SUM(F26:F42,F49:F56,F72:F79)</f>
        <v>1210</v>
      </c>
      <c r="G80" s="32">
        <f t="shared" si="27"/>
        <v>926</v>
      </c>
      <c r="H80" s="32">
        <f t="shared" si="27"/>
        <v>1440</v>
      </c>
      <c r="I80" s="32">
        <f t="shared" si="27"/>
        <v>1357</v>
      </c>
      <c r="J80" s="32">
        <f t="shared" si="27"/>
        <v>1660</v>
      </c>
      <c r="K80" s="32">
        <f t="shared" si="27"/>
        <v>1111</v>
      </c>
      <c r="L80" s="32">
        <f t="shared" si="27"/>
        <v>1936</v>
      </c>
      <c r="M80" s="32">
        <f t="shared" si="27"/>
        <v>10063</v>
      </c>
      <c r="N80" s="8">
        <f t="shared" si="24"/>
        <v>2.5324455927655767</v>
      </c>
      <c r="O80" s="36">
        <f t="shared" si="25"/>
        <v>1.115582871415358</v>
      </c>
      <c r="P80" s="32">
        <f>SUM(P26:P42,P49:P56,P72:P79)</f>
        <v>39</v>
      </c>
      <c r="Q80" s="32">
        <f>SUM(Q26:Q42,Q49:Q56,Q72:Q79)</f>
        <v>172</v>
      </c>
      <c r="R80" s="33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19" s="12" customFormat="1" ht="23.25">
      <c r="A81" s="144" t="s">
        <v>85</v>
      </c>
      <c r="B81" s="145"/>
      <c r="C81" s="145"/>
      <c r="D81" s="146"/>
      <c r="E81" s="8">
        <f aca="true" t="shared" si="28" ref="E81:L81">(E80*100)/$M80</f>
        <v>4.203517837622975</v>
      </c>
      <c r="F81" s="8">
        <f t="shared" si="28"/>
        <v>12.02424724237305</v>
      </c>
      <c r="G81" s="8">
        <f t="shared" si="28"/>
        <v>9.202027228460697</v>
      </c>
      <c r="H81" s="8">
        <f t="shared" si="28"/>
        <v>14.309847957865447</v>
      </c>
      <c r="I81" s="8">
        <f t="shared" si="28"/>
        <v>13.485044221405147</v>
      </c>
      <c r="J81" s="8">
        <f t="shared" si="28"/>
        <v>16.496074729206</v>
      </c>
      <c r="K81" s="8">
        <f t="shared" si="28"/>
        <v>11.0404451952698</v>
      </c>
      <c r="L81" s="8">
        <f t="shared" si="28"/>
        <v>19.23879558779688</v>
      </c>
      <c r="M81" s="8">
        <f>((M80-(P80+Q80))*100)/$M80</f>
        <v>97.9032097783961</v>
      </c>
      <c r="N81" s="23" t="s">
        <v>42</v>
      </c>
      <c r="O81" s="37" t="s">
        <v>42</v>
      </c>
      <c r="P81" s="8">
        <f>(P80*100)/$M80</f>
        <v>0.3875583821921892</v>
      </c>
      <c r="Q81" s="8">
        <f>(Q80*100)/$M80</f>
        <v>1.7092318394117063</v>
      </c>
      <c r="R81" s="11"/>
      <c r="S81" s="60"/>
    </row>
    <row r="82" spans="1:256" s="50" customFormat="1" ht="21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6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</row>
    <row r="83" spans="1:256" s="50" customFormat="1" ht="21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6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  <c r="IV83" s="54"/>
    </row>
    <row r="84" spans="1:18" s="50" customFormat="1" ht="18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8"/>
      <c r="O84" s="59"/>
      <c r="P84" s="57"/>
      <c r="Q84" s="57"/>
      <c r="R84" s="57"/>
    </row>
    <row r="85" spans="1:18" s="50" customFormat="1" ht="18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59"/>
      <c r="P85" s="57"/>
      <c r="Q85" s="57"/>
      <c r="R85" s="57"/>
    </row>
    <row r="86" spans="1:18" s="50" customFormat="1" ht="18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8"/>
      <c r="O86" s="59"/>
      <c r="P86" s="57"/>
      <c r="Q86" s="57"/>
      <c r="R86" s="57"/>
    </row>
    <row r="87" spans="1:18" s="50" customFormat="1" ht="18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59"/>
      <c r="P87" s="57"/>
      <c r="Q87" s="57"/>
      <c r="R87" s="57"/>
    </row>
    <row r="88" spans="1:18" s="50" customFormat="1" ht="18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59"/>
      <c r="P88" s="57"/>
      <c r="Q88" s="57"/>
      <c r="R88" s="57"/>
    </row>
    <row r="89" spans="1:18" s="50" customFormat="1" ht="18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59"/>
      <c r="P89" s="57"/>
      <c r="Q89" s="57"/>
      <c r="R89" s="57"/>
    </row>
    <row r="90" spans="1:18" s="50" customFormat="1" ht="18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59"/>
      <c r="P90" s="57"/>
      <c r="Q90" s="57"/>
      <c r="R90" s="57"/>
    </row>
    <row r="91" spans="1:18" s="50" customFormat="1" ht="18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8"/>
      <c r="O91" s="59"/>
      <c r="P91" s="57"/>
      <c r="Q91" s="57"/>
      <c r="R91" s="57"/>
    </row>
    <row r="92" spans="1:18" s="50" customFormat="1" ht="18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59"/>
      <c r="P92" s="57"/>
      <c r="Q92" s="57"/>
      <c r="R92" s="57"/>
    </row>
    <row r="93" spans="1:18" s="50" customFormat="1" ht="18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59"/>
      <c r="P93" s="57"/>
      <c r="Q93" s="57"/>
      <c r="R93" s="57"/>
    </row>
    <row r="94" spans="1:18" s="50" customFormat="1" ht="18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59"/>
      <c r="P94" s="57"/>
      <c r="Q94" s="57"/>
      <c r="R94" s="57"/>
    </row>
    <row r="95" spans="1:18" s="50" customFormat="1" ht="18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59"/>
      <c r="P95" s="57"/>
      <c r="Q95" s="57"/>
      <c r="R95" s="57"/>
    </row>
    <row r="96" spans="1:18" s="50" customFormat="1" ht="18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8"/>
      <c r="O96" s="59"/>
      <c r="P96" s="57"/>
      <c r="Q96" s="57"/>
      <c r="R96" s="57"/>
    </row>
  </sheetData>
  <mergeCells count="44">
    <mergeCell ref="R70:R71"/>
    <mergeCell ref="O70:O71"/>
    <mergeCell ref="N70:N71"/>
    <mergeCell ref="E70:L70"/>
    <mergeCell ref="A70:A71"/>
    <mergeCell ref="B70:B71"/>
    <mergeCell ref="C70:C71"/>
    <mergeCell ref="D70:D71"/>
    <mergeCell ref="A16:D16"/>
    <mergeCell ref="A17:D17"/>
    <mergeCell ref="A45:R45"/>
    <mergeCell ref="A69:R69"/>
    <mergeCell ref="A68:R68"/>
    <mergeCell ref="E47:L47"/>
    <mergeCell ref="N47:N48"/>
    <mergeCell ref="O47:O48"/>
    <mergeCell ref="R47:R48"/>
    <mergeCell ref="A47:A48"/>
    <mergeCell ref="B47:B48"/>
    <mergeCell ref="C47:C48"/>
    <mergeCell ref="D47:D48"/>
    <mergeCell ref="E24:L24"/>
    <mergeCell ref="N24:N25"/>
    <mergeCell ref="O24:O25"/>
    <mergeCell ref="A46:R46"/>
    <mergeCell ref="R24:R25"/>
    <mergeCell ref="A24:A25"/>
    <mergeCell ref="B24:B25"/>
    <mergeCell ref="C24:C25"/>
    <mergeCell ref="D24:D25"/>
    <mergeCell ref="E3:L3"/>
    <mergeCell ref="N3:N4"/>
    <mergeCell ref="O3:O4"/>
    <mergeCell ref="R3:R4"/>
    <mergeCell ref="A80:D80"/>
    <mergeCell ref="A81:D81"/>
    <mergeCell ref="A1:R1"/>
    <mergeCell ref="A2:R2"/>
    <mergeCell ref="A22:R22"/>
    <mergeCell ref="A23:R23"/>
    <mergeCell ref="A3:A4"/>
    <mergeCell ref="B3:B4"/>
    <mergeCell ref="C3:C4"/>
    <mergeCell ref="D3:D4"/>
  </mergeCells>
  <printOptions/>
  <pageMargins left="0.75" right="0.47" top="0.65" bottom="0.59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workbookViewId="0" topLeftCell="B1">
      <selection activeCell="AA9" sqref="AA9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16.8515625" style="0" bestFit="1" customWidth="1"/>
    <col min="4" max="4" width="10.7109375" style="0" bestFit="1" customWidth="1"/>
    <col min="5" max="6" width="4.421875" style="3" bestFit="1" customWidth="1"/>
    <col min="7" max="12" width="5.421875" style="3" bestFit="1" customWidth="1"/>
    <col min="13" max="13" width="13.7109375" style="3" bestFit="1" customWidth="1"/>
    <col min="14" max="14" width="7.57421875" style="6" customWidth="1"/>
    <col min="15" max="15" width="7.57421875" style="43" customWidth="1"/>
    <col min="16" max="16" width="6.421875" style="3" bestFit="1" customWidth="1"/>
    <col min="17" max="17" width="7.421875" style="3" bestFit="1" customWidth="1"/>
    <col min="18" max="18" width="8.57421875" style="0" bestFit="1" customWidth="1"/>
    <col min="21" max="21" width="10.00390625" style="0" bestFit="1" customWidth="1"/>
    <col min="22" max="35" width="7.00390625" style="0" customWidth="1"/>
  </cols>
  <sheetData>
    <row r="1" spans="1:18" s="120" customFormat="1" ht="26.25">
      <c r="A1" s="138" t="s">
        <v>101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18" s="120" customFormat="1" ht="26.25">
      <c r="A2" s="138" t="s">
        <v>268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32" s="1" customFormat="1" ht="23.25">
      <c r="A3" s="134" t="s">
        <v>46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  <c r="V3" s="12">
        <v>0</v>
      </c>
      <c r="W3" s="12">
        <v>1</v>
      </c>
      <c r="X3" s="12">
        <v>1.5</v>
      </c>
      <c r="Y3" s="12">
        <v>2</v>
      </c>
      <c r="Z3" s="12">
        <v>2.5</v>
      </c>
      <c r="AA3" s="12">
        <v>3</v>
      </c>
      <c r="AB3" s="12">
        <v>3.5</v>
      </c>
      <c r="AC3" s="12">
        <v>4</v>
      </c>
      <c r="AD3" s="12" t="s">
        <v>83</v>
      </c>
      <c r="AE3" s="12" t="s">
        <v>1</v>
      </c>
      <c r="AF3" s="1" t="s">
        <v>2</v>
      </c>
    </row>
    <row r="4" spans="1:32" s="1" customFormat="1" ht="23.25">
      <c r="A4" s="134"/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U4" s="1" t="s">
        <v>47</v>
      </c>
      <c r="V4" s="1">
        <f>SUM(E5:E11)</f>
        <v>67</v>
      </c>
      <c r="W4" s="1">
        <f aca="true" t="shared" si="0" ref="W4:AC4">SUM(F5:F11)</f>
        <v>262</v>
      </c>
      <c r="X4" s="1">
        <f t="shared" si="0"/>
        <v>328</v>
      </c>
      <c r="Y4" s="1">
        <f t="shared" si="0"/>
        <v>538</v>
      </c>
      <c r="Z4" s="1">
        <f t="shared" si="0"/>
        <v>591</v>
      </c>
      <c r="AA4" s="1">
        <f t="shared" si="0"/>
        <v>677</v>
      </c>
      <c r="AB4" s="1">
        <f t="shared" si="0"/>
        <v>550</v>
      </c>
      <c r="AC4" s="1">
        <f t="shared" si="0"/>
        <v>1227</v>
      </c>
      <c r="AD4" s="1">
        <f aca="true" t="shared" si="1" ref="AD4:AD9">SUM(V4:AC4)</f>
        <v>4240</v>
      </c>
      <c r="AE4" s="1">
        <f>SUM(P5:P11)</f>
        <v>0</v>
      </c>
      <c r="AF4" s="1">
        <f>SUM(Q5:Q11)</f>
        <v>2</v>
      </c>
    </row>
    <row r="5" spans="1:32" s="1" customFormat="1" ht="23.25">
      <c r="A5" s="7" t="s">
        <v>47</v>
      </c>
      <c r="B5" s="22" t="s">
        <v>163</v>
      </c>
      <c r="C5" s="22" t="s">
        <v>71</v>
      </c>
      <c r="D5" s="22" t="s">
        <v>55</v>
      </c>
      <c r="E5" s="7">
        <v>1</v>
      </c>
      <c r="F5" s="7">
        <v>20</v>
      </c>
      <c r="G5" s="7">
        <v>36</v>
      </c>
      <c r="H5" s="7">
        <v>85</v>
      </c>
      <c r="I5" s="7">
        <v>79</v>
      </c>
      <c r="J5" s="7">
        <v>151</v>
      </c>
      <c r="K5" s="7">
        <v>80</v>
      </c>
      <c r="L5" s="7">
        <v>155</v>
      </c>
      <c r="M5" s="7">
        <f aca="true" t="shared" si="2" ref="M5:M17">SUM(E5:L5)</f>
        <v>607</v>
      </c>
      <c r="N5" s="8">
        <f aca="true" t="shared" si="3" ref="N5:N17">((4*L5)+(3.5*K5)+(3*J5)+(2.5*I5)+(2*H5)+(1.5*G5)+(F5))/M5</f>
        <v>2.956342668863262</v>
      </c>
      <c r="O5" s="41">
        <f aca="true" t="shared" si="4" ref="O5:O17">SQRT((16*L5+12.25*K5+9*J5+6.25*I5+4*H5+2.25*G5+F5)/M5-(N5^2))</f>
        <v>0.8596703332784443</v>
      </c>
      <c r="P5" s="7">
        <v>0</v>
      </c>
      <c r="Q5" s="7">
        <v>0</v>
      </c>
      <c r="R5" s="7" t="s">
        <v>265</v>
      </c>
      <c r="U5" s="1" t="s">
        <v>48</v>
      </c>
      <c r="V5" s="1">
        <f>SUM(E12:E17)</f>
        <v>25</v>
      </c>
      <c r="W5" s="1">
        <f aca="true" t="shared" si="5" ref="W5:AC5">SUM(F12:F17)</f>
        <v>321</v>
      </c>
      <c r="X5" s="1">
        <f t="shared" si="5"/>
        <v>238</v>
      </c>
      <c r="Y5" s="1">
        <f t="shared" si="5"/>
        <v>388</v>
      </c>
      <c r="Z5" s="1">
        <f t="shared" si="5"/>
        <v>529</v>
      </c>
      <c r="AA5" s="1">
        <f t="shared" si="5"/>
        <v>594</v>
      </c>
      <c r="AB5" s="1">
        <f t="shared" si="5"/>
        <v>530</v>
      </c>
      <c r="AC5" s="1">
        <f t="shared" si="5"/>
        <v>773</v>
      </c>
      <c r="AD5" s="1">
        <f t="shared" si="1"/>
        <v>3398</v>
      </c>
      <c r="AE5" s="1">
        <f>SUM(P12:P17)</f>
        <v>0</v>
      </c>
      <c r="AF5" s="1">
        <f>SUM(Q12:Q17)</f>
        <v>1</v>
      </c>
    </row>
    <row r="6" spans="1:32" s="1" customFormat="1" ht="23.25">
      <c r="A6" s="9"/>
      <c r="B6" s="22" t="s">
        <v>164</v>
      </c>
      <c r="C6" s="22" t="s">
        <v>72</v>
      </c>
      <c r="D6" s="22" t="s">
        <v>54</v>
      </c>
      <c r="E6" s="7">
        <v>9</v>
      </c>
      <c r="F6" s="7">
        <v>82</v>
      </c>
      <c r="G6" s="7">
        <v>106</v>
      </c>
      <c r="H6" s="7">
        <v>128</v>
      </c>
      <c r="I6" s="7">
        <v>106</v>
      </c>
      <c r="J6" s="7">
        <v>82</v>
      </c>
      <c r="K6" s="7">
        <v>45</v>
      </c>
      <c r="L6" s="7">
        <v>49</v>
      </c>
      <c r="M6" s="7">
        <f t="shared" si="2"/>
        <v>607</v>
      </c>
      <c r="N6" s="8">
        <f t="shared" si="3"/>
        <v>2.242998352553542</v>
      </c>
      <c r="O6" s="41">
        <f t="shared" si="4"/>
        <v>0.9205754798849066</v>
      </c>
      <c r="P6" s="7">
        <v>0</v>
      </c>
      <c r="Q6" s="7">
        <v>0</v>
      </c>
      <c r="R6" s="7" t="s">
        <v>265</v>
      </c>
      <c r="U6" s="1" t="s">
        <v>49</v>
      </c>
      <c r="V6" s="1">
        <f>SUM(E26:E28)</f>
        <v>11</v>
      </c>
      <c r="W6" s="1">
        <f aca="true" t="shared" si="6" ref="W6:AC6">SUM(F26:F28)</f>
        <v>40</v>
      </c>
      <c r="X6" s="1">
        <f t="shared" si="6"/>
        <v>93</v>
      </c>
      <c r="Y6" s="1">
        <f t="shared" si="6"/>
        <v>176</v>
      </c>
      <c r="Z6" s="1">
        <f t="shared" si="6"/>
        <v>206</v>
      </c>
      <c r="AA6" s="1">
        <f t="shared" si="6"/>
        <v>229</v>
      </c>
      <c r="AB6" s="1">
        <f t="shared" si="6"/>
        <v>198</v>
      </c>
      <c r="AC6" s="1">
        <f t="shared" si="6"/>
        <v>297</v>
      </c>
      <c r="AD6" s="1">
        <f t="shared" si="1"/>
        <v>1250</v>
      </c>
      <c r="AE6" s="1">
        <f>SUM(P26:P28)</f>
        <v>0</v>
      </c>
      <c r="AF6" s="1">
        <f>SUM(Q26:Q28)</f>
        <v>0</v>
      </c>
    </row>
    <row r="7" spans="1:32" s="1" customFormat="1" ht="23.25">
      <c r="A7" s="10"/>
      <c r="B7" s="22" t="s">
        <v>165</v>
      </c>
      <c r="C7" s="22" t="s">
        <v>169</v>
      </c>
      <c r="D7" s="22" t="s">
        <v>55</v>
      </c>
      <c r="E7" s="7">
        <v>0</v>
      </c>
      <c r="F7" s="7">
        <v>13</v>
      </c>
      <c r="G7" s="7">
        <v>26</v>
      </c>
      <c r="H7" s="7">
        <v>103</v>
      </c>
      <c r="I7" s="7">
        <v>142</v>
      </c>
      <c r="J7" s="7">
        <v>140</v>
      </c>
      <c r="K7" s="7">
        <v>66</v>
      </c>
      <c r="L7" s="7">
        <v>117</v>
      </c>
      <c r="M7" s="7">
        <f t="shared" si="2"/>
        <v>607</v>
      </c>
      <c r="N7" s="8">
        <f t="shared" si="3"/>
        <v>2.85337726523888</v>
      </c>
      <c r="O7" s="41">
        <f t="shared" si="4"/>
        <v>0.780160268042655</v>
      </c>
      <c r="P7" s="7">
        <v>0</v>
      </c>
      <c r="Q7" s="7">
        <v>0</v>
      </c>
      <c r="R7" s="7" t="s">
        <v>265</v>
      </c>
      <c r="U7" s="1" t="s">
        <v>50</v>
      </c>
      <c r="V7" s="1">
        <f>SUM(E48:E54)</f>
        <v>227</v>
      </c>
      <c r="W7" s="1">
        <f aca="true" t="shared" si="7" ref="W7:AC7">SUM(F48:F54)</f>
        <v>150</v>
      </c>
      <c r="X7" s="1">
        <f t="shared" si="7"/>
        <v>187</v>
      </c>
      <c r="Y7" s="1">
        <f t="shared" si="7"/>
        <v>315</v>
      </c>
      <c r="Z7" s="1">
        <f t="shared" si="7"/>
        <v>503</v>
      </c>
      <c r="AA7" s="1">
        <f t="shared" si="7"/>
        <v>594</v>
      </c>
      <c r="AB7" s="1">
        <f t="shared" si="7"/>
        <v>524</v>
      </c>
      <c r="AC7" s="1">
        <f t="shared" si="7"/>
        <v>877</v>
      </c>
      <c r="AD7" s="1">
        <f t="shared" si="1"/>
        <v>3377</v>
      </c>
      <c r="AE7" s="127">
        <f>SUM(P48:P54)</f>
        <v>3</v>
      </c>
      <c r="AF7" s="127">
        <f>SUM(Q48:Q54)</f>
        <v>49</v>
      </c>
    </row>
    <row r="8" spans="1:32" s="1" customFormat="1" ht="23.25">
      <c r="A8" s="10"/>
      <c r="B8" s="22" t="s">
        <v>305</v>
      </c>
      <c r="C8" s="22" t="s">
        <v>306</v>
      </c>
      <c r="D8" s="22" t="s">
        <v>54</v>
      </c>
      <c r="E8" s="7">
        <v>0</v>
      </c>
      <c r="F8" s="7">
        <v>0</v>
      </c>
      <c r="G8" s="7">
        <v>0</v>
      </c>
      <c r="H8" s="7">
        <v>2</v>
      </c>
      <c r="I8" s="7">
        <v>17</v>
      </c>
      <c r="J8" s="7">
        <v>37</v>
      </c>
      <c r="K8" s="7">
        <v>116</v>
      </c>
      <c r="L8" s="7">
        <v>432</v>
      </c>
      <c r="M8" s="7">
        <f t="shared" si="2"/>
        <v>604</v>
      </c>
      <c r="N8" s="8">
        <f t="shared" si="3"/>
        <v>3.7938741721854305</v>
      </c>
      <c r="O8" s="41">
        <f t="shared" si="4"/>
        <v>0.3786245025994557</v>
      </c>
      <c r="P8" s="7">
        <v>0</v>
      </c>
      <c r="Q8" s="7">
        <v>1</v>
      </c>
      <c r="R8" s="7" t="s">
        <v>266</v>
      </c>
      <c r="U8" s="1" t="s">
        <v>51</v>
      </c>
      <c r="V8" s="48">
        <f>SUM(E55:E60)</f>
        <v>162</v>
      </c>
      <c r="W8" s="48">
        <f aca="true" t="shared" si="8" ref="W8:AC8">SUM(F55:F60)</f>
        <v>147</v>
      </c>
      <c r="X8" s="48">
        <f t="shared" si="8"/>
        <v>195</v>
      </c>
      <c r="Y8" s="48">
        <f t="shared" si="8"/>
        <v>294</v>
      </c>
      <c r="Z8" s="48">
        <f t="shared" si="8"/>
        <v>370</v>
      </c>
      <c r="AA8" s="48">
        <f t="shared" si="8"/>
        <v>434</v>
      </c>
      <c r="AB8" s="48">
        <f t="shared" si="8"/>
        <v>449</v>
      </c>
      <c r="AC8" s="48">
        <f t="shared" si="8"/>
        <v>1048</v>
      </c>
      <c r="AD8" s="1">
        <f t="shared" si="1"/>
        <v>3099</v>
      </c>
      <c r="AE8" s="1">
        <f>SUM(P55:P60)</f>
        <v>5</v>
      </c>
      <c r="AF8" s="1">
        <f>SUM(Q55:Q60)</f>
        <v>37</v>
      </c>
    </row>
    <row r="9" spans="1:32" s="1" customFormat="1" ht="23.25">
      <c r="A9" s="10"/>
      <c r="B9" s="22" t="s">
        <v>166</v>
      </c>
      <c r="C9" s="22" t="s">
        <v>71</v>
      </c>
      <c r="D9" s="22" t="s">
        <v>55</v>
      </c>
      <c r="E9" s="7">
        <v>17</v>
      </c>
      <c r="F9" s="7">
        <v>70</v>
      </c>
      <c r="G9" s="7">
        <v>77</v>
      </c>
      <c r="H9" s="7">
        <v>91</v>
      </c>
      <c r="I9" s="7">
        <v>97</v>
      </c>
      <c r="J9" s="7">
        <v>79</v>
      </c>
      <c r="K9" s="7">
        <v>60</v>
      </c>
      <c r="L9" s="7">
        <v>114</v>
      </c>
      <c r="M9" s="7">
        <f t="shared" si="2"/>
        <v>605</v>
      </c>
      <c r="N9" s="8">
        <f t="shared" si="3"/>
        <v>2.5008264462809917</v>
      </c>
      <c r="O9" s="41">
        <f t="shared" si="4"/>
        <v>1.0754584544437216</v>
      </c>
      <c r="P9" s="7">
        <v>0</v>
      </c>
      <c r="Q9" s="7">
        <v>0</v>
      </c>
      <c r="R9" s="7" t="s">
        <v>266</v>
      </c>
      <c r="U9" s="1" t="s">
        <v>52</v>
      </c>
      <c r="V9" s="12">
        <f>SUM(E70:E73)</f>
        <v>3</v>
      </c>
      <c r="W9" s="12">
        <f aca="true" t="shared" si="9" ref="W9:AC9">SUM(F70:F73)</f>
        <v>25</v>
      </c>
      <c r="X9" s="12">
        <f t="shared" si="9"/>
        <v>37</v>
      </c>
      <c r="Y9" s="12">
        <f t="shared" si="9"/>
        <v>127</v>
      </c>
      <c r="Z9" s="12">
        <f t="shared" si="9"/>
        <v>211</v>
      </c>
      <c r="AA9" s="12">
        <f t="shared" si="9"/>
        <v>431</v>
      </c>
      <c r="AB9" s="12">
        <f t="shared" si="9"/>
        <v>354</v>
      </c>
      <c r="AC9" s="12">
        <f t="shared" si="9"/>
        <v>814</v>
      </c>
      <c r="AD9" s="1">
        <f t="shared" si="1"/>
        <v>2002</v>
      </c>
      <c r="AE9" s="1">
        <f>SUM(P70:P73)</f>
        <v>1</v>
      </c>
      <c r="AF9" s="1">
        <f>SUM(Q70:Q73)</f>
        <v>16</v>
      </c>
    </row>
    <row r="10" spans="1:18" s="1" customFormat="1" ht="23.25">
      <c r="A10" s="10"/>
      <c r="B10" s="22" t="s">
        <v>167</v>
      </c>
      <c r="C10" s="22" t="s">
        <v>72</v>
      </c>
      <c r="D10" s="22" t="s">
        <v>54</v>
      </c>
      <c r="E10" s="7">
        <v>2</v>
      </c>
      <c r="F10" s="7">
        <v>49</v>
      </c>
      <c r="G10" s="7">
        <v>64</v>
      </c>
      <c r="H10" s="7">
        <v>95</v>
      </c>
      <c r="I10" s="7">
        <v>107</v>
      </c>
      <c r="J10" s="7">
        <v>104</v>
      </c>
      <c r="K10" s="7">
        <v>76</v>
      </c>
      <c r="L10" s="7">
        <v>108</v>
      </c>
      <c r="M10" s="7">
        <f t="shared" si="2"/>
        <v>605</v>
      </c>
      <c r="N10" s="8">
        <f t="shared" si="3"/>
        <v>2.665289256198347</v>
      </c>
      <c r="O10" s="41">
        <f t="shared" si="4"/>
        <v>0.9438544802919652</v>
      </c>
      <c r="P10" s="7">
        <v>0</v>
      </c>
      <c r="Q10" s="7">
        <v>1</v>
      </c>
      <c r="R10" s="7" t="s">
        <v>266</v>
      </c>
    </row>
    <row r="11" spans="1:32" s="1" customFormat="1" ht="23.25">
      <c r="A11" s="11"/>
      <c r="B11" s="22" t="s">
        <v>168</v>
      </c>
      <c r="C11" s="22" t="s">
        <v>169</v>
      </c>
      <c r="D11" s="22" t="s">
        <v>55</v>
      </c>
      <c r="E11" s="7">
        <v>38</v>
      </c>
      <c r="F11" s="7">
        <v>28</v>
      </c>
      <c r="G11" s="7">
        <v>19</v>
      </c>
      <c r="H11" s="7">
        <v>34</v>
      </c>
      <c r="I11" s="7">
        <v>43</v>
      </c>
      <c r="J11" s="7">
        <v>84</v>
      </c>
      <c r="K11" s="7">
        <v>107</v>
      </c>
      <c r="L11" s="7">
        <v>252</v>
      </c>
      <c r="M11" s="7">
        <f t="shared" si="2"/>
        <v>605</v>
      </c>
      <c r="N11" s="8">
        <f t="shared" si="3"/>
        <v>3.085123966942149</v>
      </c>
      <c r="O11" s="41">
        <f t="shared" si="4"/>
        <v>1.1612661341049144</v>
      </c>
      <c r="P11" s="7">
        <v>0</v>
      </c>
      <c r="Q11" s="7">
        <v>0</v>
      </c>
      <c r="R11" s="7" t="s">
        <v>266</v>
      </c>
      <c r="U11" s="13" t="s">
        <v>139</v>
      </c>
      <c r="V11" s="69">
        <f aca="true" t="shared" si="10" ref="V11:AF11">SUM(V4:V6)</f>
        <v>103</v>
      </c>
      <c r="W11" s="69">
        <f t="shared" si="10"/>
        <v>623</v>
      </c>
      <c r="X11" s="69">
        <f t="shared" si="10"/>
        <v>659</v>
      </c>
      <c r="Y11" s="69">
        <f t="shared" si="10"/>
        <v>1102</v>
      </c>
      <c r="Z11" s="69">
        <f t="shared" si="10"/>
        <v>1326</v>
      </c>
      <c r="AA11" s="69">
        <f t="shared" si="10"/>
        <v>1500</v>
      </c>
      <c r="AB11" s="69">
        <f t="shared" si="10"/>
        <v>1278</v>
      </c>
      <c r="AC11" s="69">
        <f t="shared" si="10"/>
        <v>2297</v>
      </c>
      <c r="AD11" s="69">
        <f t="shared" si="10"/>
        <v>8888</v>
      </c>
      <c r="AE11" s="69">
        <f t="shared" si="10"/>
        <v>0</v>
      </c>
      <c r="AF11" s="69">
        <f t="shared" si="10"/>
        <v>3</v>
      </c>
    </row>
    <row r="12" spans="1:32" s="1" customFormat="1" ht="23.25">
      <c r="A12" s="7" t="s">
        <v>48</v>
      </c>
      <c r="B12" s="22" t="s">
        <v>307</v>
      </c>
      <c r="C12" s="22" t="s">
        <v>71</v>
      </c>
      <c r="D12" s="22" t="s">
        <v>55</v>
      </c>
      <c r="E12" s="7">
        <v>0</v>
      </c>
      <c r="F12" s="7">
        <v>17</v>
      </c>
      <c r="G12" s="7">
        <v>24</v>
      </c>
      <c r="H12" s="7">
        <v>60</v>
      </c>
      <c r="I12" s="7">
        <v>91</v>
      </c>
      <c r="J12" s="7">
        <v>98</v>
      </c>
      <c r="K12" s="7">
        <v>108</v>
      </c>
      <c r="L12" s="7">
        <v>170</v>
      </c>
      <c r="M12" s="7">
        <f t="shared" si="2"/>
        <v>568</v>
      </c>
      <c r="N12" s="8">
        <f t="shared" si="3"/>
        <v>3.085387323943662</v>
      </c>
      <c r="O12" s="41">
        <f t="shared" si="4"/>
        <v>0.836669195643002</v>
      </c>
      <c r="P12" s="7">
        <v>0</v>
      </c>
      <c r="Q12" s="7">
        <v>0</v>
      </c>
      <c r="R12" s="7" t="s">
        <v>249</v>
      </c>
      <c r="U12" s="48" t="s">
        <v>140</v>
      </c>
      <c r="V12" s="12">
        <f>SUM(V7:V9)</f>
        <v>392</v>
      </c>
      <c r="W12" s="12">
        <f aca="true" t="shared" si="11" ref="W12:AC12">SUM(W7:W9)</f>
        <v>322</v>
      </c>
      <c r="X12" s="12">
        <f t="shared" si="11"/>
        <v>419</v>
      </c>
      <c r="Y12" s="12">
        <f t="shared" si="11"/>
        <v>736</v>
      </c>
      <c r="Z12" s="12">
        <f t="shared" si="11"/>
        <v>1084</v>
      </c>
      <c r="AA12" s="12">
        <f t="shared" si="11"/>
        <v>1459</v>
      </c>
      <c r="AB12" s="12">
        <f t="shared" si="11"/>
        <v>1327</v>
      </c>
      <c r="AC12" s="12">
        <f t="shared" si="11"/>
        <v>2739</v>
      </c>
      <c r="AD12" s="12">
        <f>SUM(AD7:AD9)</f>
        <v>8478</v>
      </c>
      <c r="AE12" s="12">
        <f>SUM(AE7:AE9)</f>
        <v>9</v>
      </c>
      <c r="AF12" s="12">
        <f>SUM(AF7:AF9)</f>
        <v>102</v>
      </c>
    </row>
    <row r="13" spans="1:32" s="1" customFormat="1" ht="23.25">
      <c r="A13" s="9"/>
      <c r="B13" s="22" t="s">
        <v>308</v>
      </c>
      <c r="C13" s="22" t="s">
        <v>169</v>
      </c>
      <c r="D13" s="22" t="s">
        <v>55</v>
      </c>
      <c r="E13" s="7">
        <v>8</v>
      </c>
      <c r="F13" s="7">
        <v>86</v>
      </c>
      <c r="G13" s="7">
        <v>53</v>
      </c>
      <c r="H13" s="7">
        <v>54</v>
      </c>
      <c r="I13" s="7">
        <v>49</v>
      </c>
      <c r="J13" s="7">
        <v>83</v>
      </c>
      <c r="K13" s="7">
        <v>73</v>
      </c>
      <c r="L13" s="7">
        <v>161</v>
      </c>
      <c r="M13" s="7">
        <f t="shared" si="2"/>
        <v>567</v>
      </c>
      <c r="N13" s="8">
        <f t="shared" si="3"/>
        <v>2.7239858906525574</v>
      </c>
      <c r="O13" s="41">
        <f t="shared" si="4"/>
        <v>1.1405263427143038</v>
      </c>
      <c r="P13" s="7">
        <v>0</v>
      </c>
      <c r="Q13" s="7">
        <v>0</v>
      </c>
      <c r="R13" s="7" t="s">
        <v>249</v>
      </c>
      <c r="T13" s="48"/>
      <c r="U13" s="48" t="s">
        <v>141</v>
      </c>
      <c r="V13" s="69">
        <f aca="true" t="shared" si="12" ref="V13:AF13">SUM(V11:V12)</f>
        <v>495</v>
      </c>
      <c r="W13" s="69">
        <f t="shared" si="12"/>
        <v>945</v>
      </c>
      <c r="X13" s="69">
        <f t="shared" si="12"/>
        <v>1078</v>
      </c>
      <c r="Y13" s="69">
        <f t="shared" si="12"/>
        <v>1838</v>
      </c>
      <c r="Z13" s="69">
        <f t="shared" si="12"/>
        <v>2410</v>
      </c>
      <c r="AA13" s="69">
        <f t="shared" si="12"/>
        <v>2959</v>
      </c>
      <c r="AB13" s="69">
        <f t="shared" si="12"/>
        <v>2605</v>
      </c>
      <c r="AC13" s="69">
        <f t="shared" si="12"/>
        <v>5036</v>
      </c>
      <c r="AD13" s="69">
        <f t="shared" si="12"/>
        <v>17366</v>
      </c>
      <c r="AE13" s="69">
        <f t="shared" si="12"/>
        <v>9</v>
      </c>
      <c r="AF13" s="69">
        <f t="shared" si="12"/>
        <v>105</v>
      </c>
    </row>
    <row r="14" spans="1:29" s="1" customFormat="1" ht="23.25">
      <c r="A14" s="10"/>
      <c r="B14" s="22" t="s">
        <v>309</v>
      </c>
      <c r="C14" s="22" t="s">
        <v>72</v>
      </c>
      <c r="D14" s="22" t="s">
        <v>54</v>
      </c>
      <c r="E14" s="7">
        <v>0</v>
      </c>
      <c r="F14" s="7">
        <v>35</v>
      </c>
      <c r="G14" s="7">
        <v>42</v>
      </c>
      <c r="H14" s="7">
        <v>87</v>
      </c>
      <c r="I14" s="7">
        <v>122</v>
      </c>
      <c r="J14" s="7">
        <v>113</v>
      </c>
      <c r="K14" s="7">
        <v>83</v>
      </c>
      <c r="L14" s="7">
        <v>86</v>
      </c>
      <c r="M14" s="7">
        <f t="shared" si="2"/>
        <v>568</v>
      </c>
      <c r="N14" s="8">
        <f t="shared" si="3"/>
        <v>2.7297535211267605</v>
      </c>
      <c r="O14" s="41">
        <f t="shared" si="4"/>
        <v>0.8571028475981401</v>
      </c>
      <c r="P14" s="7">
        <v>0</v>
      </c>
      <c r="Q14" s="7">
        <v>0</v>
      </c>
      <c r="R14" s="7" t="s">
        <v>249</v>
      </c>
      <c r="T14" s="48"/>
      <c r="V14" s="48"/>
      <c r="W14" s="48"/>
      <c r="X14" s="48"/>
      <c r="Y14" s="48"/>
      <c r="Z14" s="48"/>
      <c r="AA14" s="48"/>
      <c r="AB14" s="48"/>
      <c r="AC14" s="48"/>
    </row>
    <row r="15" spans="1:29" s="1" customFormat="1" ht="23.25">
      <c r="A15" s="10"/>
      <c r="B15" s="22" t="s">
        <v>310</v>
      </c>
      <c r="C15" s="22" t="s">
        <v>71</v>
      </c>
      <c r="D15" s="22" t="s">
        <v>55</v>
      </c>
      <c r="E15" s="7">
        <v>10</v>
      </c>
      <c r="F15" s="7">
        <v>101</v>
      </c>
      <c r="G15" s="7">
        <v>47</v>
      </c>
      <c r="H15" s="7">
        <v>42</v>
      </c>
      <c r="I15" s="7">
        <v>87</v>
      </c>
      <c r="J15" s="7">
        <v>127</v>
      </c>
      <c r="K15" s="7">
        <v>64</v>
      </c>
      <c r="L15" s="7">
        <v>89</v>
      </c>
      <c r="M15" s="7">
        <f t="shared" si="2"/>
        <v>567</v>
      </c>
      <c r="N15" s="8">
        <f t="shared" si="3"/>
        <v>2.5291005291005293</v>
      </c>
      <c r="O15" s="41">
        <f t="shared" si="4"/>
        <v>1.0647219716992413</v>
      </c>
      <c r="P15" s="7">
        <v>0</v>
      </c>
      <c r="Q15" s="7">
        <v>0</v>
      </c>
      <c r="R15" s="7" t="s">
        <v>250</v>
      </c>
      <c r="T15" s="48"/>
      <c r="V15" s="48"/>
      <c r="W15" s="48"/>
      <c r="X15" s="48"/>
      <c r="Y15" s="48"/>
      <c r="Z15" s="48"/>
      <c r="AA15" s="48"/>
      <c r="AB15" s="48"/>
      <c r="AC15" s="48"/>
    </row>
    <row r="16" spans="1:29" s="1" customFormat="1" ht="23.25">
      <c r="A16" s="10"/>
      <c r="B16" s="22" t="s">
        <v>311</v>
      </c>
      <c r="C16" s="22" t="s">
        <v>169</v>
      </c>
      <c r="D16" s="22" t="s">
        <v>55</v>
      </c>
      <c r="E16" s="7">
        <v>6</v>
      </c>
      <c r="F16" s="7">
        <v>71</v>
      </c>
      <c r="G16" s="7">
        <v>46</v>
      </c>
      <c r="H16" s="7">
        <v>51</v>
      </c>
      <c r="I16" s="7">
        <v>66</v>
      </c>
      <c r="J16" s="7">
        <v>69</v>
      </c>
      <c r="K16" s="7">
        <v>122</v>
      </c>
      <c r="L16" s="7">
        <v>136</v>
      </c>
      <c r="M16" s="7">
        <f t="shared" si="2"/>
        <v>567</v>
      </c>
      <c r="N16" s="8">
        <f t="shared" si="3"/>
        <v>2.7954144620811285</v>
      </c>
      <c r="O16" s="41">
        <f t="shared" si="4"/>
        <v>1.0721486754950567</v>
      </c>
      <c r="P16" s="7">
        <v>0</v>
      </c>
      <c r="Q16" s="7">
        <v>0</v>
      </c>
      <c r="R16" s="7" t="s">
        <v>250</v>
      </c>
      <c r="T16" s="48"/>
      <c r="V16" s="48"/>
      <c r="W16" s="48"/>
      <c r="X16" s="48"/>
      <c r="Y16" s="48"/>
      <c r="Z16" s="48"/>
      <c r="AA16" s="48"/>
      <c r="AB16" s="48"/>
      <c r="AC16" s="48"/>
    </row>
    <row r="17" spans="1:29" s="1" customFormat="1" ht="23.25">
      <c r="A17" s="11"/>
      <c r="B17" s="35" t="s">
        <v>312</v>
      </c>
      <c r="C17" s="35" t="s">
        <v>72</v>
      </c>
      <c r="D17" s="35" t="s">
        <v>55</v>
      </c>
      <c r="E17" s="9">
        <v>1</v>
      </c>
      <c r="F17" s="9">
        <v>11</v>
      </c>
      <c r="G17" s="9">
        <v>26</v>
      </c>
      <c r="H17" s="9">
        <v>94</v>
      </c>
      <c r="I17" s="9">
        <v>114</v>
      </c>
      <c r="J17" s="9">
        <v>104</v>
      </c>
      <c r="K17" s="9">
        <v>80</v>
      </c>
      <c r="L17" s="9">
        <v>131</v>
      </c>
      <c r="M17" s="9">
        <f t="shared" si="2"/>
        <v>561</v>
      </c>
      <c r="N17" s="33">
        <f t="shared" si="3"/>
        <v>2.9215686274509802</v>
      </c>
      <c r="O17" s="106">
        <f t="shared" si="4"/>
        <v>0.8246957194044354</v>
      </c>
      <c r="P17" s="9">
        <v>0</v>
      </c>
      <c r="Q17" s="9">
        <v>1</v>
      </c>
      <c r="R17" s="9" t="s">
        <v>250</v>
      </c>
      <c r="T17" s="48"/>
      <c r="V17" s="48"/>
      <c r="W17" s="48"/>
      <c r="X17" s="48"/>
      <c r="Y17" s="48"/>
      <c r="Z17" s="48"/>
      <c r="AA17" s="48"/>
      <c r="AB17" s="48"/>
      <c r="AC17" s="48"/>
    </row>
    <row r="18" spans="1:18" s="112" customFormat="1" ht="23.25">
      <c r="A18" s="111"/>
      <c r="E18" s="111"/>
      <c r="F18" s="111"/>
      <c r="G18" s="111"/>
      <c r="H18" s="111"/>
      <c r="I18" s="111"/>
      <c r="J18" s="111"/>
      <c r="K18" s="111"/>
      <c r="L18" s="111"/>
      <c r="M18" s="111"/>
      <c r="N18" s="124"/>
      <c r="O18" s="109"/>
      <c r="P18" s="111"/>
      <c r="Q18" s="111"/>
      <c r="R18" s="111"/>
    </row>
    <row r="19" spans="1:18" s="48" customFormat="1" ht="23.25">
      <c r="A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38"/>
      <c r="P19" s="12"/>
      <c r="Q19" s="12"/>
      <c r="R19" s="12"/>
    </row>
    <row r="20" spans="1:18" s="48" customFormat="1" ht="23.25">
      <c r="A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38"/>
      <c r="P20" s="12"/>
      <c r="Q20" s="12"/>
      <c r="R20" s="12"/>
    </row>
    <row r="21" spans="1:18" s="48" customFormat="1" ht="23.25">
      <c r="A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38"/>
      <c r="P21" s="12"/>
      <c r="Q21" s="12"/>
      <c r="R21" s="12"/>
    </row>
    <row r="22" spans="1:18" s="120" customFormat="1" ht="26.25">
      <c r="A22" s="138" t="s">
        <v>101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s="120" customFormat="1" ht="26.25">
      <c r="A23" s="138" t="s">
        <v>268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32" s="1" customFormat="1" ht="23.25">
      <c r="A24" s="134" t="s">
        <v>46</v>
      </c>
      <c r="B24" s="134" t="s">
        <v>0</v>
      </c>
      <c r="C24" s="134" t="s">
        <v>56</v>
      </c>
      <c r="D24" s="134" t="s">
        <v>53</v>
      </c>
      <c r="E24" s="135" t="s">
        <v>41</v>
      </c>
      <c r="F24" s="135"/>
      <c r="G24" s="135"/>
      <c r="H24" s="135"/>
      <c r="I24" s="135"/>
      <c r="J24" s="135"/>
      <c r="K24" s="135"/>
      <c r="L24" s="135"/>
      <c r="M24" s="9" t="s">
        <v>40</v>
      </c>
      <c r="N24" s="134" t="s">
        <v>44</v>
      </c>
      <c r="O24" s="136" t="s">
        <v>45</v>
      </c>
      <c r="P24" s="70"/>
      <c r="Q24" s="70"/>
      <c r="R24" s="134" t="s">
        <v>3</v>
      </c>
      <c r="V24" s="12">
        <v>0</v>
      </c>
      <c r="W24" s="12">
        <v>1</v>
      </c>
      <c r="X24" s="12">
        <v>1.5</v>
      </c>
      <c r="Y24" s="12">
        <v>2</v>
      </c>
      <c r="Z24" s="12">
        <v>2.5</v>
      </c>
      <c r="AA24" s="12">
        <v>3</v>
      </c>
      <c r="AB24" s="12">
        <v>3.5</v>
      </c>
      <c r="AC24" s="12">
        <v>4</v>
      </c>
      <c r="AD24" s="12" t="s">
        <v>83</v>
      </c>
      <c r="AE24" s="12" t="s">
        <v>1</v>
      </c>
      <c r="AF24" s="1" t="s">
        <v>2</v>
      </c>
    </row>
    <row r="25" spans="1:32" s="1" customFormat="1" ht="23.25">
      <c r="A25" s="134"/>
      <c r="B25" s="134"/>
      <c r="C25" s="134"/>
      <c r="D25" s="134"/>
      <c r="E25" s="7">
        <v>0</v>
      </c>
      <c r="F25" s="7">
        <v>1</v>
      </c>
      <c r="G25" s="7">
        <v>1.5</v>
      </c>
      <c r="H25" s="7">
        <v>2</v>
      </c>
      <c r="I25" s="7">
        <v>2.5</v>
      </c>
      <c r="J25" s="7">
        <v>3</v>
      </c>
      <c r="K25" s="7">
        <v>3.5</v>
      </c>
      <c r="L25" s="7">
        <v>4</v>
      </c>
      <c r="M25" s="11" t="s">
        <v>43</v>
      </c>
      <c r="N25" s="134"/>
      <c r="O25" s="136"/>
      <c r="P25" s="71" t="s">
        <v>1</v>
      </c>
      <c r="Q25" s="71" t="s">
        <v>2</v>
      </c>
      <c r="R25" s="134"/>
      <c r="U25" s="1" t="s">
        <v>47</v>
      </c>
      <c r="V25" s="1">
        <f aca="true" t="shared" si="13" ref="V25:AC25">SUM(E26:E26)</f>
        <v>2</v>
      </c>
      <c r="W25" s="1">
        <f t="shared" si="13"/>
        <v>12</v>
      </c>
      <c r="X25" s="1">
        <f t="shared" si="13"/>
        <v>24</v>
      </c>
      <c r="Y25" s="1">
        <f t="shared" si="13"/>
        <v>46</v>
      </c>
      <c r="Z25" s="1">
        <f t="shared" si="13"/>
        <v>87</v>
      </c>
      <c r="AA25" s="1">
        <f t="shared" si="13"/>
        <v>116</v>
      </c>
      <c r="AB25" s="1">
        <f t="shared" si="13"/>
        <v>122</v>
      </c>
      <c r="AC25" s="1">
        <f t="shared" si="13"/>
        <v>164</v>
      </c>
      <c r="AD25" s="1">
        <f>SUM(V25:AC25)</f>
        <v>573</v>
      </c>
      <c r="AE25" s="1">
        <f>SUM(P26:P26)</f>
        <v>0</v>
      </c>
      <c r="AF25" s="1">
        <f>SUM(Q26:Q26)</f>
        <v>0</v>
      </c>
    </row>
    <row r="26" spans="1:20" s="1" customFormat="1" ht="23.25">
      <c r="A26" s="11" t="s">
        <v>49</v>
      </c>
      <c r="B26" s="77" t="s">
        <v>117</v>
      </c>
      <c r="C26" s="77" t="s">
        <v>71</v>
      </c>
      <c r="D26" s="77" t="s">
        <v>55</v>
      </c>
      <c r="E26" s="11">
        <v>2</v>
      </c>
      <c r="F26" s="11">
        <v>12</v>
      </c>
      <c r="G26" s="11">
        <v>24</v>
      </c>
      <c r="H26" s="11">
        <v>46</v>
      </c>
      <c r="I26" s="11">
        <v>87</v>
      </c>
      <c r="J26" s="11">
        <v>116</v>
      </c>
      <c r="K26" s="11">
        <v>122</v>
      </c>
      <c r="L26" s="11">
        <v>164</v>
      </c>
      <c r="M26" s="11">
        <f>SUM(E26:L26)</f>
        <v>573</v>
      </c>
      <c r="N26" s="29">
        <f>((4*L26)+(3.5*K26)+(3*J26)+(2.5*I26)+(2*H26)+(1.5*G26)+(F26))/M26</f>
        <v>3.1212914485165792</v>
      </c>
      <c r="O26" s="108">
        <f>SQRT((16*L26+12.25*K26+9*J26+6.25*I26+4*H26+2.25*G26+F26)/M26-(N26^2))</f>
        <v>0.8077074664492944</v>
      </c>
      <c r="P26" s="11">
        <v>0</v>
      </c>
      <c r="Q26" s="11">
        <v>0</v>
      </c>
      <c r="R26" s="11" t="s">
        <v>254</v>
      </c>
      <c r="T26" s="12"/>
    </row>
    <row r="27" spans="1:30" s="1" customFormat="1" ht="23.25">
      <c r="A27" s="9"/>
      <c r="B27" s="22" t="s">
        <v>202</v>
      </c>
      <c r="C27" s="22" t="s">
        <v>72</v>
      </c>
      <c r="D27" s="22" t="s">
        <v>54</v>
      </c>
      <c r="E27" s="7">
        <v>0</v>
      </c>
      <c r="F27" s="7">
        <v>1</v>
      </c>
      <c r="G27" s="7">
        <v>2</v>
      </c>
      <c r="H27" s="7">
        <v>3</v>
      </c>
      <c r="I27" s="7">
        <v>4</v>
      </c>
      <c r="J27" s="7">
        <v>3</v>
      </c>
      <c r="K27" s="7">
        <v>2</v>
      </c>
      <c r="L27" s="7">
        <v>87</v>
      </c>
      <c r="M27" s="7">
        <f>SUM(E27:L27)</f>
        <v>102</v>
      </c>
      <c r="N27" s="8">
        <f>((4*L27)+(3.5*K27)+(3*J27)+(2.5*I27)+(2*H27)+(1.5*G27)+(F27))/M27</f>
        <v>3.764705882352941</v>
      </c>
      <c r="O27" s="41">
        <f>SQRT((16*L27+12.25*K27+9*J27+6.25*I27+4*H27+2.25*G27+F27)/M27-(N27^2))</f>
        <v>0.6289809777390363</v>
      </c>
      <c r="P27" s="7">
        <v>0</v>
      </c>
      <c r="Q27" s="7">
        <v>0</v>
      </c>
      <c r="R27" s="7" t="s">
        <v>254</v>
      </c>
      <c r="T27" s="12"/>
      <c r="U27" s="12"/>
      <c r="V27" s="12"/>
      <c r="W27" s="12"/>
      <c r="X27" s="12"/>
      <c r="Y27" s="12"/>
      <c r="Z27" s="12"/>
      <c r="AA27" s="12"/>
      <c r="AB27" s="12"/>
      <c r="AC27" s="48"/>
      <c r="AD27" s="48"/>
    </row>
    <row r="28" spans="1:20" s="1" customFormat="1" ht="23.25">
      <c r="A28" s="11"/>
      <c r="B28" s="22" t="s">
        <v>118</v>
      </c>
      <c r="C28" s="22" t="s">
        <v>72</v>
      </c>
      <c r="D28" s="22" t="s">
        <v>54</v>
      </c>
      <c r="E28" s="7">
        <v>9</v>
      </c>
      <c r="F28" s="7">
        <v>27</v>
      </c>
      <c r="G28" s="7">
        <v>67</v>
      </c>
      <c r="H28" s="7">
        <v>127</v>
      </c>
      <c r="I28" s="7">
        <v>115</v>
      </c>
      <c r="J28" s="7">
        <v>110</v>
      </c>
      <c r="K28" s="7">
        <v>74</v>
      </c>
      <c r="L28" s="7">
        <v>46</v>
      </c>
      <c r="M28" s="7">
        <f>SUM(E28:L28)</f>
        <v>575</v>
      </c>
      <c r="N28" s="8">
        <f>((4*L28)+(3.5*K28)+(3*J28)+(2.5*I28)+(2*H28)+(1.5*G28)+(F28))/M28</f>
        <v>2.5078260869565216</v>
      </c>
      <c r="O28" s="41">
        <f>SQRT((16*L28+12.25*K28+9*J28+6.25*I28+4*H28+2.25*G28+F28)/M28-(N28^2))</f>
        <v>0.8553817175961456</v>
      </c>
      <c r="P28" s="7">
        <v>0</v>
      </c>
      <c r="Q28" s="7">
        <v>0</v>
      </c>
      <c r="R28" s="7" t="s">
        <v>254</v>
      </c>
      <c r="T28" s="13"/>
    </row>
    <row r="29" spans="1:256" s="47" customFormat="1" ht="21" customHeight="1">
      <c r="A29" s="135" t="s">
        <v>83</v>
      </c>
      <c r="B29" s="135"/>
      <c r="C29" s="135"/>
      <c r="D29" s="135"/>
      <c r="E29" s="7">
        <f>SUM(E5:E17,E26:E28)</f>
        <v>103</v>
      </c>
      <c r="F29" s="7">
        <f aca="true" t="shared" si="14" ref="F29:L29">SUM(F5:F17,F26:F28)</f>
        <v>623</v>
      </c>
      <c r="G29" s="7">
        <f t="shared" si="14"/>
        <v>659</v>
      </c>
      <c r="H29" s="7">
        <f t="shared" si="14"/>
        <v>1102</v>
      </c>
      <c r="I29" s="7">
        <f t="shared" si="14"/>
        <v>1326</v>
      </c>
      <c r="J29" s="7">
        <f t="shared" si="14"/>
        <v>1500</v>
      </c>
      <c r="K29" s="7">
        <f t="shared" si="14"/>
        <v>1278</v>
      </c>
      <c r="L29" s="7">
        <f t="shared" si="14"/>
        <v>2297</v>
      </c>
      <c r="M29" s="7">
        <f>SUM(E29:L29)</f>
        <v>8888</v>
      </c>
      <c r="N29" s="8">
        <f>((4*L29)+(3.5*K29)+(3*J29)+(2.5*I29)+(2*H29)+(1.5*G29)+(F29))/M29</f>
        <v>2.8455783078307832</v>
      </c>
      <c r="O29" s="41">
        <f>SQRT((16*L29+12.25*K29+9*J29+6.25*I29+4*H29+2.25*G29+F29)/M29-(N29^2))</f>
        <v>0.9916282233008603</v>
      </c>
      <c r="P29" s="7">
        <f>SUM(P5:P17,P26:P28)</f>
        <v>0</v>
      </c>
      <c r="Q29" s="7">
        <f>SUM(Q5:Q17,Q26:Q28)</f>
        <v>3</v>
      </c>
      <c r="R29" s="9"/>
      <c r="S29" s="2"/>
      <c r="T29" s="4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0" s="2" customFormat="1" ht="21" customHeight="1">
      <c r="A30" s="135" t="s">
        <v>85</v>
      </c>
      <c r="B30" s="135"/>
      <c r="C30" s="135"/>
      <c r="D30" s="135"/>
      <c r="E30" s="8">
        <f>(E29*100)/$M29</f>
        <v>1.158865886588659</v>
      </c>
      <c r="F30" s="8">
        <f aca="true" t="shared" si="15" ref="F30:L30">(F29*100)/$M29</f>
        <v>7.0094509450945095</v>
      </c>
      <c r="G30" s="8">
        <f t="shared" si="15"/>
        <v>7.414491449144914</v>
      </c>
      <c r="H30" s="8">
        <f t="shared" si="15"/>
        <v>12.398739873987399</v>
      </c>
      <c r="I30" s="8">
        <f t="shared" si="15"/>
        <v>14.918991899189919</v>
      </c>
      <c r="J30" s="8">
        <f t="shared" si="15"/>
        <v>16.876687668766877</v>
      </c>
      <c r="K30" s="8">
        <f t="shared" si="15"/>
        <v>14.378937893789379</v>
      </c>
      <c r="L30" s="8">
        <f t="shared" si="15"/>
        <v>25.843834383438345</v>
      </c>
      <c r="M30" s="8">
        <f>((M29-(P29+Q29))*100)/$M29</f>
        <v>99.96624662466246</v>
      </c>
      <c r="N30" s="14"/>
      <c r="O30" s="37"/>
      <c r="P30" s="8">
        <f>(P29*100)/$M29</f>
        <v>0</v>
      </c>
      <c r="Q30" s="8">
        <f>(Q29*100)/$M29</f>
        <v>0.03375337533753375</v>
      </c>
      <c r="R30" s="11"/>
      <c r="T30" s="48"/>
    </row>
    <row r="31" spans="1:256" s="47" customFormat="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40"/>
      <c r="P31" s="2"/>
      <c r="Q31" s="2"/>
      <c r="R31" s="2"/>
      <c r="S31" s="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19" s="47" customFormat="1" ht="23.25">
      <c r="A32" s="121"/>
      <c r="E32" s="121"/>
      <c r="F32" s="121"/>
      <c r="G32" s="121"/>
      <c r="H32" s="121"/>
      <c r="I32" s="121"/>
      <c r="J32" s="121"/>
      <c r="K32" s="121"/>
      <c r="L32" s="121"/>
      <c r="M32" s="121"/>
      <c r="N32" s="122"/>
      <c r="O32" s="123"/>
      <c r="P32" s="121"/>
      <c r="Q32" s="121"/>
      <c r="S32" s="1"/>
    </row>
    <row r="33" spans="1:19" s="47" customFormat="1" ht="23.25">
      <c r="A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123"/>
      <c r="P33" s="121"/>
      <c r="Q33" s="121"/>
      <c r="S33" s="1"/>
    </row>
    <row r="34" spans="1:19" s="47" customFormat="1" ht="23.25">
      <c r="A34" s="121"/>
      <c r="E34" s="121"/>
      <c r="F34" s="121"/>
      <c r="G34" s="121"/>
      <c r="H34" s="121"/>
      <c r="I34" s="121"/>
      <c r="J34" s="121"/>
      <c r="K34" s="121"/>
      <c r="L34" s="121"/>
      <c r="M34" s="121"/>
      <c r="N34" s="122"/>
      <c r="O34" s="123"/>
      <c r="P34" s="121"/>
      <c r="Q34" s="121"/>
      <c r="S34" s="1"/>
    </row>
    <row r="35" spans="1:19" s="47" customFormat="1" ht="23.25">
      <c r="A35" s="121"/>
      <c r="E35" s="121"/>
      <c r="F35" s="121"/>
      <c r="G35" s="121"/>
      <c r="H35" s="121"/>
      <c r="I35" s="121"/>
      <c r="J35" s="121"/>
      <c r="K35" s="121"/>
      <c r="L35" s="121"/>
      <c r="M35" s="121"/>
      <c r="N35" s="122"/>
      <c r="O35" s="123"/>
      <c r="P35" s="121"/>
      <c r="Q35" s="121"/>
      <c r="S35" s="1"/>
    </row>
    <row r="36" spans="1:19" s="47" customFormat="1" ht="23.25">
      <c r="A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O36" s="123"/>
      <c r="P36" s="121"/>
      <c r="Q36" s="121"/>
      <c r="S36" s="1"/>
    </row>
    <row r="37" spans="1:19" s="47" customFormat="1" ht="23.25">
      <c r="A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123"/>
      <c r="P37" s="121"/>
      <c r="Q37" s="121"/>
      <c r="S37" s="1"/>
    </row>
    <row r="38" spans="1:19" s="47" customFormat="1" ht="23.25">
      <c r="A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3"/>
      <c r="P38" s="121"/>
      <c r="Q38" s="121"/>
      <c r="S38" s="1"/>
    </row>
    <row r="39" spans="1:19" s="47" customFormat="1" ht="23.25">
      <c r="A39" s="121"/>
      <c r="E39" s="121"/>
      <c r="F39" s="121"/>
      <c r="G39" s="121"/>
      <c r="H39" s="121"/>
      <c r="I39" s="121"/>
      <c r="J39" s="121"/>
      <c r="K39" s="121"/>
      <c r="L39" s="121"/>
      <c r="M39" s="121"/>
      <c r="N39" s="122"/>
      <c r="O39" s="123"/>
      <c r="P39" s="121"/>
      <c r="Q39" s="121"/>
      <c r="S39" s="1"/>
    </row>
    <row r="40" ht="23.25">
      <c r="S40" s="1"/>
    </row>
    <row r="41" ht="23.25">
      <c r="S41" s="1"/>
    </row>
    <row r="42" ht="23.25">
      <c r="S42" s="1"/>
    </row>
    <row r="43" ht="23.25">
      <c r="S43" s="1"/>
    </row>
    <row r="44" spans="1:18" s="1" customFormat="1" ht="29.25">
      <c r="A44" s="143" t="s">
        <v>101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s="1" customFormat="1" ht="29.25">
      <c r="A45" s="143" t="s">
        <v>267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s="17" customFormat="1" ht="23.25">
      <c r="A46" s="140" t="s">
        <v>46</v>
      </c>
      <c r="B46" s="140" t="s">
        <v>0</v>
      </c>
      <c r="C46" s="140" t="s">
        <v>56</v>
      </c>
      <c r="D46" s="140" t="s">
        <v>53</v>
      </c>
      <c r="E46" s="141" t="s">
        <v>41</v>
      </c>
      <c r="F46" s="141"/>
      <c r="G46" s="141"/>
      <c r="H46" s="141"/>
      <c r="I46" s="141"/>
      <c r="J46" s="141"/>
      <c r="K46" s="141"/>
      <c r="L46" s="141"/>
      <c r="M46" s="16" t="s">
        <v>40</v>
      </c>
      <c r="N46" s="134" t="s">
        <v>44</v>
      </c>
      <c r="O46" s="136" t="s">
        <v>45</v>
      </c>
      <c r="P46" s="70"/>
      <c r="Q46" s="70"/>
      <c r="R46" s="140" t="s">
        <v>3</v>
      </c>
    </row>
    <row r="47" spans="1:18" s="17" customFormat="1" ht="23.25">
      <c r="A47" s="140"/>
      <c r="B47" s="140"/>
      <c r="C47" s="140"/>
      <c r="D47" s="140"/>
      <c r="E47" s="15">
        <v>0</v>
      </c>
      <c r="F47" s="15">
        <v>1</v>
      </c>
      <c r="G47" s="15">
        <v>1.5</v>
      </c>
      <c r="H47" s="15">
        <v>2</v>
      </c>
      <c r="I47" s="15">
        <v>2.5</v>
      </c>
      <c r="J47" s="15">
        <v>3</v>
      </c>
      <c r="K47" s="15">
        <v>3.5</v>
      </c>
      <c r="L47" s="15">
        <v>4</v>
      </c>
      <c r="M47" s="18" t="s">
        <v>43</v>
      </c>
      <c r="N47" s="134"/>
      <c r="O47" s="136"/>
      <c r="P47" s="71" t="s">
        <v>1</v>
      </c>
      <c r="Q47" s="71" t="s">
        <v>2</v>
      </c>
      <c r="R47" s="140"/>
    </row>
    <row r="48" spans="1:18" s="17" customFormat="1" ht="23.25">
      <c r="A48" s="105" t="s">
        <v>50</v>
      </c>
      <c r="B48" s="125" t="s">
        <v>313</v>
      </c>
      <c r="C48" s="125" t="s">
        <v>306</v>
      </c>
      <c r="D48" s="125" t="s">
        <v>54</v>
      </c>
      <c r="E48" s="15">
        <v>39</v>
      </c>
      <c r="F48" s="15">
        <v>34</v>
      </c>
      <c r="G48" s="15">
        <v>20</v>
      </c>
      <c r="H48" s="15">
        <v>31</v>
      </c>
      <c r="I48" s="15">
        <v>139</v>
      </c>
      <c r="J48" s="15">
        <v>133</v>
      </c>
      <c r="K48" s="15">
        <v>89</v>
      </c>
      <c r="L48" s="15">
        <v>79</v>
      </c>
      <c r="M48" s="15">
        <f aca="true" t="shared" si="16" ref="M48:M60">SUM(E48:L48)</f>
        <v>564</v>
      </c>
      <c r="N48" s="19">
        <f aca="true" t="shared" si="17" ref="N48:N60">((4*L48)+(3.5*K48)+(3*J48)+(2.5*I48)+(2*H48)+(1.5*G48)+(F48))/M48</f>
        <v>2.6595744680851063</v>
      </c>
      <c r="O48" s="36">
        <f aca="true" t="shared" si="18" ref="O48:O60">SQRT((16*L48+12.25*K48+9*J48+6.25*I48+4*H48+2.25*G48+F48)/M48-(N48^2))</f>
        <v>1.059939696090359</v>
      </c>
      <c r="P48" s="83">
        <v>0</v>
      </c>
      <c r="Q48" s="83">
        <v>29</v>
      </c>
      <c r="R48" s="105" t="s">
        <v>255</v>
      </c>
    </row>
    <row r="49" spans="1:18" s="17" customFormat="1" ht="21.75">
      <c r="A49" s="16" t="s">
        <v>42</v>
      </c>
      <c r="B49" s="74" t="s">
        <v>214</v>
      </c>
      <c r="C49" s="24" t="s">
        <v>71</v>
      </c>
      <c r="D49" s="24" t="s">
        <v>55</v>
      </c>
      <c r="E49" s="28">
        <v>6</v>
      </c>
      <c r="F49" s="28">
        <v>42</v>
      </c>
      <c r="G49" s="28">
        <v>42</v>
      </c>
      <c r="H49" s="28">
        <v>49</v>
      </c>
      <c r="I49" s="28">
        <v>55</v>
      </c>
      <c r="J49" s="28">
        <v>70</v>
      </c>
      <c r="K49" s="28">
        <v>50</v>
      </c>
      <c r="L49" s="28">
        <v>277</v>
      </c>
      <c r="M49" s="15">
        <f t="shared" si="16"/>
        <v>591</v>
      </c>
      <c r="N49" s="19">
        <f t="shared" si="17"/>
        <v>3.1023688663282574</v>
      </c>
      <c r="O49" s="36">
        <f t="shared" si="18"/>
        <v>1.05880937793061</v>
      </c>
      <c r="P49" s="28">
        <v>1</v>
      </c>
      <c r="Q49" s="28">
        <v>0</v>
      </c>
      <c r="R49" s="28" t="s">
        <v>255</v>
      </c>
    </row>
    <row r="50" spans="1:18" s="17" customFormat="1" ht="21.75">
      <c r="A50" s="20"/>
      <c r="B50" s="74" t="s">
        <v>215</v>
      </c>
      <c r="C50" s="24" t="s">
        <v>218</v>
      </c>
      <c r="D50" s="24" t="s">
        <v>54</v>
      </c>
      <c r="E50" s="28">
        <v>0</v>
      </c>
      <c r="F50" s="28">
        <v>25</v>
      </c>
      <c r="G50" s="28">
        <v>33</v>
      </c>
      <c r="H50" s="28">
        <v>73</v>
      </c>
      <c r="I50" s="28">
        <v>93</v>
      </c>
      <c r="J50" s="28">
        <v>126</v>
      </c>
      <c r="K50" s="28">
        <v>105</v>
      </c>
      <c r="L50" s="28">
        <v>83</v>
      </c>
      <c r="M50" s="15">
        <f t="shared" si="16"/>
        <v>538</v>
      </c>
      <c r="N50" s="19">
        <f t="shared" si="17"/>
        <v>2.8447955390334574</v>
      </c>
      <c r="O50" s="36">
        <f t="shared" si="18"/>
        <v>0.8256915852080868</v>
      </c>
      <c r="P50" s="28">
        <v>2</v>
      </c>
      <c r="Q50" s="28">
        <v>20</v>
      </c>
      <c r="R50" s="28" t="s">
        <v>255</v>
      </c>
    </row>
    <row r="51" spans="1:18" s="17" customFormat="1" ht="21.75">
      <c r="A51" s="20"/>
      <c r="B51" s="74" t="s">
        <v>314</v>
      </c>
      <c r="C51" s="24" t="s">
        <v>218</v>
      </c>
      <c r="D51" s="24" t="s">
        <v>54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5</v>
      </c>
      <c r="L51" s="28">
        <v>25</v>
      </c>
      <c r="M51" s="15">
        <f t="shared" si="16"/>
        <v>30</v>
      </c>
      <c r="N51" s="19">
        <f t="shared" si="17"/>
        <v>3.9166666666666665</v>
      </c>
      <c r="O51" s="36">
        <f t="shared" si="18"/>
        <v>0.1863389981249851</v>
      </c>
      <c r="P51" s="28">
        <v>0</v>
      </c>
      <c r="Q51" s="28">
        <v>0</v>
      </c>
      <c r="R51" s="28" t="s">
        <v>255</v>
      </c>
    </row>
    <row r="52" spans="1:18" s="17" customFormat="1" ht="21.75">
      <c r="A52" s="20"/>
      <c r="B52" s="74" t="s">
        <v>115</v>
      </c>
      <c r="C52" s="24" t="s">
        <v>71</v>
      </c>
      <c r="D52" s="24" t="s">
        <v>55</v>
      </c>
      <c r="E52" s="28">
        <v>44</v>
      </c>
      <c r="F52" s="28">
        <v>19</v>
      </c>
      <c r="G52" s="28">
        <v>32</v>
      </c>
      <c r="H52" s="28">
        <v>52</v>
      </c>
      <c r="I52" s="28">
        <v>38</v>
      </c>
      <c r="J52" s="28">
        <v>71</v>
      </c>
      <c r="K52" s="28">
        <v>69</v>
      </c>
      <c r="L52" s="28">
        <v>252</v>
      </c>
      <c r="M52" s="15">
        <f t="shared" si="16"/>
        <v>577</v>
      </c>
      <c r="N52" s="19">
        <f t="shared" si="17"/>
        <v>2.9956672443674175</v>
      </c>
      <c r="O52" s="36">
        <f t="shared" si="18"/>
        <v>1.2312645625815692</v>
      </c>
      <c r="P52" s="28">
        <v>0</v>
      </c>
      <c r="Q52" s="28">
        <v>0</v>
      </c>
      <c r="R52" s="28" t="s">
        <v>256</v>
      </c>
    </row>
    <row r="53" spans="1:18" s="17" customFormat="1" ht="21.75">
      <c r="A53" s="20"/>
      <c r="B53" s="74" t="s">
        <v>216</v>
      </c>
      <c r="C53" s="24" t="s">
        <v>169</v>
      </c>
      <c r="D53" s="24" t="s">
        <v>55</v>
      </c>
      <c r="E53" s="28">
        <v>60</v>
      </c>
      <c r="F53" s="28">
        <v>20</v>
      </c>
      <c r="G53" s="28">
        <v>32</v>
      </c>
      <c r="H53" s="28">
        <v>52</v>
      </c>
      <c r="I53" s="28">
        <v>83</v>
      </c>
      <c r="J53" s="28">
        <v>98</v>
      </c>
      <c r="K53" s="28">
        <v>93</v>
      </c>
      <c r="L53" s="28">
        <v>94</v>
      </c>
      <c r="M53" s="15">
        <f t="shared" si="16"/>
        <v>532</v>
      </c>
      <c r="N53" s="19">
        <f t="shared" si="17"/>
        <v>2.5845864661654137</v>
      </c>
      <c r="O53" s="36">
        <f t="shared" si="18"/>
        <v>1.2187396492890372</v>
      </c>
      <c r="P53" s="28">
        <v>0</v>
      </c>
      <c r="Q53" s="28">
        <v>0</v>
      </c>
      <c r="R53" s="28" t="s">
        <v>256</v>
      </c>
    </row>
    <row r="54" spans="1:18" s="17" customFormat="1" ht="21.75">
      <c r="A54" s="18"/>
      <c r="B54" s="74" t="s">
        <v>217</v>
      </c>
      <c r="C54" s="24" t="s">
        <v>218</v>
      </c>
      <c r="D54" s="24" t="s">
        <v>54</v>
      </c>
      <c r="E54" s="28">
        <v>78</v>
      </c>
      <c r="F54" s="28">
        <v>10</v>
      </c>
      <c r="G54" s="28">
        <v>28</v>
      </c>
      <c r="H54" s="28">
        <v>58</v>
      </c>
      <c r="I54" s="28">
        <v>95</v>
      </c>
      <c r="J54" s="28">
        <v>96</v>
      </c>
      <c r="K54" s="28">
        <v>113</v>
      </c>
      <c r="L54" s="28">
        <v>67</v>
      </c>
      <c r="M54" s="15">
        <f t="shared" si="16"/>
        <v>545</v>
      </c>
      <c r="N54" s="19">
        <f t="shared" si="17"/>
        <v>2.489908256880734</v>
      </c>
      <c r="O54" s="36">
        <f t="shared" si="18"/>
        <v>1.2416284774387507</v>
      </c>
      <c r="P54" s="28">
        <v>0</v>
      </c>
      <c r="Q54" s="28">
        <v>0</v>
      </c>
      <c r="R54" s="28" t="s">
        <v>256</v>
      </c>
    </row>
    <row r="55" spans="1:18" s="17" customFormat="1" ht="21.75">
      <c r="A55" s="15" t="s">
        <v>51</v>
      </c>
      <c r="B55" s="28" t="s">
        <v>315</v>
      </c>
      <c r="C55" s="24" t="s">
        <v>71</v>
      </c>
      <c r="D55" s="24" t="s">
        <v>55</v>
      </c>
      <c r="E55" s="28">
        <v>12</v>
      </c>
      <c r="F55" s="28">
        <v>59</v>
      </c>
      <c r="G55" s="28">
        <v>50</v>
      </c>
      <c r="H55" s="28">
        <v>62</v>
      </c>
      <c r="I55" s="28">
        <v>76</v>
      </c>
      <c r="J55" s="28">
        <v>63</v>
      </c>
      <c r="K55" s="28">
        <v>52</v>
      </c>
      <c r="L55" s="28">
        <v>145</v>
      </c>
      <c r="M55" s="15">
        <f t="shared" si="16"/>
        <v>519</v>
      </c>
      <c r="N55" s="19">
        <f t="shared" si="17"/>
        <v>2.695568400770713</v>
      </c>
      <c r="O55" s="36">
        <f t="shared" si="18"/>
        <v>1.116869944389965</v>
      </c>
      <c r="P55" s="28">
        <v>4</v>
      </c>
      <c r="Q55" s="28">
        <v>2</v>
      </c>
      <c r="R55" s="28" t="s">
        <v>261</v>
      </c>
    </row>
    <row r="56" spans="1:18" s="17" customFormat="1" ht="21.75">
      <c r="A56" s="16"/>
      <c r="B56" s="28" t="s">
        <v>316</v>
      </c>
      <c r="C56" s="24" t="s">
        <v>169</v>
      </c>
      <c r="D56" s="24" t="s">
        <v>55</v>
      </c>
      <c r="E56" s="28">
        <v>10</v>
      </c>
      <c r="F56" s="28">
        <v>27</v>
      </c>
      <c r="G56" s="28">
        <v>57</v>
      </c>
      <c r="H56" s="28">
        <v>101</v>
      </c>
      <c r="I56" s="28">
        <v>99</v>
      </c>
      <c r="J56" s="28">
        <v>72</v>
      </c>
      <c r="K56" s="28">
        <v>49</v>
      </c>
      <c r="L56" s="28">
        <v>100</v>
      </c>
      <c r="M56" s="15">
        <f t="shared" si="16"/>
        <v>515</v>
      </c>
      <c r="N56" s="19">
        <f t="shared" si="17"/>
        <v>2.6203883495145632</v>
      </c>
      <c r="O56" s="36">
        <f t="shared" si="18"/>
        <v>0.975461974029171</v>
      </c>
      <c r="P56" s="28">
        <v>0</v>
      </c>
      <c r="Q56" s="28">
        <v>6</v>
      </c>
      <c r="R56" s="28" t="s">
        <v>261</v>
      </c>
    </row>
    <row r="57" spans="1:28" s="17" customFormat="1" ht="23.25">
      <c r="A57" s="20"/>
      <c r="B57" s="28" t="s">
        <v>317</v>
      </c>
      <c r="C57" s="24" t="s">
        <v>72</v>
      </c>
      <c r="D57" s="24" t="s">
        <v>54</v>
      </c>
      <c r="E57" s="28">
        <v>14</v>
      </c>
      <c r="F57" s="28">
        <v>13</v>
      </c>
      <c r="G57" s="28">
        <v>15</v>
      </c>
      <c r="H57" s="28">
        <v>28</v>
      </c>
      <c r="I57" s="28">
        <v>54</v>
      </c>
      <c r="J57" s="28">
        <v>109</v>
      </c>
      <c r="K57" s="28">
        <v>130</v>
      </c>
      <c r="L57" s="28">
        <v>151</v>
      </c>
      <c r="M57" s="15">
        <f t="shared" si="16"/>
        <v>514</v>
      </c>
      <c r="N57" s="19">
        <f t="shared" si="17"/>
        <v>3.13715953307393</v>
      </c>
      <c r="O57" s="36">
        <f t="shared" si="18"/>
        <v>0.9115346585254828</v>
      </c>
      <c r="P57" s="28">
        <v>1</v>
      </c>
      <c r="Q57" s="28">
        <v>6</v>
      </c>
      <c r="R57" s="28" t="s">
        <v>261</v>
      </c>
      <c r="T57" s="7">
        <v>0</v>
      </c>
      <c r="U57" s="7">
        <v>1</v>
      </c>
      <c r="V57" s="7">
        <v>1.5</v>
      </c>
      <c r="W57" s="7">
        <v>2</v>
      </c>
      <c r="X57" s="7">
        <v>2.5</v>
      </c>
      <c r="Y57" s="7">
        <v>3</v>
      </c>
      <c r="Z57" s="7">
        <v>3.5</v>
      </c>
      <c r="AA57" s="7">
        <v>4</v>
      </c>
      <c r="AB57" s="1"/>
    </row>
    <row r="58" spans="1:28" s="17" customFormat="1" ht="23.25">
      <c r="A58" s="20"/>
      <c r="B58" s="28" t="s">
        <v>116</v>
      </c>
      <c r="C58" s="24" t="s">
        <v>71</v>
      </c>
      <c r="D58" s="24" t="s">
        <v>54</v>
      </c>
      <c r="E58" s="28">
        <v>37</v>
      </c>
      <c r="F58" s="28">
        <v>17</v>
      </c>
      <c r="G58" s="28">
        <v>28</v>
      </c>
      <c r="H58" s="28">
        <v>40</v>
      </c>
      <c r="I58" s="28">
        <v>53</v>
      </c>
      <c r="J58" s="28">
        <v>66</v>
      </c>
      <c r="K58" s="28">
        <v>65</v>
      </c>
      <c r="L58" s="28">
        <v>217</v>
      </c>
      <c r="M58" s="15">
        <f t="shared" si="16"/>
        <v>523</v>
      </c>
      <c r="N58" s="19">
        <f t="shared" si="17"/>
        <v>2.9923518164435947</v>
      </c>
      <c r="O58" s="36">
        <f t="shared" si="18"/>
        <v>1.1978864491506866</v>
      </c>
      <c r="P58" s="28">
        <v>0</v>
      </c>
      <c r="Q58" s="28">
        <v>2</v>
      </c>
      <c r="R58" s="28" t="s">
        <v>262</v>
      </c>
      <c r="T58" s="11"/>
      <c r="U58" s="11"/>
      <c r="V58" s="11"/>
      <c r="W58" s="11"/>
      <c r="X58" s="11"/>
      <c r="Y58" s="11"/>
      <c r="Z58" s="11"/>
      <c r="AA58" s="11"/>
      <c r="AB58" s="1"/>
    </row>
    <row r="59" spans="1:28" s="17" customFormat="1" ht="23.25">
      <c r="A59" s="20"/>
      <c r="B59" s="28" t="s">
        <v>318</v>
      </c>
      <c r="C59" s="24" t="s">
        <v>169</v>
      </c>
      <c r="D59" s="24" t="s">
        <v>55</v>
      </c>
      <c r="E59" s="28">
        <v>44</v>
      </c>
      <c r="F59" s="28">
        <v>10</v>
      </c>
      <c r="G59" s="28">
        <v>24</v>
      </c>
      <c r="H59" s="28">
        <v>47</v>
      </c>
      <c r="I59" s="28">
        <v>58</v>
      </c>
      <c r="J59" s="28">
        <v>81</v>
      </c>
      <c r="K59" s="28">
        <v>65</v>
      </c>
      <c r="L59" s="28">
        <v>174</v>
      </c>
      <c r="M59" s="15">
        <f t="shared" si="16"/>
        <v>503</v>
      </c>
      <c r="N59" s="19">
        <f t="shared" si="17"/>
        <v>2.8856858846918487</v>
      </c>
      <c r="O59" s="36">
        <f t="shared" si="18"/>
        <v>1.208960036773948</v>
      </c>
      <c r="P59" s="28">
        <v>0</v>
      </c>
      <c r="Q59" s="28">
        <v>21</v>
      </c>
      <c r="R59" s="28" t="s">
        <v>262</v>
      </c>
      <c r="T59" s="11"/>
      <c r="U59" s="11"/>
      <c r="V59" s="11"/>
      <c r="W59" s="11"/>
      <c r="X59" s="11"/>
      <c r="Y59" s="11"/>
      <c r="Z59" s="11"/>
      <c r="AA59" s="11"/>
      <c r="AB59" s="1"/>
    </row>
    <row r="60" spans="1:28" s="17" customFormat="1" ht="23.25">
      <c r="A60" s="20"/>
      <c r="B60" s="85" t="s">
        <v>319</v>
      </c>
      <c r="C60" s="55" t="s">
        <v>72</v>
      </c>
      <c r="D60" s="55" t="s">
        <v>54</v>
      </c>
      <c r="E60" s="85">
        <v>45</v>
      </c>
      <c r="F60" s="85">
        <v>21</v>
      </c>
      <c r="G60" s="85">
        <v>21</v>
      </c>
      <c r="H60" s="85">
        <v>16</v>
      </c>
      <c r="I60" s="85">
        <v>30</v>
      </c>
      <c r="J60" s="85">
        <v>43</v>
      </c>
      <c r="K60" s="85">
        <v>88</v>
      </c>
      <c r="L60" s="85">
        <v>261</v>
      </c>
      <c r="M60" s="16">
        <f t="shared" si="16"/>
        <v>525</v>
      </c>
      <c r="N60" s="26">
        <f t="shared" si="17"/>
        <v>3.124761904761905</v>
      </c>
      <c r="O60" s="86">
        <f t="shared" si="18"/>
        <v>1.260822177136124</v>
      </c>
      <c r="P60" s="85">
        <v>0</v>
      </c>
      <c r="Q60" s="85">
        <v>0</v>
      </c>
      <c r="R60" s="28" t="s">
        <v>262</v>
      </c>
      <c r="T60" s="11"/>
      <c r="U60" s="11"/>
      <c r="V60" s="11"/>
      <c r="W60" s="11"/>
      <c r="X60" s="11"/>
      <c r="Y60" s="11"/>
      <c r="Z60" s="11"/>
      <c r="AA60" s="11"/>
      <c r="AB60" s="1"/>
    </row>
    <row r="61" spans="1:28" s="17" customFormat="1" ht="23.25">
      <c r="A61" s="87"/>
      <c r="B61" s="88"/>
      <c r="C61" s="110"/>
      <c r="D61" s="110"/>
      <c r="E61" s="88"/>
      <c r="F61" s="88"/>
      <c r="G61" s="88"/>
      <c r="H61" s="88"/>
      <c r="I61" s="88"/>
      <c r="J61" s="88"/>
      <c r="K61" s="88"/>
      <c r="L61" s="88"/>
      <c r="M61" s="87"/>
      <c r="N61" s="89"/>
      <c r="O61" s="90"/>
      <c r="P61" s="88"/>
      <c r="Q61" s="88"/>
      <c r="R61" s="88"/>
      <c r="T61" s="11"/>
      <c r="U61" s="11"/>
      <c r="V61" s="11"/>
      <c r="W61" s="11"/>
      <c r="X61" s="11"/>
      <c r="Y61" s="11"/>
      <c r="Z61" s="11"/>
      <c r="AA61" s="11"/>
      <c r="AB61" s="1"/>
    </row>
    <row r="62" spans="1:28" s="17" customFormat="1" ht="23.25">
      <c r="A62" s="44"/>
      <c r="B62" s="113"/>
      <c r="C62" s="65"/>
      <c r="D62" s="65"/>
      <c r="E62" s="113"/>
      <c r="F62" s="113"/>
      <c r="G62" s="113"/>
      <c r="H62" s="113"/>
      <c r="I62" s="113"/>
      <c r="J62" s="113"/>
      <c r="K62" s="113"/>
      <c r="L62" s="113"/>
      <c r="M62" s="44"/>
      <c r="N62" s="61"/>
      <c r="O62" s="62"/>
      <c r="P62" s="113"/>
      <c r="Q62" s="113"/>
      <c r="R62" s="113"/>
      <c r="T62" s="11"/>
      <c r="U62" s="11"/>
      <c r="V62" s="11"/>
      <c r="W62" s="11"/>
      <c r="X62" s="11"/>
      <c r="Y62" s="11"/>
      <c r="Z62" s="11"/>
      <c r="AA62" s="11"/>
      <c r="AB62" s="1"/>
    </row>
    <row r="63" spans="1:28" s="17" customFormat="1" ht="23.25">
      <c r="A63" s="44"/>
      <c r="B63" s="113"/>
      <c r="C63" s="65"/>
      <c r="D63" s="65"/>
      <c r="E63" s="113"/>
      <c r="F63" s="113"/>
      <c r="G63" s="113"/>
      <c r="H63" s="113"/>
      <c r="I63" s="113"/>
      <c r="J63" s="113"/>
      <c r="K63" s="113"/>
      <c r="L63" s="113"/>
      <c r="M63" s="44"/>
      <c r="N63" s="61"/>
      <c r="O63" s="62"/>
      <c r="P63" s="113"/>
      <c r="Q63" s="113"/>
      <c r="R63" s="113"/>
      <c r="T63" s="11"/>
      <c r="U63" s="11"/>
      <c r="V63" s="11"/>
      <c r="W63" s="11"/>
      <c r="X63" s="11"/>
      <c r="Y63" s="11"/>
      <c r="Z63" s="11"/>
      <c r="AA63" s="11"/>
      <c r="AB63" s="1"/>
    </row>
    <row r="64" spans="1:28" s="17" customFormat="1" ht="23.25">
      <c r="A64" s="44"/>
      <c r="B64" s="113"/>
      <c r="C64" s="65"/>
      <c r="D64" s="65"/>
      <c r="E64" s="113"/>
      <c r="F64" s="113"/>
      <c r="G64" s="113"/>
      <c r="H64" s="113"/>
      <c r="I64" s="113"/>
      <c r="J64" s="113"/>
      <c r="K64" s="113"/>
      <c r="L64" s="113"/>
      <c r="M64" s="44"/>
      <c r="N64" s="61"/>
      <c r="O64" s="62"/>
      <c r="P64" s="113"/>
      <c r="Q64" s="113"/>
      <c r="R64" s="113"/>
      <c r="T64" s="11"/>
      <c r="U64" s="11"/>
      <c r="V64" s="11"/>
      <c r="W64" s="11"/>
      <c r="X64" s="11"/>
      <c r="Y64" s="11"/>
      <c r="Z64" s="11"/>
      <c r="AA64" s="11"/>
      <c r="AB64" s="1"/>
    </row>
    <row r="65" spans="1:28" s="17" customFormat="1" ht="23.25">
      <c r="A65" s="44"/>
      <c r="B65" s="113"/>
      <c r="C65" s="65"/>
      <c r="D65" s="65"/>
      <c r="E65" s="113"/>
      <c r="F65" s="113"/>
      <c r="G65" s="113"/>
      <c r="H65" s="113"/>
      <c r="I65" s="113"/>
      <c r="J65" s="113"/>
      <c r="K65" s="113"/>
      <c r="L65" s="113"/>
      <c r="M65" s="44"/>
      <c r="N65" s="61"/>
      <c r="O65" s="62"/>
      <c r="P65" s="113"/>
      <c r="Q65" s="113"/>
      <c r="R65" s="113"/>
      <c r="T65" s="11"/>
      <c r="U65" s="11"/>
      <c r="V65" s="11"/>
      <c r="W65" s="11"/>
      <c r="X65" s="11"/>
      <c r="Y65" s="11"/>
      <c r="Z65" s="11"/>
      <c r="AA65" s="11"/>
      <c r="AB65" s="1"/>
    </row>
    <row r="66" spans="1:18" s="1" customFormat="1" ht="29.25">
      <c r="A66" s="143" t="s">
        <v>101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1:18" s="1" customFormat="1" ht="29.25">
      <c r="A67" s="143" t="s">
        <v>267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1:18" s="17" customFormat="1" ht="23.25">
      <c r="A68" s="140" t="s">
        <v>46</v>
      </c>
      <c r="B68" s="140" t="s">
        <v>0</v>
      </c>
      <c r="C68" s="140" t="s">
        <v>56</v>
      </c>
      <c r="D68" s="140" t="s">
        <v>53</v>
      </c>
      <c r="E68" s="141" t="s">
        <v>41</v>
      </c>
      <c r="F68" s="141"/>
      <c r="G68" s="141"/>
      <c r="H68" s="141"/>
      <c r="I68" s="141"/>
      <c r="J68" s="141"/>
      <c r="K68" s="141"/>
      <c r="L68" s="141"/>
      <c r="M68" s="16" t="s">
        <v>40</v>
      </c>
      <c r="N68" s="134" t="s">
        <v>44</v>
      </c>
      <c r="O68" s="136" t="s">
        <v>45</v>
      </c>
      <c r="P68" s="70"/>
      <c r="Q68" s="70"/>
      <c r="R68" s="140" t="s">
        <v>3</v>
      </c>
    </row>
    <row r="69" spans="1:18" s="17" customFormat="1" ht="23.25">
      <c r="A69" s="140"/>
      <c r="B69" s="140"/>
      <c r="C69" s="140"/>
      <c r="D69" s="140"/>
      <c r="E69" s="15">
        <v>0</v>
      </c>
      <c r="F69" s="15">
        <v>1</v>
      </c>
      <c r="G69" s="15">
        <v>1.5</v>
      </c>
      <c r="H69" s="15">
        <v>2</v>
      </c>
      <c r="I69" s="15">
        <v>2.5</v>
      </c>
      <c r="J69" s="15">
        <v>3</v>
      </c>
      <c r="K69" s="15">
        <v>3.5</v>
      </c>
      <c r="L69" s="15">
        <v>4</v>
      </c>
      <c r="M69" s="18" t="s">
        <v>43</v>
      </c>
      <c r="N69" s="134"/>
      <c r="O69" s="136"/>
      <c r="P69" s="71" t="s">
        <v>1</v>
      </c>
      <c r="Q69" s="71" t="s">
        <v>2</v>
      </c>
      <c r="R69" s="140"/>
    </row>
    <row r="70" spans="1:28" s="17" customFormat="1" ht="23.25">
      <c r="A70" s="18" t="s">
        <v>52</v>
      </c>
      <c r="B70" s="107" t="s">
        <v>128</v>
      </c>
      <c r="C70" s="126" t="s">
        <v>71</v>
      </c>
      <c r="D70" s="126" t="s">
        <v>55</v>
      </c>
      <c r="E70" s="107">
        <v>0</v>
      </c>
      <c r="F70" s="107">
        <v>4</v>
      </c>
      <c r="G70" s="107">
        <v>11</v>
      </c>
      <c r="H70" s="107">
        <v>36</v>
      </c>
      <c r="I70" s="107">
        <v>55</v>
      </c>
      <c r="J70" s="107">
        <v>123</v>
      </c>
      <c r="K70" s="107">
        <v>105</v>
      </c>
      <c r="L70" s="107">
        <v>170</v>
      </c>
      <c r="M70" s="18">
        <f>SUM(E70:L70)</f>
        <v>504</v>
      </c>
      <c r="N70" s="51">
        <f>((4*L70)+(3.5*K70)+(3*J70)+(2.5*I70)+(2*H70)+(1.5*G70)+(F70))/M70</f>
        <v>3.2668650793650795</v>
      </c>
      <c r="O70" s="114">
        <f>SQRT((16*L70+12.25*K70+9*J70+6.25*I70+4*H70+2.25*G70+F70)/M70-(N70^2))</f>
        <v>0.7055008448711323</v>
      </c>
      <c r="P70" s="107">
        <v>1</v>
      </c>
      <c r="Q70" s="107">
        <v>1</v>
      </c>
      <c r="R70" s="107" t="s">
        <v>263</v>
      </c>
      <c r="T70" s="29" t="e">
        <f>(#REF!*100)/#REF!</f>
        <v>#REF!</v>
      </c>
      <c r="U70" s="29" t="e">
        <f>(#REF!*100)/#REF!</f>
        <v>#REF!</v>
      </c>
      <c r="V70" s="29" t="e">
        <f>(#REF!*100)/#REF!</f>
        <v>#REF!</v>
      </c>
      <c r="W70" s="29" t="e">
        <f>(#REF!*100)/#REF!</f>
        <v>#REF!</v>
      </c>
      <c r="X70" s="29" t="e">
        <f>(#REF!*100)/#REF!</f>
        <v>#REF!</v>
      </c>
      <c r="Y70" s="29" t="e">
        <f>(#REF!*100)/#REF!</f>
        <v>#REF!</v>
      </c>
      <c r="Z70" s="29" t="e">
        <f>(#REF!*100)/#REF!</f>
        <v>#REF!</v>
      </c>
      <c r="AA70" s="29" t="e">
        <f>(#REF!*100)/#REF!</f>
        <v>#REF!</v>
      </c>
      <c r="AB70" s="5" t="e">
        <f>SUM(T70:AA70)</f>
        <v>#REF!</v>
      </c>
    </row>
    <row r="71" spans="1:28" s="17" customFormat="1" ht="23.25">
      <c r="A71" s="16"/>
      <c r="B71" s="28" t="s">
        <v>130</v>
      </c>
      <c r="C71" s="24" t="s">
        <v>71</v>
      </c>
      <c r="D71" s="24" t="s">
        <v>55</v>
      </c>
      <c r="E71" s="28">
        <v>3</v>
      </c>
      <c r="F71" s="28">
        <v>20</v>
      </c>
      <c r="G71" s="28">
        <v>26</v>
      </c>
      <c r="H71" s="28">
        <v>37</v>
      </c>
      <c r="I71" s="28">
        <v>72</v>
      </c>
      <c r="J71" s="28">
        <v>62</v>
      </c>
      <c r="K71" s="28">
        <v>76</v>
      </c>
      <c r="L71" s="28">
        <v>197</v>
      </c>
      <c r="M71" s="15">
        <f>SUM(E71:L71)</f>
        <v>493</v>
      </c>
      <c r="N71" s="19">
        <f>((4*L71)+(3.5*K71)+(3*J71)+(2.5*I71)+(2*H71)+(1.5*G71)+(F71))/M71</f>
        <v>3.150101419878296</v>
      </c>
      <c r="O71" s="36">
        <f>SQRT((16*L71+12.25*K71+9*J71+6.25*I71+4*H71+2.25*G71+F71)/M71-(N71^2))</f>
        <v>0.9289053241724239</v>
      </c>
      <c r="P71" s="28">
        <v>0</v>
      </c>
      <c r="Q71" s="28">
        <v>11</v>
      </c>
      <c r="R71" s="28" t="s">
        <v>264</v>
      </c>
      <c r="T71" s="1"/>
      <c r="U71" s="1"/>
      <c r="V71" s="1"/>
      <c r="W71" s="1"/>
      <c r="X71" s="1"/>
      <c r="Y71" s="1"/>
      <c r="Z71" s="64" t="e">
        <f>SUM(V70:AA70)</f>
        <v>#REF!</v>
      </c>
      <c r="AA71" s="1"/>
      <c r="AB71" s="1"/>
    </row>
    <row r="72" spans="1:28" s="17" customFormat="1" ht="23.25">
      <c r="A72" s="20"/>
      <c r="B72" s="28" t="s">
        <v>129</v>
      </c>
      <c r="C72" s="24" t="s">
        <v>72</v>
      </c>
      <c r="D72" s="24" t="s">
        <v>54</v>
      </c>
      <c r="E72" s="28">
        <v>0</v>
      </c>
      <c r="F72" s="28">
        <v>0</v>
      </c>
      <c r="G72" s="28">
        <v>0</v>
      </c>
      <c r="H72" s="28">
        <v>2</v>
      </c>
      <c r="I72" s="28">
        <v>9</v>
      </c>
      <c r="J72" s="28">
        <v>130</v>
      </c>
      <c r="K72" s="28">
        <v>107</v>
      </c>
      <c r="L72" s="28">
        <v>258</v>
      </c>
      <c r="M72" s="15">
        <f>SUM(E72:L72)</f>
        <v>506</v>
      </c>
      <c r="N72" s="19">
        <f>((4*L72)+(3.5*K72)+(3*J72)+(2.5*I72)+(2*H72)+(1.5*G72)+(F72))/M72</f>
        <v>3.602766798418972</v>
      </c>
      <c r="O72" s="36">
        <f>SQRT((16*L72+12.25*K72+9*J72+6.25*I72+4*H72+2.25*G72+F72)/M72-(N72^2))</f>
        <v>0.4558710692542707</v>
      </c>
      <c r="P72" s="28">
        <v>0</v>
      </c>
      <c r="Q72" s="28">
        <v>1</v>
      </c>
      <c r="R72" s="28" t="s">
        <v>263</v>
      </c>
      <c r="T72" s="1"/>
      <c r="U72" s="1"/>
      <c r="V72" s="1"/>
      <c r="W72" s="1"/>
      <c r="X72" s="1"/>
      <c r="Y72" s="1"/>
      <c r="Z72" s="64"/>
      <c r="AA72" s="1"/>
      <c r="AB72" s="1"/>
    </row>
    <row r="73" spans="1:28" s="17" customFormat="1" ht="23.25">
      <c r="A73" s="18"/>
      <c r="B73" s="28" t="s">
        <v>131</v>
      </c>
      <c r="C73" s="24" t="s">
        <v>72</v>
      </c>
      <c r="D73" s="24" t="s">
        <v>54</v>
      </c>
      <c r="E73" s="28">
        <v>0</v>
      </c>
      <c r="F73" s="28">
        <v>1</v>
      </c>
      <c r="G73" s="28">
        <v>0</v>
      </c>
      <c r="H73" s="28">
        <v>52</v>
      </c>
      <c r="I73" s="28">
        <v>75</v>
      </c>
      <c r="J73" s="28">
        <v>116</v>
      </c>
      <c r="K73" s="28">
        <v>66</v>
      </c>
      <c r="L73" s="28">
        <v>189</v>
      </c>
      <c r="M73" s="15">
        <f>SUM(E73:L73)</f>
        <v>499</v>
      </c>
      <c r="N73" s="19">
        <f>((4*L73)+(3.5*K73)+(3*J73)+(2.5*I73)+(2*H73)+(1.5*G73)+(F73))/M73</f>
        <v>3.2615230460921842</v>
      </c>
      <c r="O73" s="36">
        <f>SQRT((16*L73+12.25*K73+9*J73+6.25*I73+4*H73+2.25*G73+F73)/M73-(N73^2))</f>
        <v>0.7023026006328409</v>
      </c>
      <c r="P73" s="28">
        <v>0</v>
      </c>
      <c r="Q73" s="28">
        <v>3</v>
      </c>
      <c r="R73" s="28" t="s">
        <v>264</v>
      </c>
      <c r="T73" s="1"/>
      <c r="U73" s="1"/>
      <c r="V73" s="1"/>
      <c r="W73" s="1"/>
      <c r="X73" s="1"/>
      <c r="Y73" s="1"/>
      <c r="Z73" s="64"/>
      <c r="AA73" s="1"/>
      <c r="AB73" s="1"/>
    </row>
    <row r="74" spans="1:18" s="17" customFormat="1" ht="21.75">
      <c r="A74" s="141" t="s">
        <v>83</v>
      </c>
      <c r="B74" s="141"/>
      <c r="C74" s="141"/>
      <c r="D74" s="141"/>
      <c r="E74" s="15">
        <f>SUM(E48:E60,E70:E73)</f>
        <v>392</v>
      </c>
      <c r="F74" s="15">
        <f aca="true" t="shared" si="19" ref="F74:L74">SUM(F48:F60,F70:F73)</f>
        <v>322</v>
      </c>
      <c r="G74" s="15">
        <f t="shared" si="19"/>
        <v>419</v>
      </c>
      <c r="H74" s="15">
        <f t="shared" si="19"/>
        <v>736</v>
      </c>
      <c r="I74" s="15">
        <f t="shared" si="19"/>
        <v>1084</v>
      </c>
      <c r="J74" s="15">
        <f t="shared" si="19"/>
        <v>1459</v>
      </c>
      <c r="K74" s="15">
        <f t="shared" si="19"/>
        <v>1327</v>
      </c>
      <c r="L74" s="15">
        <f t="shared" si="19"/>
        <v>2739</v>
      </c>
      <c r="M74" s="15">
        <f>SUM(E74:L74)</f>
        <v>8478</v>
      </c>
      <c r="N74" s="19">
        <f>((4*L74)+(3.5*K74)+(3*J74)+(2.5*I74)+(2*H74)+(1.5*G74)+(F74))/M74</f>
        <v>2.961783439490446</v>
      </c>
      <c r="O74" s="36">
        <f>SQRT((16*L74+12.25*K74+9*J74+6.25*I74+4*H74+2.25*G74+F74)/M74-(N74^2))</f>
        <v>1.0764654003934673</v>
      </c>
      <c r="P74" s="15">
        <f>SUM(P48:P60,P70:P73)</f>
        <v>9</v>
      </c>
      <c r="Q74" s="15">
        <f>SUM(Q48:Q60,Q70:Q73)</f>
        <v>102</v>
      </c>
      <c r="R74" s="55"/>
    </row>
    <row r="75" spans="1:18" s="52" customFormat="1" ht="21.75">
      <c r="A75" s="141" t="s">
        <v>85</v>
      </c>
      <c r="B75" s="141"/>
      <c r="C75" s="141"/>
      <c r="D75" s="141"/>
      <c r="E75" s="19">
        <f aca="true" t="shared" si="20" ref="E75:L75">(E74*100)/$M74</f>
        <v>4.623732012267044</v>
      </c>
      <c r="F75" s="19">
        <f t="shared" si="20"/>
        <v>3.798065581505072</v>
      </c>
      <c r="G75" s="19">
        <f t="shared" si="20"/>
        <v>4.942203349846662</v>
      </c>
      <c r="H75" s="19">
        <f t="shared" si="20"/>
        <v>8.68129275772588</v>
      </c>
      <c r="I75" s="19">
        <f t="shared" si="20"/>
        <v>12.786034442085397</v>
      </c>
      <c r="J75" s="19">
        <f t="shared" si="20"/>
        <v>17.209247464024536</v>
      </c>
      <c r="K75" s="19">
        <f t="shared" si="20"/>
        <v>15.652276480301959</v>
      </c>
      <c r="L75" s="19">
        <f t="shared" si="20"/>
        <v>32.30714791224345</v>
      </c>
      <c r="M75" s="19">
        <f>((M74-(P74+Q74))*100)/$M74</f>
        <v>98.69072894550601</v>
      </c>
      <c r="N75" s="21"/>
      <c r="O75" s="39"/>
      <c r="P75" s="19">
        <f>(P74*100)/$M74</f>
        <v>0.10615711252653928</v>
      </c>
      <c r="Q75" s="19">
        <f>(Q74*100)/$M74</f>
        <v>1.2031139419674453</v>
      </c>
      <c r="R75" s="18"/>
    </row>
    <row r="76" s="1" customFormat="1" ht="23.25">
      <c r="O76" s="31"/>
    </row>
    <row r="136" ht="12" customHeight="1"/>
  </sheetData>
  <mergeCells count="44">
    <mergeCell ref="E68:L68"/>
    <mergeCell ref="N68:N69"/>
    <mergeCell ref="O68:O69"/>
    <mergeCell ref="R68:R69"/>
    <mergeCell ref="A22:R22"/>
    <mergeCell ref="A23:R23"/>
    <mergeCell ref="A24:A25"/>
    <mergeCell ref="B24:B25"/>
    <mergeCell ref="C24:C25"/>
    <mergeCell ref="D24:D25"/>
    <mergeCell ref="E24:L24"/>
    <mergeCell ref="N24:N25"/>
    <mergeCell ref="O24:O25"/>
    <mergeCell ref="R24:R25"/>
    <mergeCell ref="R46:R47"/>
    <mergeCell ref="A29:D29"/>
    <mergeCell ref="A74:D74"/>
    <mergeCell ref="A30:D30"/>
    <mergeCell ref="A66:R66"/>
    <mergeCell ref="A67:R67"/>
    <mergeCell ref="A68:A69"/>
    <mergeCell ref="B68:B69"/>
    <mergeCell ref="C68:C69"/>
    <mergeCell ref="D68:D69"/>
    <mergeCell ref="N3:N4"/>
    <mergeCell ref="O3:O4"/>
    <mergeCell ref="R3:R4"/>
    <mergeCell ref="A46:A47"/>
    <mergeCell ref="B46:B47"/>
    <mergeCell ref="C46:C47"/>
    <mergeCell ref="D46:D47"/>
    <mergeCell ref="E46:L46"/>
    <mergeCell ref="N46:N47"/>
    <mergeCell ref="O46:O47"/>
    <mergeCell ref="A75:D75"/>
    <mergeCell ref="A1:R1"/>
    <mergeCell ref="A2:R2"/>
    <mergeCell ref="A44:R44"/>
    <mergeCell ref="A45:R45"/>
    <mergeCell ref="A3:A4"/>
    <mergeCell ref="B3:B4"/>
    <mergeCell ref="C3:C4"/>
    <mergeCell ref="D3:D4"/>
    <mergeCell ref="E3:L3"/>
  </mergeCells>
  <printOptions/>
  <pageMargins left="0.44" right="0.75" top="0.67" bottom="0.6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55" sqref="C55:C56"/>
    </sheetView>
  </sheetViews>
  <sheetFormatPr defaultColWidth="9.140625" defaultRowHeight="12.75"/>
  <cols>
    <col min="1" max="1" width="9.140625" style="3" customWidth="1"/>
    <col min="2" max="2" width="7.8515625" style="0" bestFit="1" customWidth="1"/>
    <col min="3" max="3" width="22.8515625" style="0" customWidth="1"/>
    <col min="4" max="4" width="10.7109375" style="3" bestFit="1" customWidth="1"/>
    <col min="5" max="9" width="4.421875" style="0" bestFit="1" customWidth="1"/>
    <col min="10" max="12" width="5.421875" style="0" bestFit="1" customWidth="1"/>
    <col min="13" max="13" width="13.8515625" style="3" bestFit="1" customWidth="1"/>
    <col min="14" max="14" width="6.421875" style="6" customWidth="1"/>
    <col min="15" max="15" width="7.140625" style="43" bestFit="1" customWidth="1"/>
    <col min="16" max="17" width="4.57421875" style="3" customWidth="1"/>
    <col min="18" max="18" width="8.57421875" style="0" bestFit="1" customWidth="1"/>
    <col min="21" max="31" width="6.57421875" style="0" customWidth="1"/>
  </cols>
  <sheetData>
    <row r="1" spans="1:18" s="53" customFormat="1" ht="25.5" customHeight="1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53" customFormat="1" ht="25.5" customHeight="1">
      <c r="A2" s="142" t="s">
        <v>268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31" s="17" customFormat="1" ht="20.25" customHeight="1">
      <c r="A3" s="140" t="s">
        <v>46</v>
      </c>
      <c r="B3" s="140" t="s">
        <v>0</v>
      </c>
      <c r="C3" s="140" t="s">
        <v>56</v>
      </c>
      <c r="D3" s="140" t="s">
        <v>53</v>
      </c>
      <c r="E3" s="141" t="s">
        <v>41</v>
      </c>
      <c r="F3" s="141"/>
      <c r="G3" s="141"/>
      <c r="H3" s="141"/>
      <c r="I3" s="141"/>
      <c r="J3" s="141"/>
      <c r="K3" s="141"/>
      <c r="L3" s="141"/>
      <c r="M3" s="16" t="s">
        <v>40</v>
      </c>
      <c r="N3" s="134" t="s">
        <v>44</v>
      </c>
      <c r="O3" s="136" t="s">
        <v>45</v>
      </c>
      <c r="P3" s="70"/>
      <c r="Q3" s="70"/>
      <c r="R3" s="140" t="s">
        <v>3</v>
      </c>
      <c r="U3" s="12">
        <v>0</v>
      </c>
      <c r="V3" s="12">
        <v>1</v>
      </c>
      <c r="W3" s="12">
        <v>1.5</v>
      </c>
      <c r="X3" s="12">
        <v>2</v>
      </c>
      <c r="Y3" s="12">
        <v>2.5</v>
      </c>
      <c r="Z3" s="12">
        <v>3</v>
      </c>
      <c r="AA3" s="12">
        <v>3.5</v>
      </c>
      <c r="AB3" s="12">
        <v>4</v>
      </c>
      <c r="AC3" s="12" t="s">
        <v>83</v>
      </c>
      <c r="AD3" s="12" t="s">
        <v>1</v>
      </c>
      <c r="AE3" s="17" t="s">
        <v>2</v>
      </c>
    </row>
    <row r="4" spans="1:31" s="17" customFormat="1" ht="20.25" customHeight="1">
      <c r="A4" s="140"/>
      <c r="B4" s="140"/>
      <c r="C4" s="140"/>
      <c r="D4" s="140"/>
      <c r="E4" s="15">
        <v>0</v>
      </c>
      <c r="F4" s="15">
        <v>1</v>
      </c>
      <c r="G4" s="15">
        <v>1.5</v>
      </c>
      <c r="H4" s="15">
        <v>2</v>
      </c>
      <c r="I4" s="15">
        <v>2.5</v>
      </c>
      <c r="J4" s="15">
        <v>3</v>
      </c>
      <c r="K4" s="15">
        <v>3.5</v>
      </c>
      <c r="L4" s="15">
        <v>4</v>
      </c>
      <c r="M4" s="18" t="s">
        <v>43</v>
      </c>
      <c r="N4" s="134"/>
      <c r="O4" s="136"/>
      <c r="P4" s="71" t="s">
        <v>1</v>
      </c>
      <c r="Q4" s="71" t="s">
        <v>2</v>
      </c>
      <c r="R4" s="140"/>
      <c r="T4" s="17" t="s">
        <v>47</v>
      </c>
      <c r="U4" s="17">
        <f aca="true" t="shared" si="0" ref="U4:AB4">SUM(E5:E8)</f>
        <v>0</v>
      </c>
      <c r="V4" s="17">
        <f t="shared" si="0"/>
        <v>1</v>
      </c>
      <c r="W4" s="17">
        <f t="shared" si="0"/>
        <v>7</v>
      </c>
      <c r="X4" s="17">
        <f t="shared" si="0"/>
        <v>30</v>
      </c>
      <c r="Y4" s="17">
        <f t="shared" si="0"/>
        <v>52</v>
      </c>
      <c r="Z4" s="17">
        <f t="shared" si="0"/>
        <v>220</v>
      </c>
      <c r="AA4" s="17">
        <f t="shared" si="0"/>
        <v>297</v>
      </c>
      <c r="AB4" s="17">
        <f t="shared" si="0"/>
        <v>778</v>
      </c>
      <c r="AC4" s="17">
        <f aca="true" t="shared" si="1" ref="AC4:AC13">SUM(U4:AB4)</f>
        <v>1385</v>
      </c>
      <c r="AD4" s="17">
        <f>SUM(P5:P8)</f>
        <v>4</v>
      </c>
      <c r="AE4" s="17">
        <f>SUM(Q5:Q8)</f>
        <v>0</v>
      </c>
    </row>
    <row r="5" spans="1:43" s="17" customFormat="1" ht="20.25" customHeight="1">
      <c r="A5" s="15" t="s">
        <v>47</v>
      </c>
      <c r="B5" s="24" t="s">
        <v>170</v>
      </c>
      <c r="C5" s="24" t="s">
        <v>73</v>
      </c>
      <c r="D5" s="15" t="s">
        <v>55</v>
      </c>
      <c r="E5" s="28">
        <v>0</v>
      </c>
      <c r="F5" s="28">
        <v>0</v>
      </c>
      <c r="G5" s="28">
        <v>5</v>
      </c>
      <c r="H5" s="28">
        <v>16</v>
      </c>
      <c r="I5" s="28">
        <v>39</v>
      </c>
      <c r="J5" s="28">
        <v>70</v>
      </c>
      <c r="K5" s="28">
        <v>157</v>
      </c>
      <c r="L5" s="28">
        <v>320</v>
      </c>
      <c r="M5" s="15">
        <f aca="true" t="shared" si="2" ref="M5:M20">SUM(E5:L5)</f>
        <v>607</v>
      </c>
      <c r="N5" s="19">
        <f aca="true" t="shared" si="3" ref="N5:N20">((4*L5)+(3.5*K5)+(3*J5)+(2.5*I5)+(2*H5)+(1.5*G5)+(F5))/M5</f>
        <v>3.585667215815486</v>
      </c>
      <c r="O5" s="36">
        <f aca="true" t="shared" si="4" ref="O5:O20">SQRT((16*L5+12.25*K5+9*J5+6.25*I5+4*H5+2.25*G5+F5)/M5-(N5^2))</f>
        <v>0.556591925289544</v>
      </c>
      <c r="P5" s="28">
        <v>2</v>
      </c>
      <c r="Q5" s="28">
        <v>0</v>
      </c>
      <c r="R5" s="28" t="s">
        <v>265</v>
      </c>
      <c r="T5" s="17" t="s">
        <v>48</v>
      </c>
      <c r="U5" s="65">
        <f>SUM(E13:E16)</f>
        <v>0</v>
      </c>
      <c r="V5" s="65">
        <f aca="true" t="shared" si="5" ref="V5:AB5">SUM(F13:F16)</f>
        <v>36</v>
      </c>
      <c r="W5" s="65">
        <f t="shared" si="5"/>
        <v>44</v>
      </c>
      <c r="X5" s="65">
        <f t="shared" si="5"/>
        <v>85</v>
      </c>
      <c r="Y5" s="65">
        <f t="shared" si="5"/>
        <v>119</v>
      </c>
      <c r="Z5" s="65">
        <f t="shared" si="5"/>
        <v>325</v>
      </c>
      <c r="AA5" s="65">
        <f t="shared" si="5"/>
        <v>341</v>
      </c>
      <c r="AB5" s="65">
        <f t="shared" si="5"/>
        <v>337</v>
      </c>
      <c r="AC5" s="17">
        <f t="shared" si="1"/>
        <v>1287</v>
      </c>
      <c r="AD5" s="65">
        <f>SUM(P13:P16)</f>
        <v>1</v>
      </c>
      <c r="AE5" s="65">
        <f>SUM(Q13:Q16)</f>
        <v>0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</row>
    <row r="6" spans="1:43" s="17" customFormat="1" ht="20.25" customHeight="1">
      <c r="A6" s="16"/>
      <c r="B6" s="24" t="s">
        <v>171</v>
      </c>
      <c r="C6" s="24" t="s">
        <v>320</v>
      </c>
      <c r="D6" s="15" t="s">
        <v>55</v>
      </c>
      <c r="E6" s="28">
        <v>0</v>
      </c>
      <c r="F6" s="28">
        <v>1</v>
      </c>
      <c r="G6" s="28">
        <v>2</v>
      </c>
      <c r="H6" s="28">
        <v>12</v>
      </c>
      <c r="I6" s="28">
        <v>7</v>
      </c>
      <c r="J6" s="28">
        <v>139</v>
      </c>
      <c r="K6" s="28">
        <v>130</v>
      </c>
      <c r="L6" s="28">
        <v>316</v>
      </c>
      <c r="M6" s="15">
        <f t="shared" si="2"/>
        <v>607</v>
      </c>
      <c r="N6" s="19">
        <f t="shared" si="3"/>
        <v>3.5939044481054365</v>
      </c>
      <c r="O6" s="36">
        <f t="shared" si="4"/>
        <v>0.508004213388446</v>
      </c>
      <c r="P6" s="28">
        <v>2</v>
      </c>
      <c r="Q6" s="28">
        <v>0</v>
      </c>
      <c r="R6" s="28" t="s">
        <v>265</v>
      </c>
      <c r="T6" s="17" t="s">
        <v>49</v>
      </c>
      <c r="U6" s="12">
        <f>SUM(E29:E32)</f>
        <v>6</v>
      </c>
      <c r="V6" s="12">
        <f aca="true" t="shared" si="6" ref="V6:AB6">SUM(F29:F32)</f>
        <v>29</v>
      </c>
      <c r="W6" s="12">
        <f t="shared" si="6"/>
        <v>30</v>
      </c>
      <c r="X6" s="12">
        <f t="shared" si="6"/>
        <v>41</v>
      </c>
      <c r="Y6" s="12">
        <f t="shared" si="6"/>
        <v>43</v>
      </c>
      <c r="Z6" s="12">
        <f t="shared" si="6"/>
        <v>99</v>
      </c>
      <c r="AA6" s="12">
        <f t="shared" si="6"/>
        <v>130</v>
      </c>
      <c r="AB6" s="12">
        <f t="shared" si="6"/>
        <v>252</v>
      </c>
      <c r="AC6" s="17">
        <f t="shared" si="1"/>
        <v>630</v>
      </c>
      <c r="AD6" s="65">
        <f>SUM(P29:P32)</f>
        <v>1</v>
      </c>
      <c r="AE6" s="65">
        <f>SUM(Q29:Q32)</f>
        <v>7</v>
      </c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s="17" customFormat="1" ht="20.25" customHeight="1">
      <c r="A7" s="20"/>
      <c r="B7" s="24" t="s">
        <v>172</v>
      </c>
      <c r="C7" s="24" t="s">
        <v>322</v>
      </c>
      <c r="D7" s="15" t="s">
        <v>54</v>
      </c>
      <c r="E7" s="28">
        <v>0</v>
      </c>
      <c r="F7" s="28">
        <v>0</v>
      </c>
      <c r="G7" s="28">
        <v>0</v>
      </c>
      <c r="H7" s="28">
        <v>2</v>
      </c>
      <c r="I7" s="28">
        <v>6</v>
      </c>
      <c r="J7" s="28">
        <v>11</v>
      </c>
      <c r="K7" s="28">
        <v>10</v>
      </c>
      <c r="L7" s="28">
        <v>94</v>
      </c>
      <c r="M7" s="15">
        <f t="shared" si="2"/>
        <v>123</v>
      </c>
      <c r="N7" s="19">
        <f t="shared" si="3"/>
        <v>3.7642276422764227</v>
      </c>
      <c r="O7" s="36">
        <f t="shared" si="4"/>
        <v>0.47850208031096575</v>
      </c>
      <c r="P7" s="28">
        <v>0</v>
      </c>
      <c r="Q7" s="28">
        <v>0</v>
      </c>
      <c r="R7" s="28" t="s">
        <v>265</v>
      </c>
      <c r="T7" s="17" t="s">
        <v>50</v>
      </c>
      <c r="U7" s="12">
        <f aca="true" t="shared" si="7" ref="U7:AB7">SUM(E51:E52)</f>
        <v>21</v>
      </c>
      <c r="V7" s="12">
        <f t="shared" si="7"/>
        <v>46</v>
      </c>
      <c r="W7" s="12">
        <f t="shared" si="7"/>
        <v>45</v>
      </c>
      <c r="X7" s="12">
        <f t="shared" si="7"/>
        <v>53</v>
      </c>
      <c r="Y7" s="12">
        <f t="shared" si="7"/>
        <v>72</v>
      </c>
      <c r="Z7" s="12">
        <f t="shared" si="7"/>
        <v>93</v>
      </c>
      <c r="AA7" s="12">
        <f t="shared" si="7"/>
        <v>148</v>
      </c>
      <c r="AB7" s="12">
        <f t="shared" si="7"/>
        <v>580</v>
      </c>
      <c r="AC7" s="17">
        <f t="shared" si="1"/>
        <v>1058</v>
      </c>
      <c r="AD7" s="65">
        <f>SUM(P51:P52)</f>
        <v>84</v>
      </c>
      <c r="AE7" s="65">
        <f>SUM(Q51:Q52)</f>
        <v>12</v>
      </c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</row>
    <row r="8" spans="1:43" s="17" customFormat="1" ht="20.25" customHeight="1">
      <c r="A8" s="20"/>
      <c r="B8" s="24" t="s">
        <v>173</v>
      </c>
      <c r="C8" s="24" t="s">
        <v>323</v>
      </c>
      <c r="D8" s="15" t="s">
        <v>54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48</v>
      </c>
      <c r="M8" s="15">
        <f t="shared" si="2"/>
        <v>48</v>
      </c>
      <c r="N8" s="19">
        <f t="shared" si="3"/>
        <v>4</v>
      </c>
      <c r="O8" s="36">
        <f t="shared" si="4"/>
        <v>0</v>
      </c>
      <c r="P8" s="28">
        <v>0</v>
      </c>
      <c r="Q8" s="28">
        <v>0</v>
      </c>
      <c r="R8" s="28" t="s">
        <v>265</v>
      </c>
      <c r="T8" s="17" t="s">
        <v>51</v>
      </c>
      <c r="U8" s="12">
        <f aca="true" t="shared" si="8" ref="U8:AB8">SUM(E55:E56)</f>
        <v>0</v>
      </c>
      <c r="V8" s="12">
        <f t="shared" si="8"/>
        <v>1</v>
      </c>
      <c r="W8" s="12">
        <f t="shared" si="8"/>
        <v>0</v>
      </c>
      <c r="X8" s="12">
        <f t="shared" si="8"/>
        <v>18</v>
      </c>
      <c r="Y8" s="12">
        <f t="shared" si="8"/>
        <v>48</v>
      </c>
      <c r="Z8" s="12">
        <f t="shared" si="8"/>
        <v>129</v>
      </c>
      <c r="AA8" s="12">
        <f t="shared" si="8"/>
        <v>182</v>
      </c>
      <c r="AB8" s="12">
        <f t="shared" si="8"/>
        <v>663</v>
      </c>
      <c r="AC8" s="17">
        <f t="shared" si="1"/>
        <v>1041</v>
      </c>
      <c r="AD8" s="65">
        <f>SUM(P55:P56)</f>
        <v>3</v>
      </c>
      <c r="AE8" s="65">
        <f>SUM(Q55:Q56)</f>
        <v>0</v>
      </c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</row>
    <row r="9" spans="1:43" s="17" customFormat="1" ht="20.25" customHeight="1">
      <c r="A9" s="20"/>
      <c r="B9" s="24" t="s">
        <v>174</v>
      </c>
      <c r="C9" s="24" t="s">
        <v>73</v>
      </c>
      <c r="D9" s="15" t="s">
        <v>55</v>
      </c>
      <c r="E9" s="28">
        <v>2</v>
      </c>
      <c r="F9" s="28">
        <v>47</v>
      </c>
      <c r="G9" s="28">
        <v>26</v>
      </c>
      <c r="H9" s="28">
        <v>39</v>
      </c>
      <c r="I9" s="28">
        <v>44</v>
      </c>
      <c r="J9" s="28">
        <v>57</v>
      </c>
      <c r="K9" s="28">
        <v>104</v>
      </c>
      <c r="L9" s="28">
        <v>287</v>
      </c>
      <c r="M9" s="15">
        <f t="shared" si="2"/>
        <v>606</v>
      </c>
      <c r="N9" s="19">
        <f t="shared" si="3"/>
        <v>3.2293729372937294</v>
      </c>
      <c r="O9" s="36">
        <f t="shared" si="4"/>
        <v>0.9913962898316854</v>
      </c>
      <c r="P9" s="28">
        <v>0</v>
      </c>
      <c r="Q9" s="28">
        <v>0</v>
      </c>
      <c r="R9" s="28" t="s">
        <v>266</v>
      </c>
      <c r="U9" s="12"/>
      <c r="V9" s="12"/>
      <c r="W9" s="12"/>
      <c r="X9" s="12"/>
      <c r="Y9" s="12"/>
      <c r="Z9" s="12"/>
      <c r="AA9" s="12"/>
      <c r="AB9" s="12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</row>
    <row r="10" spans="1:43" s="17" customFormat="1" ht="20.25" customHeight="1">
      <c r="A10" s="20"/>
      <c r="B10" s="24" t="s">
        <v>175</v>
      </c>
      <c r="C10" s="24" t="s">
        <v>321</v>
      </c>
      <c r="D10" s="15" t="s">
        <v>55</v>
      </c>
      <c r="E10" s="28">
        <v>4</v>
      </c>
      <c r="F10" s="28">
        <v>19</v>
      </c>
      <c r="G10" s="28">
        <v>18</v>
      </c>
      <c r="H10" s="28">
        <v>39</v>
      </c>
      <c r="I10" s="28">
        <v>25</v>
      </c>
      <c r="J10" s="28">
        <v>27</v>
      </c>
      <c r="K10" s="28">
        <v>16</v>
      </c>
      <c r="L10" s="28">
        <v>458</v>
      </c>
      <c r="M10" s="15">
        <f t="shared" si="2"/>
        <v>606</v>
      </c>
      <c r="N10" s="19">
        <f t="shared" si="3"/>
        <v>3.5569306930693068</v>
      </c>
      <c r="O10" s="36">
        <f t="shared" si="4"/>
        <v>0.8823403950598121</v>
      </c>
      <c r="P10" s="28">
        <v>0</v>
      </c>
      <c r="Q10" s="28">
        <v>0</v>
      </c>
      <c r="R10" s="28" t="s">
        <v>266</v>
      </c>
      <c r="U10" s="12"/>
      <c r="V10" s="12"/>
      <c r="W10" s="12"/>
      <c r="X10" s="12"/>
      <c r="Y10" s="12"/>
      <c r="Z10" s="12"/>
      <c r="AA10" s="12"/>
      <c r="AB10" s="12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3" s="17" customFormat="1" ht="20.25" customHeight="1">
      <c r="A11" s="20"/>
      <c r="B11" s="24" t="s">
        <v>176</v>
      </c>
      <c r="C11" s="24" t="s">
        <v>324</v>
      </c>
      <c r="D11" s="15" t="s">
        <v>54</v>
      </c>
      <c r="E11" s="28">
        <v>1</v>
      </c>
      <c r="F11" s="28">
        <v>3</v>
      </c>
      <c r="G11" s="28">
        <v>1</v>
      </c>
      <c r="H11" s="28">
        <v>1</v>
      </c>
      <c r="I11" s="28">
        <v>2</v>
      </c>
      <c r="J11" s="28">
        <v>4</v>
      </c>
      <c r="K11" s="28">
        <v>24</v>
      </c>
      <c r="L11" s="28">
        <v>67</v>
      </c>
      <c r="M11" s="15">
        <f t="shared" si="2"/>
        <v>103</v>
      </c>
      <c r="N11" s="19">
        <f t="shared" si="3"/>
        <v>3.645631067961165</v>
      </c>
      <c r="O11" s="36">
        <f t="shared" si="4"/>
        <v>0.7295132968609409</v>
      </c>
      <c r="P11" s="28">
        <v>0</v>
      </c>
      <c r="Q11" s="28">
        <v>0</v>
      </c>
      <c r="R11" s="28" t="s">
        <v>266</v>
      </c>
      <c r="U11" s="12"/>
      <c r="V11" s="12"/>
      <c r="W11" s="12"/>
      <c r="X11" s="12"/>
      <c r="Y11" s="12"/>
      <c r="Z11" s="12"/>
      <c r="AA11" s="12"/>
      <c r="AB11" s="12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</row>
    <row r="12" spans="1:43" s="17" customFormat="1" ht="20.25" customHeight="1">
      <c r="A12" s="18"/>
      <c r="B12" s="24" t="s">
        <v>177</v>
      </c>
      <c r="C12" s="24" t="s">
        <v>325</v>
      </c>
      <c r="D12" s="15" t="s">
        <v>54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56</v>
      </c>
      <c r="M12" s="15">
        <f t="shared" si="2"/>
        <v>56</v>
      </c>
      <c r="N12" s="19">
        <f t="shared" si="3"/>
        <v>4</v>
      </c>
      <c r="O12" s="36">
        <f t="shared" si="4"/>
        <v>0</v>
      </c>
      <c r="P12" s="28">
        <v>0</v>
      </c>
      <c r="Q12" s="28">
        <v>0</v>
      </c>
      <c r="R12" s="28" t="s">
        <v>266</v>
      </c>
      <c r="U12" s="12"/>
      <c r="V12" s="12"/>
      <c r="W12" s="12"/>
      <c r="X12" s="12"/>
      <c r="Y12" s="12"/>
      <c r="Z12" s="12"/>
      <c r="AA12" s="12"/>
      <c r="AB12" s="12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</row>
    <row r="13" spans="1:43" s="17" customFormat="1" ht="20.25" customHeight="1">
      <c r="A13" s="15" t="s">
        <v>48</v>
      </c>
      <c r="B13" s="24" t="s">
        <v>326</v>
      </c>
      <c r="C13" s="24" t="s">
        <v>73</v>
      </c>
      <c r="D13" s="15" t="s">
        <v>55</v>
      </c>
      <c r="E13" s="28">
        <v>0</v>
      </c>
      <c r="F13" s="28">
        <v>36</v>
      </c>
      <c r="G13" s="28">
        <v>44</v>
      </c>
      <c r="H13" s="28">
        <v>67</v>
      </c>
      <c r="I13" s="28">
        <v>91</v>
      </c>
      <c r="J13" s="28">
        <v>110</v>
      </c>
      <c r="K13" s="28">
        <v>101</v>
      </c>
      <c r="L13" s="28">
        <v>118</v>
      </c>
      <c r="M13" s="15">
        <f t="shared" si="2"/>
        <v>567</v>
      </c>
      <c r="N13" s="19">
        <f t="shared" si="3"/>
        <v>2.855379188712522</v>
      </c>
      <c r="O13" s="36">
        <f t="shared" si="4"/>
        <v>0.9047601857851926</v>
      </c>
      <c r="P13" s="15">
        <v>1</v>
      </c>
      <c r="Q13" s="15">
        <v>0</v>
      </c>
      <c r="R13" s="74" t="s">
        <v>249</v>
      </c>
      <c r="T13" s="17" t="s">
        <v>52</v>
      </c>
      <c r="U13" s="48">
        <f aca="true" t="shared" si="9" ref="U13:AB13">SUM(E59:E60)</f>
        <v>0</v>
      </c>
      <c r="V13" s="48">
        <f t="shared" si="9"/>
        <v>2</v>
      </c>
      <c r="W13" s="48">
        <f t="shared" si="9"/>
        <v>7</v>
      </c>
      <c r="X13" s="48">
        <f t="shared" si="9"/>
        <v>10</v>
      </c>
      <c r="Y13" s="48">
        <f t="shared" si="9"/>
        <v>25</v>
      </c>
      <c r="Z13" s="48">
        <f t="shared" si="9"/>
        <v>62</v>
      </c>
      <c r="AA13" s="48">
        <f t="shared" si="9"/>
        <v>95</v>
      </c>
      <c r="AB13" s="48">
        <f t="shared" si="9"/>
        <v>796</v>
      </c>
      <c r="AC13" s="17">
        <f t="shared" si="1"/>
        <v>997</v>
      </c>
      <c r="AD13" s="65">
        <f>SUM(P59:P60)</f>
        <v>7</v>
      </c>
      <c r="AE13" s="65">
        <f>SUM(Q59:Q60)</f>
        <v>11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</row>
    <row r="14" spans="1:30" s="17" customFormat="1" ht="21" customHeight="1">
      <c r="A14" s="16"/>
      <c r="B14" s="24" t="s">
        <v>327</v>
      </c>
      <c r="C14" s="24" t="s">
        <v>334</v>
      </c>
      <c r="D14" s="15" t="s">
        <v>55</v>
      </c>
      <c r="E14" s="28">
        <v>0</v>
      </c>
      <c r="F14" s="28">
        <v>0</v>
      </c>
      <c r="G14" s="28">
        <v>0</v>
      </c>
      <c r="H14" s="28">
        <v>11</v>
      </c>
      <c r="I14" s="28">
        <v>16</v>
      </c>
      <c r="J14" s="28">
        <v>196</v>
      </c>
      <c r="K14" s="28">
        <v>218</v>
      </c>
      <c r="L14" s="28">
        <v>127</v>
      </c>
      <c r="M14" s="15">
        <f t="shared" si="2"/>
        <v>568</v>
      </c>
      <c r="N14" s="19">
        <f t="shared" si="3"/>
        <v>3.382042253521127</v>
      </c>
      <c r="O14" s="36">
        <f t="shared" si="4"/>
        <v>0.4472073576651545</v>
      </c>
      <c r="P14" s="15">
        <v>0</v>
      </c>
      <c r="Q14" s="15">
        <v>0</v>
      </c>
      <c r="R14" s="74" t="s">
        <v>249</v>
      </c>
      <c r="T14" s="48"/>
      <c r="U14" s="48"/>
      <c r="V14" s="48"/>
      <c r="W14" s="48"/>
      <c r="X14" s="48"/>
      <c r="Y14" s="48"/>
      <c r="Z14" s="66"/>
      <c r="AA14" s="48"/>
      <c r="AB14" s="48"/>
      <c r="AC14" s="65"/>
      <c r="AD14" s="65"/>
    </row>
    <row r="15" spans="1:31" s="17" customFormat="1" ht="21" customHeight="1">
      <c r="A15" s="20"/>
      <c r="B15" s="24" t="s">
        <v>328</v>
      </c>
      <c r="C15" s="24" t="s">
        <v>336</v>
      </c>
      <c r="D15" s="15" t="s">
        <v>54</v>
      </c>
      <c r="E15" s="28">
        <v>0</v>
      </c>
      <c r="F15" s="28">
        <v>0</v>
      </c>
      <c r="G15" s="28">
        <v>0</v>
      </c>
      <c r="H15" s="28">
        <v>7</v>
      </c>
      <c r="I15" s="28">
        <v>9</v>
      </c>
      <c r="J15" s="28">
        <v>4</v>
      </c>
      <c r="K15" s="28">
        <v>5</v>
      </c>
      <c r="L15" s="28">
        <v>78</v>
      </c>
      <c r="M15" s="15">
        <f t="shared" si="2"/>
        <v>103</v>
      </c>
      <c r="N15" s="19">
        <f t="shared" si="3"/>
        <v>3.6699029126213594</v>
      </c>
      <c r="O15" s="36">
        <f t="shared" si="4"/>
        <v>0.6406663629630426</v>
      </c>
      <c r="P15" s="15">
        <v>0</v>
      </c>
      <c r="Q15" s="15">
        <v>0</v>
      </c>
      <c r="R15" s="74" t="s">
        <v>249</v>
      </c>
      <c r="T15" s="17" t="s">
        <v>139</v>
      </c>
      <c r="U15" s="52">
        <f>SUM(U4:U6)</f>
        <v>6</v>
      </c>
      <c r="V15" s="52">
        <f aca="true" t="shared" si="10" ref="V15:AE15">SUM(V4:V6)</f>
        <v>66</v>
      </c>
      <c r="W15" s="52">
        <f t="shared" si="10"/>
        <v>81</v>
      </c>
      <c r="X15" s="52">
        <f t="shared" si="10"/>
        <v>156</v>
      </c>
      <c r="Y15" s="52">
        <f t="shared" si="10"/>
        <v>214</v>
      </c>
      <c r="Z15" s="52">
        <f t="shared" si="10"/>
        <v>644</v>
      </c>
      <c r="AA15" s="52">
        <f t="shared" si="10"/>
        <v>768</v>
      </c>
      <c r="AB15" s="52">
        <f t="shared" si="10"/>
        <v>1367</v>
      </c>
      <c r="AC15" s="52">
        <f t="shared" si="10"/>
        <v>3302</v>
      </c>
      <c r="AD15" s="52">
        <f t="shared" si="10"/>
        <v>6</v>
      </c>
      <c r="AE15" s="52">
        <f t="shared" si="10"/>
        <v>7</v>
      </c>
    </row>
    <row r="16" spans="1:31" s="17" customFormat="1" ht="21" customHeight="1">
      <c r="A16" s="20"/>
      <c r="B16" s="24" t="s">
        <v>329</v>
      </c>
      <c r="C16" s="24" t="s">
        <v>337</v>
      </c>
      <c r="D16" s="15" t="s">
        <v>54</v>
      </c>
      <c r="E16" s="28">
        <v>0</v>
      </c>
      <c r="F16" s="28">
        <v>0</v>
      </c>
      <c r="G16" s="28">
        <v>0</v>
      </c>
      <c r="H16" s="28">
        <v>0</v>
      </c>
      <c r="I16" s="28">
        <v>3</v>
      </c>
      <c r="J16" s="28">
        <v>15</v>
      </c>
      <c r="K16" s="28">
        <v>17</v>
      </c>
      <c r="L16" s="28">
        <v>14</v>
      </c>
      <c r="M16" s="15">
        <f t="shared" si="2"/>
        <v>49</v>
      </c>
      <c r="N16" s="19">
        <f t="shared" si="3"/>
        <v>3.4285714285714284</v>
      </c>
      <c r="O16" s="36">
        <f t="shared" si="4"/>
        <v>0.45175395145262737</v>
      </c>
      <c r="P16" s="15">
        <v>0</v>
      </c>
      <c r="Q16" s="15">
        <v>0</v>
      </c>
      <c r="R16" s="74" t="s">
        <v>249</v>
      </c>
      <c r="T16" s="17" t="s">
        <v>140</v>
      </c>
      <c r="U16" s="52">
        <f>SUM(U7:U13)</f>
        <v>21</v>
      </c>
      <c r="V16" s="52">
        <f aca="true" t="shared" si="11" ref="V16:AE16">SUM(V7:V13)</f>
        <v>49</v>
      </c>
      <c r="W16" s="52">
        <f t="shared" si="11"/>
        <v>52</v>
      </c>
      <c r="X16" s="52">
        <f t="shared" si="11"/>
        <v>81</v>
      </c>
      <c r="Y16" s="52">
        <f t="shared" si="11"/>
        <v>145</v>
      </c>
      <c r="Z16" s="52">
        <f t="shared" si="11"/>
        <v>284</v>
      </c>
      <c r="AA16" s="52">
        <f t="shared" si="11"/>
        <v>425</v>
      </c>
      <c r="AB16" s="52">
        <f t="shared" si="11"/>
        <v>2039</v>
      </c>
      <c r="AC16" s="52">
        <f t="shared" si="11"/>
        <v>3096</v>
      </c>
      <c r="AD16" s="52">
        <f t="shared" si="11"/>
        <v>94</v>
      </c>
      <c r="AE16" s="52">
        <f t="shared" si="11"/>
        <v>23</v>
      </c>
    </row>
    <row r="17" spans="1:31" s="17" customFormat="1" ht="21" customHeight="1">
      <c r="A17" s="20"/>
      <c r="B17" s="24" t="s">
        <v>330</v>
      </c>
      <c r="C17" s="24" t="s">
        <v>73</v>
      </c>
      <c r="D17" s="15" t="s">
        <v>55</v>
      </c>
      <c r="E17" s="28">
        <v>1</v>
      </c>
      <c r="F17" s="28">
        <v>37</v>
      </c>
      <c r="G17" s="28">
        <v>75</v>
      </c>
      <c r="H17" s="28">
        <v>84</v>
      </c>
      <c r="I17" s="28">
        <v>69</v>
      </c>
      <c r="J17" s="28">
        <v>81</v>
      </c>
      <c r="K17" s="28">
        <v>87</v>
      </c>
      <c r="L17" s="28">
        <v>128</v>
      </c>
      <c r="M17" s="15">
        <f t="shared" si="2"/>
        <v>562</v>
      </c>
      <c r="N17" s="19">
        <f t="shared" si="3"/>
        <v>2.75711743772242</v>
      </c>
      <c r="O17" s="36">
        <f t="shared" si="4"/>
        <v>0.9834905248871997</v>
      </c>
      <c r="P17" s="15">
        <v>0</v>
      </c>
      <c r="Q17" s="15">
        <v>0</v>
      </c>
      <c r="R17" s="74" t="s">
        <v>250</v>
      </c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31" s="17" customFormat="1" ht="21" customHeight="1">
      <c r="A18" s="20"/>
      <c r="B18" s="24" t="s">
        <v>331</v>
      </c>
      <c r="C18" s="24" t="s">
        <v>335</v>
      </c>
      <c r="D18" s="15" t="s">
        <v>55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</v>
      </c>
      <c r="K18" s="28">
        <v>110</v>
      </c>
      <c r="L18" s="28">
        <v>451</v>
      </c>
      <c r="M18" s="15">
        <f t="shared" si="2"/>
        <v>562</v>
      </c>
      <c r="N18" s="19">
        <f t="shared" si="3"/>
        <v>3.900355871886121</v>
      </c>
      <c r="O18" s="36">
        <f t="shared" si="4"/>
        <v>0.20194749690121966</v>
      </c>
      <c r="P18" s="15">
        <v>0</v>
      </c>
      <c r="Q18" s="15">
        <v>0</v>
      </c>
      <c r="R18" s="74" t="s">
        <v>250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17" customFormat="1" ht="21" customHeight="1">
      <c r="A19" s="20"/>
      <c r="B19" s="24" t="s">
        <v>332</v>
      </c>
      <c r="C19" s="24" t="s">
        <v>338</v>
      </c>
      <c r="D19" s="15" t="s">
        <v>54</v>
      </c>
      <c r="E19" s="28">
        <v>1</v>
      </c>
      <c r="F19" s="28">
        <v>3</v>
      </c>
      <c r="G19" s="28">
        <v>4</v>
      </c>
      <c r="H19" s="28">
        <v>1</v>
      </c>
      <c r="I19" s="28">
        <v>9</v>
      </c>
      <c r="J19" s="28">
        <v>6</v>
      </c>
      <c r="K19" s="28">
        <v>13</v>
      </c>
      <c r="L19" s="28">
        <v>65</v>
      </c>
      <c r="M19" s="15">
        <f t="shared" si="2"/>
        <v>102</v>
      </c>
      <c r="N19" s="19">
        <f t="shared" si="3"/>
        <v>3.5</v>
      </c>
      <c r="O19" s="36">
        <f t="shared" si="4"/>
        <v>0.8631906158060834</v>
      </c>
      <c r="P19" s="15">
        <v>0</v>
      </c>
      <c r="Q19" s="15">
        <v>0</v>
      </c>
      <c r="R19" s="74" t="s">
        <v>250</v>
      </c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17" customFormat="1" ht="21" customHeight="1">
      <c r="A20" s="18"/>
      <c r="B20" s="24" t="s">
        <v>333</v>
      </c>
      <c r="C20" s="24" t="s">
        <v>339</v>
      </c>
      <c r="D20" s="15" t="s">
        <v>54</v>
      </c>
      <c r="E20" s="28">
        <v>0</v>
      </c>
      <c r="F20" s="28">
        <v>4</v>
      </c>
      <c r="G20" s="28">
        <v>1</v>
      </c>
      <c r="H20" s="28">
        <v>5</v>
      </c>
      <c r="I20" s="28">
        <v>6</v>
      </c>
      <c r="J20" s="28">
        <v>10</v>
      </c>
      <c r="K20" s="28">
        <v>7</v>
      </c>
      <c r="L20" s="28">
        <v>16</v>
      </c>
      <c r="M20" s="15">
        <f t="shared" si="2"/>
        <v>49</v>
      </c>
      <c r="N20" s="19">
        <f t="shared" si="3"/>
        <v>3.0408163265306123</v>
      </c>
      <c r="O20" s="36">
        <f t="shared" si="4"/>
        <v>0.9304197795963156</v>
      </c>
      <c r="P20" s="15">
        <v>0</v>
      </c>
      <c r="Q20" s="15">
        <v>0</v>
      </c>
      <c r="R20" s="74" t="s">
        <v>250</v>
      </c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s="17" customFormat="1" ht="21" customHeight="1">
      <c r="A21" s="87"/>
      <c r="B21" s="110"/>
      <c r="C21" s="110"/>
      <c r="D21" s="87"/>
      <c r="E21" s="88"/>
      <c r="F21" s="88"/>
      <c r="G21" s="88"/>
      <c r="H21" s="88"/>
      <c r="I21" s="88"/>
      <c r="J21" s="88"/>
      <c r="K21" s="88"/>
      <c r="L21" s="88"/>
      <c r="M21" s="87"/>
      <c r="N21" s="89"/>
      <c r="O21" s="90"/>
      <c r="P21" s="87"/>
      <c r="Q21" s="87"/>
      <c r="R21" s="115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1:31" s="17" customFormat="1" ht="21" customHeight="1">
      <c r="A22" s="44"/>
      <c r="B22" s="65"/>
      <c r="C22" s="65"/>
      <c r="D22" s="44"/>
      <c r="E22" s="113"/>
      <c r="F22" s="113"/>
      <c r="G22" s="113"/>
      <c r="H22" s="113"/>
      <c r="I22" s="113"/>
      <c r="J22" s="113"/>
      <c r="K22" s="113"/>
      <c r="L22" s="113"/>
      <c r="M22" s="44"/>
      <c r="N22" s="61"/>
      <c r="O22" s="62"/>
      <c r="P22" s="44"/>
      <c r="Q22" s="44"/>
      <c r="R22" s="68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1" s="17" customFormat="1" ht="21" customHeight="1">
      <c r="A23" s="44"/>
      <c r="B23" s="65"/>
      <c r="C23" s="65"/>
      <c r="D23" s="44"/>
      <c r="E23" s="113"/>
      <c r="F23" s="113"/>
      <c r="G23" s="113"/>
      <c r="H23" s="113"/>
      <c r="I23" s="113"/>
      <c r="J23" s="113"/>
      <c r="K23" s="113"/>
      <c r="L23" s="113"/>
      <c r="M23" s="44"/>
      <c r="N23" s="61"/>
      <c r="O23" s="62"/>
      <c r="P23" s="44"/>
      <c r="Q23" s="44"/>
      <c r="R23" s="68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1:31" s="17" customFormat="1" ht="21" customHeight="1">
      <c r="A24" s="44"/>
      <c r="B24" s="65"/>
      <c r="C24" s="65"/>
      <c r="D24" s="44"/>
      <c r="E24" s="113"/>
      <c r="F24" s="113"/>
      <c r="G24" s="113"/>
      <c r="H24" s="113"/>
      <c r="I24" s="113"/>
      <c r="J24" s="113"/>
      <c r="K24" s="113"/>
      <c r="L24" s="113"/>
      <c r="M24" s="44"/>
      <c r="N24" s="61"/>
      <c r="O24" s="62"/>
      <c r="P24" s="44"/>
      <c r="Q24" s="44"/>
      <c r="R24" s="68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18" s="53" customFormat="1" ht="25.5" customHeight="1">
      <c r="A25" s="142" t="s">
        <v>102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  <row r="26" spans="1:18" s="53" customFormat="1" ht="25.5" customHeight="1">
      <c r="A26" s="142" t="s">
        <v>268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</row>
    <row r="27" spans="1:31" s="17" customFormat="1" ht="20.25" customHeight="1">
      <c r="A27" s="140" t="s">
        <v>46</v>
      </c>
      <c r="B27" s="140" t="s">
        <v>0</v>
      </c>
      <c r="C27" s="140" t="s">
        <v>56</v>
      </c>
      <c r="D27" s="140" t="s">
        <v>53</v>
      </c>
      <c r="E27" s="141" t="s">
        <v>41</v>
      </c>
      <c r="F27" s="141"/>
      <c r="G27" s="141"/>
      <c r="H27" s="141"/>
      <c r="I27" s="141"/>
      <c r="J27" s="141"/>
      <c r="K27" s="141"/>
      <c r="L27" s="141"/>
      <c r="M27" s="16" t="s">
        <v>40</v>
      </c>
      <c r="N27" s="134" t="s">
        <v>44</v>
      </c>
      <c r="O27" s="136" t="s">
        <v>45</v>
      </c>
      <c r="P27" s="70"/>
      <c r="Q27" s="70"/>
      <c r="R27" s="140" t="s">
        <v>3</v>
      </c>
      <c r="U27" s="12">
        <v>0</v>
      </c>
      <c r="V27" s="12">
        <v>1</v>
      </c>
      <c r="W27" s="12">
        <v>1.5</v>
      </c>
      <c r="X27" s="12">
        <v>2</v>
      </c>
      <c r="Y27" s="12">
        <v>2.5</v>
      </c>
      <c r="Z27" s="12">
        <v>3</v>
      </c>
      <c r="AA27" s="12">
        <v>3.5</v>
      </c>
      <c r="AB27" s="12">
        <v>4</v>
      </c>
      <c r="AC27" s="12" t="s">
        <v>83</v>
      </c>
      <c r="AD27" s="12" t="s">
        <v>1</v>
      </c>
      <c r="AE27" s="17" t="s">
        <v>2</v>
      </c>
    </row>
    <row r="28" spans="1:31" s="17" customFormat="1" ht="20.25" customHeight="1">
      <c r="A28" s="140"/>
      <c r="B28" s="140"/>
      <c r="C28" s="140"/>
      <c r="D28" s="140"/>
      <c r="E28" s="15">
        <v>0</v>
      </c>
      <c r="F28" s="15">
        <v>1</v>
      </c>
      <c r="G28" s="15">
        <v>1.5</v>
      </c>
      <c r="H28" s="15">
        <v>2</v>
      </c>
      <c r="I28" s="15">
        <v>2.5</v>
      </c>
      <c r="J28" s="15">
        <v>3</v>
      </c>
      <c r="K28" s="15">
        <v>3.5</v>
      </c>
      <c r="L28" s="15">
        <v>4</v>
      </c>
      <c r="M28" s="18" t="s">
        <v>43</v>
      </c>
      <c r="N28" s="134"/>
      <c r="O28" s="136"/>
      <c r="P28" s="71" t="s">
        <v>1</v>
      </c>
      <c r="Q28" s="71" t="s">
        <v>2</v>
      </c>
      <c r="R28" s="140"/>
      <c r="T28" s="17" t="s">
        <v>47</v>
      </c>
      <c r="U28" s="17">
        <f aca="true" t="shared" si="12" ref="U28:AB28">SUM(E29:E32)</f>
        <v>6</v>
      </c>
      <c r="V28" s="17">
        <f t="shared" si="12"/>
        <v>29</v>
      </c>
      <c r="W28" s="17">
        <f t="shared" si="12"/>
        <v>30</v>
      </c>
      <c r="X28" s="17">
        <f t="shared" si="12"/>
        <v>41</v>
      </c>
      <c r="Y28" s="17">
        <f t="shared" si="12"/>
        <v>43</v>
      </c>
      <c r="Z28" s="17">
        <f t="shared" si="12"/>
        <v>99</v>
      </c>
      <c r="AA28" s="17">
        <f t="shared" si="12"/>
        <v>130</v>
      </c>
      <c r="AB28" s="17">
        <f t="shared" si="12"/>
        <v>252</v>
      </c>
      <c r="AC28" s="17">
        <f>SUM(U28:AB28)</f>
        <v>630</v>
      </c>
      <c r="AD28" s="17">
        <f>SUM(P29:P32)</f>
        <v>1</v>
      </c>
      <c r="AE28" s="17">
        <f>SUM(Q29:Q32)</f>
        <v>7</v>
      </c>
    </row>
    <row r="29" spans="1:31" s="17" customFormat="1" ht="21" customHeight="1">
      <c r="A29" s="18" t="s">
        <v>49</v>
      </c>
      <c r="B29" s="126" t="s">
        <v>340</v>
      </c>
      <c r="C29" s="126" t="s">
        <v>341</v>
      </c>
      <c r="D29" s="18" t="s">
        <v>54</v>
      </c>
      <c r="E29" s="107">
        <v>0</v>
      </c>
      <c r="F29" s="107">
        <v>0</v>
      </c>
      <c r="G29" s="107">
        <v>0</v>
      </c>
      <c r="H29" s="107">
        <v>1</v>
      </c>
      <c r="I29" s="107">
        <v>0</v>
      </c>
      <c r="J29" s="107">
        <v>1</v>
      </c>
      <c r="K29" s="107">
        <v>0</v>
      </c>
      <c r="L29" s="107">
        <v>0</v>
      </c>
      <c r="M29" s="18">
        <f>SUM(E29:L29)</f>
        <v>2</v>
      </c>
      <c r="N29" s="51">
        <f>((4*L29)+(3.5*K29)+(3*J29)+(2.5*I29)+(2*H29)+(1.5*G29)+(F29))/M29</f>
        <v>2.5</v>
      </c>
      <c r="O29" s="114">
        <f>SQRT((16*L29+12.25*K29+9*J29+6.25*I29+4*H29+2.25*G29+F29)/M29-(N29^2))</f>
        <v>0.5</v>
      </c>
      <c r="P29" s="107">
        <v>0</v>
      </c>
      <c r="Q29" s="107">
        <v>0</v>
      </c>
      <c r="R29" s="107" t="s">
        <v>254</v>
      </c>
      <c r="T29" s="17" t="s">
        <v>141</v>
      </c>
      <c r="U29" s="52">
        <f>SUM(U15:U16)</f>
        <v>27</v>
      </c>
      <c r="V29" s="52">
        <f aca="true" t="shared" si="13" ref="V29:AE29">SUM(V15:V16)</f>
        <v>115</v>
      </c>
      <c r="W29" s="52">
        <f t="shared" si="13"/>
        <v>133</v>
      </c>
      <c r="X29" s="52">
        <f t="shared" si="13"/>
        <v>237</v>
      </c>
      <c r="Y29" s="52">
        <f t="shared" si="13"/>
        <v>359</v>
      </c>
      <c r="Z29" s="52">
        <f t="shared" si="13"/>
        <v>928</v>
      </c>
      <c r="AA29" s="52">
        <f t="shared" si="13"/>
        <v>1193</v>
      </c>
      <c r="AB29" s="52">
        <f t="shared" si="13"/>
        <v>3406</v>
      </c>
      <c r="AC29" s="52">
        <f t="shared" si="13"/>
        <v>6398</v>
      </c>
      <c r="AD29" s="52">
        <f t="shared" si="13"/>
        <v>100</v>
      </c>
      <c r="AE29" s="52">
        <f t="shared" si="13"/>
        <v>30</v>
      </c>
    </row>
    <row r="30" spans="1:18" s="17" customFormat="1" ht="21" customHeight="1">
      <c r="A30" s="16"/>
      <c r="B30" s="24" t="s">
        <v>28</v>
      </c>
      <c r="C30" s="24" t="s">
        <v>342</v>
      </c>
      <c r="D30" s="15" t="s">
        <v>54</v>
      </c>
      <c r="E30" s="28">
        <v>0</v>
      </c>
      <c r="F30" s="28">
        <v>1</v>
      </c>
      <c r="G30" s="28">
        <v>11</v>
      </c>
      <c r="H30" s="28">
        <v>11</v>
      </c>
      <c r="I30" s="28">
        <v>6</v>
      </c>
      <c r="J30" s="28">
        <v>10</v>
      </c>
      <c r="K30" s="28">
        <v>6</v>
      </c>
      <c r="L30" s="28">
        <v>4</v>
      </c>
      <c r="M30" s="15">
        <f>SUM(E30:L30)</f>
        <v>49</v>
      </c>
      <c r="N30" s="19">
        <f>((4*L30)+(3.5*K30)+(3*J30)+(2.5*I30)+(2*H30)+(1.5*G30)+(F30))/M30</f>
        <v>2.479591836734694</v>
      </c>
      <c r="O30" s="36">
        <f>SQRT((16*L30+12.25*K30+9*J30+6.25*I30+4*H30+2.25*G30+F30)/M30-(N30^2))</f>
        <v>0.8265935980032091</v>
      </c>
      <c r="P30" s="28">
        <v>1</v>
      </c>
      <c r="Q30" s="28">
        <v>2</v>
      </c>
      <c r="R30" s="28" t="s">
        <v>254</v>
      </c>
    </row>
    <row r="31" spans="1:18" s="17" customFormat="1" ht="21" customHeight="1">
      <c r="A31" s="20"/>
      <c r="B31" s="24" t="s">
        <v>88</v>
      </c>
      <c r="C31" s="24" t="s">
        <v>343</v>
      </c>
      <c r="D31" s="15" t="s">
        <v>54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9</v>
      </c>
      <c r="M31" s="15">
        <f>SUM(E31:L31)</f>
        <v>9</v>
      </c>
      <c r="N31" s="19">
        <f>((4*L31)+(3.5*K31)+(3*J31)+(2.5*I31)+(2*H31)+(1.5*G31)+(F31))/M31</f>
        <v>4</v>
      </c>
      <c r="O31" s="36">
        <f>SQRT((16*L31+12.25*K31+9*J31+6.25*I31+4*H31+2.25*G31+F31)/M31-(N31^2))</f>
        <v>0</v>
      </c>
      <c r="P31" s="28">
        <v>0</v>
      </c>
      <c r="Q31" s="28">
        <v>0</v>
      </c>
      <c r="R31" s="28" t="s">
        <v>254</v>
      </c>
    </row>
    <row r="32" spans="1:18" s="17" customFormat="1" ht="21" customHeight="1">
      <c r="A32" s="18"/>
      <c r="B32" s="24" t="s">
        <v>29</v>
      </c>
      <c r="C32" s="24" t="s">
        <v>73</v>
      </c>
      <c r="D32" s="15" t="s">
        <v>55</v>
      </c>
      <c r="E32" s="28">
        <v>6</v>
      </c>
      <c r="F32" s="28">
        <v>28</v>
      </c>
      <c r="G32" s="28">
        <v>19</v>
      </c>
      <c r="H32" s="28">
        <v>29</v>
      </c>
      <c r="I32" s="28">
        <v>37</v>
      </c>
      <c r="J32" s="28">
        <v>88</v>
      </c>
      <c r="K32" s="28">
        <v>124</v>
      </c>
      <c r="L32" s="28">
        <v>239</v>
      </c>
      <c r="M32" s="15">
        <f>SUM(E32:L32)</f>
        <v>570</v>
      </c>
      <c r="N32" s="19">
        <f>((4*L32)+(3.5*K32)+(3*J32)+(2.5*I32)+(2*H32)+(1.5*G32)+(F32))/M32</f>
        <v>3.2649122807017545</v>
      </c>
      <c r="O32" s="36">
        <f>SQRT((16*L32+12.25*K32+9*J32+6.25*I32+4*H32+2.25*G32+F32)/M32-(N32^2))</f>
        <v>0.9147890616929358</v>
      </c>
      <c r="P32" s="28">
        <v>0</v>
      </c>
      <c r="Q32" s="28">
        <v>5</v>
      </c>
      <c r="R32" s="28" t="s">
        <v>254</v>
      </c>
    </row>
    <row r="33" spans="1:30" s="50" customFormat="1" ht="20.25" customHeight="1">
      <c r="A33" s="141" t="s">
        <v>83</v>
      </c>
      <c r="B33" s="141"/>
      <c r="C33" s="141"/>
      <c r="D33" s="141"/>
      <c r="E33" s="15">
        <f>SUM(E5:E20,E29:E32)</f>
        <v>15</v>
      </c>
      <c r="F33" s="15">
        <f aca="true" t="shared" si="14" ref="F33:L33">SUM(F5:F20,F29:F32)</f>
        <v>179</v>
      </c>
      <c r="G33" s="15">
        <f t="shared" si="14"/>
        <v>206</v>
      </c>
      <c r="H33" s="15">
        <f t="shared" si="14"/>
        <v>325</v>
      </c>
      <c r="I33" s="15">
        <f t="shared" si="14"/>
        <v>369</v>
      </c>
      <c r="J33" s="15">
        <f t="shared" si="14"/>
        <v>830</v>
      </c>
      <c r="K33" s="15">
        <f t="shared" si="14"/>
        <v>1129</v>
      </c>
      <c r="L33" s="15">
        <f t="shared" si="14"/>
        <v>2895</v>
      </c>
      <c r="M33" s="15">
        <f>SUM(E33:L33)</f>
        <v>5948</v>
      </c>
      <c r="N33" s="19">
        <f>((4*L33)+(3.5*K33)+(3*J33)+(2.5*I33)+(2*H33)+(1.5*G33)+(F33))/M33</f>
        <v>3.3762609280430396</v>
      </c>
      <c r="O33" s="36">
        <f>SQRT((16*L33+12.25*K33+9*J33+6.25*I33+4*H33+2.25*G33+F33)/M33-(N33^2))</f>
        <v>0.8268900465796089</v>
      </c>
      <c r="P33" s="15">
        <f>SUM(P5:P20,P29:P32)</f>
        <v>6</v>
      </c>
      <c r="Q33" s="15">
        <f>SUM(Q5:Q20,Q29:Q32)</f>
        <v>7</v>
      </c>
      <c r="R33" s="49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s="52" customFormat="1" ht="20.25" customHeight="1">
      <c r="A34" s="141" t="s">
        <v>85</v>
      </c>
      <c r="B34" s="141"/>
      <c r="C34" s="141"/>
      <c r="D34" s="141"/>
      <c r="E34" s="19">
        <f>(E33*100)/$M33</f>
        <v>0.25218560860793543</v>
      </c>
      <c r="F34" s="19">
        <f aca="true" t="shared" si="15" ref="F34:L34">(F33*100)/$M33</f>
        <v>3.0094149293880297</v>
      </c>
      <c r="G34" s="19">
        <f t="shared" si="15"/>
        <v>3.4633490248823136</v>
      </c>
      <c r="H34" s="19">
        <f t="shared" si="15"/>
        <v>5.464021519838601</v>
      </c>
      <c r="I34" s="19">
        <f t="shared" si="15"/>
        <v>6.203765971755212</v>
      </c>
      <c r="J34" s="19">
        <f t="shared" si="15"/>
        <v>13.954270342972428</v>
      </c>
      <c r="K34" s="19">
        <f t="shared" si="15"/>
        <v>18.98117014122394</v>
      </c>
      <c r="L34" s="19">
        <f t="shared" si="15"/>
        <v>48.67182246133154</v>
      </c>
      <c r="M34" s="19">
        <f>((M33-(P33+Q33))*100)/$M33</f>
        <v>99.78143913920646</v>
      </c>
      <c r="N34" s="21"/>
      <c r="O34" s="39"/>
      <c r="P34" s="51">
        <f>(P33*100)/$M33</f>
        <v>0.10087424344317418</v>
      </c>
      <c r="Q34" s="51">
        <f>(Q33*100)/$M33</f>
        <v>0.11768661735036987</v>
      </c>
      <c r="R34" s="18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s="2" customFormat="1" ht="23.2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8"/>
      <c r="P35" s="13"/>
      <c r="Q35" s="13"/>
      <c r="R35" s="1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</row>
    <row r="36" spans="1:18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8"/>
      <c r="P36" s="13"/>
      <c r="Q36" s="13"/>
      <c r="R36" s="12"/>
    </row>
    <row r="37" spans="1:18" s="2" customFormat="1" ht="23.25">
      <c r="A37" s="12"/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8"/>
      <c r="P37" s="13"/>
      <c r="Q37" s="13"/>
      <c r="R37" s="12"/>
    </row>
    <row r="38" spans="1:18" s="2" customFormat="1" ht="23.25">
      <c r="A38" s="12"/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38"/>
      <c r="P38" s="13"/>
      <c r="Q38" s="13"/>
      <c r="R38" s="12"/>
    </row>
    <row r="39" spans="1:18" s="2" customFormat="1" ht="23.25">
      <c r="A39" s="12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8"/>
      <c r="P39" s="13"/>
      <c r="Q39" s="13"/>
      <c r="R39" s="12"/>
    </row>
    <row r="40" spans="1:18" s="2" customFormat="1" ht="23.2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8"/>
      <c r="P40" s="13"/>
      <c r="Q40" s="13"/>
      <c r="R40" s="12"/>
    </row>
    <row r="41" spans="1:18" s="2" customFormat="1" ht="23.25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8"/>
      <c r="P41" s="13"/>
      <c r="Q41" s="13"/>
      <c r="R41" s="12"/>
    </row>
    <row r="42" spans="1:18" s="2" customFormat="1" ht="23.25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8"/>
      <c r="P42" s="13"/>
      <c r="Q42" s="13"/>
      <c r="R42" s="12"/>
    </row>
    <row r="43" spans="1:18" s="2" customFormat="1" ht="23.25">
      <c r="A43" s="12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8"/>
      <c r="P43" s="13"/>
      <c r="Q43" s="13"/>
      <c r="R43" s="12"/>
    </row>
    <row r="44" spans="1:18" s="2" customFormat="1" ht="23.25">
      <c r="A44" s="12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8"/>
      <c r="P44" s="13"/>
      <c r="Q44" s="13"/>
      <c r="R44" s="12"/>
    </row>
    <row r="45" spans="1:18" s="2" customFormat="1" ht="23.25">
      <c r="A45" s="12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8"/>
      <c r="P45" s="13"/>
      <c r="Q45" s="13"/>
      <c r="R45" s="12"/>
    </row>
    <row r="46" spans="1:18" s="2" customFormat="1" ht="23.25">
      <c r="A46" s="12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38"/>
      <c r="P46" s="13"/>
      <c r="Q46" s="13"/>
      <c r="R46" s="12"/>
    </row>
    <row r="47" spans="1:30" s="1" customFormat="1" ht="29.25">
      <c r="A47" s="143" t="s">
        <v>102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18" s="1" customFormat="1" ht="29.25">
      <c r="A48" s="143" t="s">
        <v>267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30" s="17" customFormat="1" ht="23.25">
      <c r="A49" s="140" t="s">
        <v>46</v>
      </c>
      <c r="B49" s="140" t="s">
        <v>0</v>
      </c>
      <c r="C49" s="140" t="s">
        <v>56</v>
      </c>
      <c r="D49" s="140" t="s">
        <v>53</v>
      </c>
      <c r="E49" s="141" t="s">
        <v>41</v>
      </c>
      <c r="F49" s="141"/>
      <c r="G49" s="141"/>
      <c r="H49" s="141"/>
      <c r="I49" s="141"/>
      <c r="J49" s="141"/>
      <c r="K49" s="141"/>
      <c r="L49" s="141"/>
      <c r="M49" s="16" t="s">
        <v>40</v>
      </c>
      <c r="N49" s="134" t="s">
        <v>44</v>
      </c>
      <c r="O49" s="136" t="s">
        <v>45</v>
      </c>
      <c r="P49" s="70"/>
      <c r="Q49" s="70"/>
      <c r="R49" s="140" t="s">
        <v>3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18" s="17" customFormat="1" ht="23.25">
      <c r="A50" s="140"/>
      <c r="B50" s="140"/>
      <c r="C50" s="140"/>
      <c r="D50" s="140"/>
      <c r="E50" s="15">
        <v>0</v>
      </c>
      <c r="F50" s="15">
        <v>1</v>
      </c>
      <c r="G50" s="15">
        <v>1.5</v>
      </c>
      <c r="H50" s="15">
        <v>2</v>
      </c>
      <c r="I50" s="15">
        <v>2.5</v>
      </c>
      <c r="J50" s="15">
        <v>3</v>
      </c>
      <c r="K50" s="15">
        <v>3.5</v>
      </c>
      <c r="L50" s="15">
        <v>4</v>
      </c>
      <c r="M50" s="18" t="s">
        <v>43</v>
      </c>
      <c r="N50" s="134"/>
      <c r="O50" s="136"/>
      <c r="P50" s="71" t="s">
        <v>1</v>
      </c>
      <c r="Q50" s="71" t="s">
        <v>2</v>
      </c>
      <c r="R50" s="140"/>
    </row>
    <row r="51" spans="1:18" s="17" customFormat="1" ht="21.75">
      <c r="A51" s="15" t="s">
        <v>50</v>
      </c>
      <c r="B51" s="24" t="s">
        <v>9</v>
      </c>
      <c r="C51" s="24" t="s">
        <v>73</v>
      </c>
      <c r="D51" s="15" t="s">
        <v>55</v>
      </c>
      <c r="E51" s="28">
        <v>21</v>
      </c>
      <c r="F51" s="28">
        <v>19</v>
      </c>
      <c r="G51" s="28">
        <v>33</v>
      </c>
      <c r="H51" s="28">
        <v>35</v>
      </c>
      <c r="I51" s="28">
        <v>50</v>
      </c>
      <c r="J51" s="28">
        <v>73</v>
      </c>
      <c r="K51" s="28">
        <v>113</v>
      </c>
      <c r="L51" s="28">
        <v>233</v>
      </c>
      <c r="M51" s="15">
        <f aca="true" t="shared" si="16" ref="M51:M61">SUM(E51:L51)</f>
        <v>577</v>
      </c>
      <c r="N51" s="19">
        <f aca="true" t="shared" si="17" ref="N51:N61">((4*L51)+(3.5*K51)+(3*J51)+(2.5*I51)+(2*H51)+(1.5*G51)+(F51))/M51</f>
        <v>3.1369150779896016</v>
      </c>
      <c r="O51" s="36">
        <f aca="true" t="shared" si="18" ref="O51:O61">SQRT((16*L51+12.25*K51+9*J51+6.25*I51+4*H51+2.25*G51+F51)/M51-(N51^2))</f>
        <v>1.0508589445707919</v>
      </c>
      <c r="P51" s="28">
        <v>4</v>
      </c>
      <c r="Q51" s="28">
        <v>12</v>
      </c>
      <c r="R51" s="28" t="s">
        <v>255</v>
      </c>
    </row>
    <row r="52" spans="1:18" s="17" customFormat="1" ht="21.75">
      <c r="A52" s="16"/>
      <c r="B52" s="24" t="s">
        <v>219</v>
      </c>
      <c r="C52" s="24" t="s">
        <v>339</v>
      </c>
      <c r="D52" s="15" t="s">
        <v>54</v>
      </c>
      <c r="E52" s="28">
        <v>0</v>
      </c>
      <c r="F52" s="28">
        <v>27</v>
      </c>
      <c r="G52" s="28">
        <v>12</v>
      </c>
      <c r="H52" s="28">
        <v>18</v>
      </c>
      <c r="I52" s="28">
        <v>22</v>
      </c>
      <c r="J52" s="28">
        <v>20</v>
      </c>
      <c r="K52" s="28">
        <v>35</v>
      </c>
      <c r="L52" s="28">
        <v>347</v>
      </c>
      <c r="M52" s="15">
        <f t="shared" si="16"/>
        <v>481</v>
      </c>
      <c r="N52" s="19">
        <f t="shared" si="17"/>
        <v>3.547817047817048</v>
      </c>
      <c r="O52" s="36">
        <f t="shared" si="18"/>
        <v>0.876939736383199</v>
      </c>
      <c r="P52" s="28">
        <v>80</v>
      </c>
      <c r="Q52" s="28">
        <v>0</v>
      </c>
      <c r="R52" s="28" t="s">
        <v>255</v>
      </c>
    </row>
    <row r="53" spans="1:18" s="17" customFormat="1" ht="21.75">
      <c r="A53" s="20"/>
      <c r="B53" s="24" t="s">
        <v>220</v>
      </c>
      <c r="C53" s="24" t="s">
        <v>73</v>
      </c>
      <c r="D53" s="15" t="s">
        <v>55</v>
      </c>
      <c r="E53" s="28">
        <v>2</v>
      </c>
      <c r="F53" s="28">
        <v>9</v>
      </c>
      <c r="G53" s="28">
        <v>25</v>
      </c>
      <c r="H53" s="28">
        <v>64</v>
      </c>
      <c r="I53" s="28">
        <v>123</v>
      </c>
      <c r="J53" s="28">
        <v>152</v>
      </c>
      <c r="K53" s="28">
        <v>116</v>
      </c>
      <c r="L53" s="28">
        <v>67</v>
      </c>
      <c r="M53" s="15">
        <f>SUM(E53:L53)</f>
        <v>558</v>
      </c>
      <c r="N53" s="19">
        <f t="shared" si="17"/>
        <v>2.888888888888889</v>
      </c>
      <c r="O53" s="36">
        <f>SQRT((16*L53+12.25*K53+9*J53+6.25*I53+4*H53+2.25*G53+F53)/M53-(N53^2))</f>
        <v>0.7260033362768703</v>
      </c>
      <c r="P53" s="28">
        <v>2</v>
      </c>
      <c r="Q53" s="28">
        <v>15</v>
      </c>
      <c r="R53" s="28" t="s">
        <v>256</v>
      </c>
    </row>
    <row r="54" spans="1:18" s="17" customFormat="1" ht="21.75">
      <c r="A54" s="18"/>
      <c r="B54" s="24" t="s">
        <v>221</v>
      </c>
      <c r="C54" s="24" t="s">
        <v>344</v>
      </c>
      <c r="D54" s="15" t="s">
        <v>54</v>
      </c>
      <c r="E54" s="28">
        <v>5</v>
      </c>
      <c r="F54" s="28">
        <v>10</v>
      </c>
      <c r="G54" s="28">
        <v>3</v>
      </c>
      <c r="H54" s="28">
        <v>0</v>
      </c>
      <c r="I54" s="28">
        <v>2</v>
      </c>
      <c r="J54" s="28">
        <v>6</v>
      </c>
      <c r="K54" s="28">
        <v>13</v>
      </c>
      <c r="L54" s="28">
        <v>506</v>
      </c>
      <c r="M54" s="15">
        <f>SUM(E54:L54)</f>
        <v>545</v>
      </c>
      <c r="N54" s="19">
        <f t="shared" si="17"/>
        <v>3.8660550458715597</v>
      </c>
      <c r="O54" s="36">
        <f>SQRT((16*L54+12.25*K54+9*J54+6.25*I54+4*H54+2.25*G54+F54)/M54-(N54^2))</f>
        <v>0.5946582062757169</v>
      </c>
      <c r="P54" s="28">
        <v>0</v>
      </c>
      <c r="Q54" s="28">
        <v>0</v>
      </c>
      <c r="R54" s="28" t="s">
        <v>256</v>
      </c>
    </row>
    <row r="55" spans="1:18" s="17" customFormat="1" ht="21.75">
      <c r="A55" s="15" t="s">
        <v>51</v>
      </c>
      <c r="B55" s="24" t="s">
        <v>19</v>
      </c>
      <c r="C55" s="24" t="s">
        <v>73</v>
      </c>
      <c r="D55" s="15" t="s">
        <v>55</v>
      </c>
      <c r="E55" s="28">
        <v>0</v>
      </c>
      <c r="F55" s="28">
        <v>0</v>
      </c>
      <c r="G55" s="28">
        <v>0</v>
      </c>
      <c r="H55" s="28">
        <v>15</v>
      </c>
      <c r="I55" s="28">
        <v>43</v>
      </c>
      <c r="J55" s="28">
        <v>120</v>
      </c>
      <c r="K55" s="28">
        <v>146</v>
      </c>
      <c r="L55" s="28">
        <v>193</v>
      </c>
      <c r="M55" s="15">
        <f t="shared" si="16"/>
        <v>517</v>
      </c>
      <c r="N55" s="19">
        <f t="shared" si="17"/>
        <v>3.4439071566731143</v>
      </c>
      <c r="O55" s="36">
        <f t="shared" si="18"/>
        <v>0.5446651901212561</v>
      </c>
      <c r="P55" s="28">
        <v>3</v>
      </c>
      <c r="Q55" s="28">
        <v>0</v>
      </c>
      <c r="R55" s="28" t="s">
        <v>261</v>
      </c>
    </row>
    <row r="56" spans="1:18" s="17" customFormat="1" ht="21.75">
      <c r="A56" s="16"/>
      <c r="B56" s="24" t="s">
        <v>345</v>
      </c>
      <c r="C56" s="24" t="s">
        <v>341</v>
      </c>
      <c r="D56" s="15" t="s">
        <v>54</v>
      </c>
      <c r="E56" s="28">
        <v>0</v>
      </c>
      <c r="F56" s="28">
        <v>1</v>
      </c>
      <c r="G56" s="28">
        <v>0</v>
      </c>
      <c r="H56" s="28">
        <v>3</v>
      </c>
      <c r="I56" s="28">
        <v>5</v>
      </c>
      <c r="J56" s="28">
        <v>9</v>
      </c>
      <c r="K56" s="28">
        <v>36</v>
      </c>
      <c r="L56" s="28">
        <v>470</v>
      </c>
      <c r="M56" s="15">
        <f t="shared" si="16"/>
        <v>524</v>
      </c>
      <c r="N56" s="19">
        <f t="shared" si="17"/>
        <v>3.9169847328244276</v>
      </c>
      <c r="O56" s="36">
        <f t="shared" si="18"/>
        <v>0.2983377481658204</v>
      </c>
      <c r="P56" s="28">
        <v>0</v>
      </c>
      <c r="Q56" s="28">
        <v>0</v>
      </c>
      <c r="R56" s="28" t="s">
        <v>261</v>
      </c>
    </row>
    <row r="57" spans="1:18" s="17" customFormat="1" ht="21.75">
      <c r="A57" s="20"/>
      <c r="B57" s="24" t="s">
        <v>346</v>
      </c>
      <c r="C57" s="24" t="s">
        <v>73</v>
      </c>
      <c r="D57" s="15" t="s">
        <v>55</v>
      </c>
      <c r="E57" s="28">
        <v>7</v>
      </c>
      <c r="F57" s="28">
        <v>0</v>
      </c>
      <c r="G57" s="28">
        <v>2</v>
      </c>
      <c r="H57" s="28">
        <v>50</v>
      </c>
      <c r="I57" s="28">
        <v>87</v>
      </c>
      <c r="J57" s="28">
        <v>97</v>
      </c>
      <c r="K57" s="28">
        <v>145</v>
      </c>
      <c r="L57" s="28">
        <v>129</v>
      </c>
      <c r="M57" s="15">
        <f>SUM(E57:L57)</f>
        <v>517</v>
      </c>
      <c r="N57" s="19">
        <f t="shared" si="17"/>
        <v>3.16247582205029</v>
      </c>
      <c r="O57" s="36">
        <f>SQRT((16*L57+12.25*K57+9*J57+6.25*I57+4*H57+2.25*G57+F57)/M57-(N57^2))</f>
        <v>0.7500509730554216</v>
      </c>
      <c r="P57" s="28">
        <v>6</v>
      </c>
      <c r="Q57" s="28">
        <v>0</v>
      </c>
      <c r="R57" s="28" t="s">
        <v>262</v>
      </c>
    </row>
    <row r="58" spans="1:18" s="17" customFormat="1" ht="21.75">
      <c r="A58" s="18"/>
      <c r="B58" s="24" t="s">
        <v>347</v>
      </c>
      <c r="C58" s="24" t="s">
        <v>343</v>
      </c>
      <c r="D58" s="15" t="s">
        <v>54</v>
      </c>
      <c r="E58" s="28">
        <v>17</v>
      </c>
      <c r="F58" s="28">
        <v>0</v>
      </c>
      <c r="G58" s="28">
        <v>0</v>
      </c>
      <c r="H58" s="28">
        <v>6</v>
      </c>
      <c r="I58" s="28">
        <v>9</v>
      </c>
      <c r="J58" s="28">
        <v>14</v>
      </c>
      <c r="K58" s="28">
        <v>31</v>
      </c>
      <c r="L58" s="28">
        <v>448</v>
      </c>
      <c r="M58" s="15">
        <f>SUM(E58:L58)</f>
        <v>525</v>
      </c>
      <c r="N58" s="19">
        <f t="shared" si="17"/>
        <v>3.7657142857142856</v>
      </c>
      <c r="O58" s="36">
        <f>SQRT((16*L58+12.25*K58+9*J58+6.25*I58+4*H58+2.25*G58+F58)/M58-(N58^2))</f>
        <v>0.7674110553615694</v>
      </c>
      <c r="P58" s="28">
        <v>0</v>
      </c>
      <c r="Q58" s="28">
        <v>0</v>
      </c>
      <c r="R58" s="28" t="s">
        <v>262</v>
      </c>
    </row>
    <row r="59" spans="1:18" s="17" customFormat="1" ht="21.75">
      <c r="A59" s="15" t="s">
        <v>52</v>
      </c>
      <c r="B59" s="24" t="s">
        <v>36</v>
      </c>
      <c r="C59" s="24" t="s">
        <v>73</v>
      </c>
      <c r="D59" s="15" t="s">
        <v>55</v>
      </c>
      <c r="E59" s="28">
        <v>0</v>
      </c>
      <c r="F59" s="28">
        <v>1</v>
      </c>
      <c r="G59" s="28">
        <v>2</v>
      </c>
      <c r="H59" s="28">
        <v>3</v>
      </c>
      <c r="I59" s="28">
        <v>6</v>
      </c>
      <c r="J59" s="28">
        <v>13</v>
      </c>
      <c r="K59" s="28">
        <v>37</v>
      </c>
      <c r="L59" s="28">
        <v>439</v>
      </c>
      <c r="M59" s="15">
        <f t="shared" si="16"/>
        <v>501</v>
      </c>
      <c r="N59" s="19">
        <f t="shared" si="17"/>
        <v>3.8912175648702596</v>
      </c>
      <c r="O59" s="36">
        <f t="shared" si="18"/>
        <v>0.3555136209787941</v>
      </c>
      <c r="P59" s="28">
        <v>7</v>
      </c>
      <c r="Q59" s="28">
        <v>0</v>
      </c>
      <c r="R59" s="28" t="s">
        <v>263</v>
      </c>
    </row>
    <row r="60" spans="1:28" s="17" customFormat="1" ht="23.25">
      <c r="A60" s="16"/>
      <c r="B60" s="24" t="s">
        <v>37</v>
      </c>
      <c r="C60" s="24" t="s">
        <v>73</v>
      </c>
      <c r="D60" s="15" t="s">
        <v>55</v>
      </c>
      <c r="E60" s="28">
        <v>0</v>
      </c>
      <c r="F60" s="28">
        <v>1</v>
      </c>
      <c r="G60" s="28">
        <v>5</v>
      </c>
      <c r="H60" s="28">
        <v>7</v>
      </c>
      <c r="I60" s="28">
        <v>19</v>
      </c>
      <c r="J60" s="28">
        <v>49</v>
      </c>
      <c r="K60" s="28">
        <v>58</v>
      </c>
      <c r="L60" s="28">
        <v>357</v>
      </c>
      <c r="M60" s="15">
        <f t="shared" si="16"/>
        <v>496</v>
      </c>
      <c r="N60" s="19">
        <f t="shared" si="17"/>
        <v>3.725806451612903</v>
      </c>
      <c r="O60" s="36">
        <f t="shared" si="18"/>
        <v>0.5259585669536397</v>
      </c>
      <c r="P60" s="28">
        <v>0</v>
      </c>
      <c r="Q60" s="28">
        <v>11</v>
      </c>
      <c r="R60" s="28" t="s">
        <v>264</v>
      </c>
      <c r="T60" s="7">
        <v>0</v>
      </c>
      <c r="U60" s="7">
        <v>1</v>
      </c>
      <c r="V60" s="7">
        <v>1.5</v>
      </c>
      <c r="W60" s="7">
        <v>2</v>
      </c>
      <c r="X60" s="7">
        <v>2.5</v>
      </c>
      <c r="Y60" s="7">
        <v>3</v>
      </c>
      <c r="Z60" s="7">
        <v>3.5</v>
      </c>
      <c r="AA60" s="7">
        <v>4</v>
      </c>
      <c r="AB60" s="1"/>
    </row>
    <row r="61" spans="1:256" s="17" customFormat="1" ht="23.25">
      <c r="A61" s="141" t="s">
        <v>83</v>
      </c>
      <c r="B61" s="141"/>
      <c r="C61" s="141"/>
      <c r="D61" s="141"/>
      <c r="E61" s="25">
        <f aca="true" t="shared" si="19" ref="E61:L61">SUM(E51:E60)</f>
        <v>52</v>
      </c>
      <c r="F61" s="25">
        <f t="shared" si="19"/>
        <v>68</v>
      </c>
      <c r="G61" s="25">
        <f t="shared" si="19"/>
        <v>82</v>
      </c>
      <c r="H61" s="25">
        <f t="shared" si="19"/>
        <v>201</v>
      </c>
      <c r="I61" s="25">
        <f t="shared" si="19"/>
        <v>366</v>
      </c>
      <c r="J61" s="25">
        <f t="shared" si="19"/>
        <v>553</v>
      </c>
      <c r="K61" s="25">
        <f t="shared" si="19"/>
        <v>730</v>
      </c>
      <c r="L61" s="25">
        <f t="shared" si="19"/>
        <v>3189</v>
      </c>
      <c r="M61" s="15">
        <f t="shared" si="16"/>
        <v>5241</v>
      </c>
      <c r="N61" s="19">
        <f t="shared" si="17"/>
        <v>3.525663041404312</v>
      </c>
      <c r="O61" s="36">
        <f t="shared" si="18"/>
        <v>0.7740666802778282</v>
      </c>
      <c r="P61" s="25">
        <f>SUM(P51:P60)</f>
        <v>102</v>
      </c>
      <c r="Q61" s="25">
        <f>SUM(Q51:Q60)</f>
        <v>38</v>
      </c>
      <c r="R61" s="26"/>
      <c r="S61" s="54"/>
      <c r="T61" s="1"/>
      <c r="U61" s="1"/>
      <c r="V61" s="1"/>
      <c r="W61" s="1"/>
      <c r="X61" s="1"/>
      <c r="Y61" s="1"/>
      <c r="Z61" s="1"/>
      <c r="AA61" s="1"/>
      <c r="AB61" s="1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30" s="52" customFormat="1" ht="23.25">
      <c r="A62" s="141" t="s">
        <v>85</v>
      </c>
      <c r="B62" s="141"/>
      <c r="C62" s="141"/>
      <c r="D62" s="141"/>
      <c r="E62" s="19">
        <f aca="true" t="shared" si="20" ref="E62:L62">(E61*100)/$M61</f>
        <v>0.9921770654455256</v>
      </c>
      <c r="F62" s="19">
        <f t="shared" si="20"/>
        <v>1.2974623163518413</v>
      </c>
      <c r="G62" s="19">
        <f t="shared" si="20"/>
        <v>1.5645869108948673</v>
      </c>
      <c r="H62" s="19">
        <f t="shared" si="20"/>
        <v>3.8351459645105894</v>
      </c>
      <c r="I62" s="19">
        <f t="shared" si="20"/>
        <v>6.983400114481969</v>
      </c>
      <c r="J62" s="19">
        <f t="shared" si="20"/>
        <v>10.551421484449532</v>
      </c>
      <c r="K62" s="19">
        <f t="shared" si="20"/>
        <v>13.928639572600648</v>
      </c>
      <c r="L62" s="19">
        <f t="shared" si="20"/>
        <v>60.84716657126503</v>
      </c>
      <c r="M62" s="19">
        <f>((M61-(P61+Q61))*100)/$M61</f>
        <v>97.32875405456974</v>
      </c>
      <c r="N62" s="21"/>
      <c r="O62" s="39"/>
      <c r="P62" s="19">
        <f>(P61*100)/$M61</f>
        <v>1.9461934745277618</v>
      </c>
      <c r="Q62" s="19">
        <f>(Q61*100)/$M61</f>
        <v>0.7250524709024995</v>
      </c>
      <c r="R62" s="18"/>
      <c r="T62" s="1"/>
      <c r="U62" s="1"/>
      <c r="V62" s="1"/>
      <c r="W62" s="1"/>
      <c r="X62" s="1"/>
      <c r="Y62" s="1"/>
      <c r="Z62" s="64" t="e">
        <f>SUM(#REF!)</f>
        <v>#REF!</v>
      </c>
      <c r="AA62" s="1"/>
      <c r="AB62" s="1"/>
      <c r="AC62" s="54"/>
      <c r="AD62" s="54"/>
    </row>
    <row r="63" spans="1:256" ht="23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0"/>
      <c r="P63" s="5"/>
      <c r="Q63" s="5"/>
      <c r="R63" s="5"/>
      <c r="S63" s="5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20:30" ht="23.25"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73" ht="12" customHeight="1"/>
  </sheetData>
  <mergeCells count="34">
    <mergeCell ref="N27:N28"/>
    <mergeCell ref="O27:O28"/>
    <mergeCell ref="R27:R28"/>
    <mergeCell ref="B27:B28"/>
    <mergeCell ref="C27:C28"/>
    <mergeCell ref="D27:D28"/>
    <mergeCell ref="E27:L27"/>
    <mergeCell ref="R49:R50"/>
    <mergeCell ref="A33:D33"/>
    <mergeCell ref="A61:D61"/>
    <mergeCell ref="A34:D34"/>
    <mergeCell ref="E49:L49"/>
    <mergeCell ref="N49:N50"/>
    <mergeCell ref="O49:O50"/>
    <mergeCell ref="A62:D62"/>
    <mergeCell ref="A3:A4"/>
    <mergeCell ref="B3:B4"/>
    <mergeCell ref="C3:C4"/>
    <mergeCell ref="D3:D4"/>
    <mergeCell ref="A49:A50"/>
    <mergeCell ref="B49:B50"/>
    <mergeCell ref="C49:C50"/>
    <mergeCell ref="D49:D50"/>
    <mergeCell ref="A25:R25"/>
    <mergeCell ref="A1:R1"/>
    <mergeCell ref="A2:R2"/>
    <mergeCell ref="A47:R47"/>
    <mergeCell ref="A48:R48"/>
    <mergeCell ref="E3:L3"/>
    <mergeCell ref="N3:N4"/>
    <mergeCell ref="O3:O4"/>
    <mergeCell ref="R3:R4"/>
    <mergeCell ref="A26:R26"/>
    <mergeCell ref="A27:A28"/>
  </mergeCells>
  <printOptions/>
  <pageMargins left="0.75" right="0.6" top="0.67" bottom="0.6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00">
      <selection activeCell="K113" sqref="K113"/>
    </sheetView>
  </sheetViews>
  <sheetFormatPr defaultColWidth="9.140625" defaultRowHeight="12.75"/>
  <cols>
    <col min="1" max="1" width="8.57421875" style="3" customWidth="1"/>
    <col min="2" max="2" width="7.8515625" style="0" bestFit="1" customWidth="1"/>
    <col min="3" max="3" width="16.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9.57421875" style="6" customWidth="1"/>
    <col min="15" max="15" width="10.7109375" style="43" customWidth="1"/>
    <col min="16" max="17" width="4.421875" style="3" bestFit="1" customWidth="1"/>
    <col min="18" max="18" width="9.28125" style="0" customWidth="1"/>
    <col min="22" max="31" width="6.57421875" style="0" customWidth="1"/>
  </cols>
  <sheetData>
    <row r="1" spans="1:18" s="1" customFormat="1" ht="27.75" customHeight="1">
      <c r="A1" s="143" t="s">
        <v>103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29.25">
      <c r="A2" s="143" t="s">
        <v>268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1" customFormat="1" ht="23.25">
      <c r="A3" s="134" t="s">
        <v>46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</row>
    <row r="4" spans="1:32" s="1" customFormat="1" ht="23.25">
      <c r="A4" s="134"/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83</v>
      </c>
      <c r="AE4" s="12" t="s">
        <v>1</v>
      </c>
      <c r="AF4" s="17" t="s">
        <v>2</v>
      </c>
    </row>
    <row r="5" spans="1:32" s="1" customFormat="1" ht="23.25">
      <c r="A5" s="9" t="s">
        <v>47</v>
      </c>
      <c r="B5" s="22" t="s">
        <v>179</v>
      </c>
      <c r="C5" s="22" t="s">
        <v>352</v>
      </c>
      <c r="D5" s="22" t="s">
        <v>55</v>
      </c>
      <c r="E5" s="28">
        <v>6</v>
      </c>
      <c r="F5" s="28">
        <v>4</v>
      </c>
      <c r="G5" s="28">
        <v>5</v>
      </c>
      <c r="H5" s="28">
        <v>13</v>
      </c>
      <c r="I5" s="28">
        <v>61</v>
      </c>
      <c r="J5" s="28">
        <v>78</v>
      </c>
      <c r="K5" s="28">
        <v>96</v>
      </c>
      <c r="L5" s="28">
        <v>344</v>
      </c>
      <c r="M5" s="7">
        <f>SUM(E5:L5)</f>
        <v>607</v>
      </c>
      <c r="N5" s="8">
        <f>((4*L5)+(3.5*K5)+(3*J5)+(2.5*I5)+(2*H5)+(1.5*G5)+(F5))/M5</f>
        <v>3.518945634266886</v>
      </c>
      <c r="O5" s="41">
        <f>SQRT((16*L5+12.25*K5+9*J5+6.25*I5+4*H5+2.25*G5+F5)/M5-(N5^2))</f>
        <v>0.7192712369931252</v>
      </c>
      <c r="P5" s="28">
        <v>0</v>
      </c>
      <c r="Q5" s="28">
        <v>0</v>
      </c>
      <c r="R5" s="28" t="s">
        <v>265</v>
      </c>
      <c r="U5" s="1" t="s">
        <v>47</v>
      </c>
      <c r="V5" s="1">
        <f>SUM(E5:E14)</f>
        <v>11</v>
      </c>
      <c r="W5" s="1">
        <f aca="true" t="shared" si="0" ref="W5:AC5">SUM(F5:F14)</f>
        <v>9</v>
      </c>
      <c r="X5" s="1">
        <f t="shared" si="0"/>
        <v>11</v>
      </c>
      <c r="Y5" s="1">
        <f t="shared" si="0"/>
        <v>25</v>
      </c>
      <c r="Z5" s="1">
        <f t="shared" si="0"/>
        <v>102</v>
      </c>
      <c r="AA5" s="1">
        <f t="shared" si="0"/>
        <v>214</v>
      </c>
      <c r="AB5" s="1">
        <f t="shared" si="0"/>
        <v>296</v>
      </c>
      <c r="AC5" s="1">
        <f t="shared" si="0"/>
        <v>972</v>
      </c>
      <c r="AD5" s="1">
        <f aca="true" t="shared" si="1" ref="AD5:AD10">SUM(V5:AC5)</f>
        <v>1640</v>
      </c>
      <c r="AE5" s="1">
        <f>SUM(P5:P14)</f>
        <v>0</v>
      </c>
      <c r="AF5" s="1">
        <f>SUM(Q5:Q14)</f>
        <v>0</v>
      </c>
    </row>
    <row r="6" spans="1:32" s="1" customFormat="1" ht="23.25">
      <c r="A6" s="9"/>
      <c r="B6" s="82" t="s">
        <v>180</v>
      </c>
      <c r="C6" s="22" t="s">
        <v>354</v>
      </c>
      <c r="D6" s="22" t="s">
        <v>54</v>
      </c>
      <c r="E6" s="28">
        <v>0</v>
      </c>
      <c r="F6" s="28">
        <v>0</v>
      </c>
      <c r="G6" s="28">
        <v>0</v>
      </c>
      <c r="H6" s="28">
        <v>0</v>
      </c>
      <c r="I6" s="28">
        <v>8</v>
      </c>
      <c r="J6" s="28">
        <v>12</v>
      </c>
      <c r="K6" s="28">
        <v>14</v>
      </c>
      <c r="L6" s="28">
        <v>26</v>
      </c>
      <c r="M6" s="7">
        <f>SUM(E6:L6)</f>
        <v>60</v>
      </c>
      <c r="N6" s="8">
        <f>((4*L6)+(3.5*K6)+(3*J6)+(2.5*I6)+(2*H6)+(1.5*G6)+(F6))/M6</f>
        <v>3.4833333333333334</v>
      </c>
      <c r="O6" s="41">
        <f>SQRT((16*L6+12.25*K6+9*J6+6.25*I6+4*H6+2.25*G6+F6)/M6-(N6^2))</f>
        <v>0.5398044913567218</v>
      </c>
      <c r="P6" s="28">
        <v>0</v>
      </c>
      <c r="Q6" s="28">
        <v>0</v>
      </c>
      <c r="R6" s="28" t="s">
        <v>265</v>
      </c>
      <c r="U6" s="1" t="s">
        <v>48</v>
      </c>
      <c r="V6" s="1">
        <f>SUM(E15:E22,E27:E28)</f>
        <v>1</v>
      </c>
      <c r="W6" s="1">
        <f aca="true" t="shared" si="2" ref="W6:AC6">SUM(F15:F22,F27:F28)</f>
        <v>13</v>
      </c>
      <c r="X6" s="1">
        <f t="shared" si="2"/>
        <v>23</v>
      </c>
      <c r="Y6" s="1">
        <f t="shared" si="2"/>
        <v>107</v>
      </c>
      <c r="Z6" s="1">
        <f t="shared" si="2"/>
        <v>111</v>
      </c>
      <c r="AA6" s="1">
        <f t="shared" si="2"/>
        <v>194</v>
      </c>
      <c r="AB6" s="1">
        <f t="shared" si="2"/>
        <v>265</v>
      </c>
      <c r="AC6" s="1">
        <f t="shared" si="2"/>
        <v>721</v>
      </c>
      <c r="AD6" s="1">
        <f t="shared" si="1"/>
        <v>1435</v>
      </c>
      <c r="AE6" s="1">
        <f>SUM(P15:P22,P27:P28)</f>
        <v>7</v>
      </c>
      <c r="AF6" s="1">
        <f>SUM(Q15:Q22,Q27:Q28)</f>
        <v>0</v>
      </c>
    </row>
    <row r="7" spans="1:32" s="1" customFormat="1" ht="23.25">
      <c r="A7" s="10"/>
      <c r="B7" s="82" t="s">
        <v>348</v>
      </c>
      <c r="C7" s="22" t="s">
        <v>373</v>
      </c>
      <c r="D7" s="22" t="s">
        <v>54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90</v>
      </c>
      <c r="M7" s="7">
        <f aca="true" t="shared" si="3" ref="M7:M12">SUM(E7:L7)</f>
        <v>90</v>
      </c>
      <c r="N7" s="8">
        <f aca="true" t="shared" si="4" ref="N7:N12">((4*L7)+(3.5*K7)+(3*J7)+(2.5*I7)+(2*H7)+(1.5*G7)+(F7))/M7</f>
        <v>4</v>
      </c>
      <c r="O7" s="41">
        <f aca="true" t="shared" si="5" ref="O7:O12">SQRT((16*L7+12.25*K7+9*J7+6.25*I7+4*H7+2.25*G7+F7)/M7-(N7^2))</f>
        <v>0</v>
      </c>
      <c r="P7" s="28">
        <v>0</v>
      </c>
      <c r="Q7" s="28">
        <v>0</v>
      </c>
      <c r="R7" s="28" t="s">
        <v>265</v>
      </c>
      <c r="U7" s="1" t="s">
        <v>49</v>
      </c>
      <c r="V7" s="1">
        <f>SUM(E29:E32)</f>
        <v>6</v>
      </c>
      <c r="W7" s="1">
        <f aca="true" t="shared" si="6" ref="W7:AC7">SUM(F29:F32)</f>
        <v>54</v>
      </c>
      <c r="X7" s="1">
        <f t="shared" si="6"/>
        <v>25</v>
      </c>
      <c r="Y7" s="1">
        <f t="shared" si="6"/>
        <v>51</v>
      </c>
      <c r="Z7" s="1">
        <f t="shared" si="6"/>
        <v>74</v>
      </c>
      <c r="AA7" s="1">
        <f t="shared" si="6"/>
        <v>142</v>
      </c>
      <c r="AB7" s="1">
        <f t="shared" si="6"/>
        <v>95</v>
      </c>
      <c r="AC7" s="1">
        <f t="shared" si="6"/>
        <v>238</v>
      </c>
      <c r="AD7" s="1">
        <f t="shared" si="1"/>
        <v>685</v>
      </c>
      <c r="AE7" s="1">
        <f>SUM(P29:P32)</f>
        <v>0</v>
      </c>
      <c r="AF7" s="1">
        <f>SUM(Q29:Q32)</f>
        <v>0</v>
      </c>
    </row>
    <row r="8" spans="1:32" s="1" customFormat="1" ht="23.25">
      <c r="A8" s="10"/>
      <c r="B8" s="82" t="s">
        <v>178</v>
      </c>
      <c r="C8" s="22" t="s">
        <v>374</v>
      </c>
      <c r="D8" s="22" t="s">
        <v>54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28">
        <v>14</v>
      </c>
      <c r="K8" s="28">
        <v>21</v>
      </c>
      <c r="L8" s="28">
        <v>3</v>
      </c>
      <c r="M8" s="7">
        <f t="shared" si="3"/>
        <v>39</v>
      </c>
      <c r="N8" s="8">
        <f t="shared" si="4"/>
        <v>3.3333333333333335</v>
      </c>
      <c r="O8" s="41">
        <f t="shared" si="5"/>
        <v>0.32686022523030345</v>
      </c>
      <c r="P8" s="28">
        <v>0</v>
      </c>
      <c r="Q8" s="28">
        <v>0</v>
      </c>
      <c r="R8" s="28" t="s">
        <v>265</v>
      </c>
      <c r="U8" s="1" t="s">
        <v>50</v>
      </c>
      <c r="V8" s="1">
        <f>SUM(E49:E50)</f>
        <v>82</v>
      </c>
      <c r="W8" s="1">
        <f aca="true" t="shared" si="7" ref="W8:AC8">SUM(F49:F50)</f>
        <v>50</v>
      </c>
      <c r="X8" s="1">
        <f t="shared" si="7"/>
        <v>51</v>
      </c>
      <c r="Y8" s="1">
        <f t="shared" si="7"/>
        <v>63</v>
      </c>
      <c r="Z8" s="1">
        <f t="shared" si="7"/>
        <v>123</v>
      </c>
      <c r="AA8" s="1">
        <f t="shared" si="7"/>
        <v>193</v>
      </c>
      <c r="AB8" s="1">
        <f t="shared" si="7"/>
        <v>189</v>
      </c>
      <c r="AC8" s="1">
        <f t="shared" si="7"/>
        <v>415</v>
      </c>
      <c r="AD8" s="1">
        <f t="shared" si="1"/>
        <v>1166</v>
      </c>
      <c r="AE8" s="1">
        <f>SUM(P49:P50)</f>
        <v>0</v>
      </c>
      <c r="AF8" s="1">
        <f>SUM(Q49:Q50)</f>
        <v>0</v>
      </c>
    </row>
    <row r="9" spans="1:32" s="1" customFormat="1" ht="23.25">
      <c r="A9" s="10"/>
      <c r="B9" s="82" t="s">
        <v>349</v>
      </c>
      <c r="C9" s="22" t="s">
        <v>375</v>
      </c>
      <c r="D9" s="22" t="s">
        <v>54</v>
      </c>
      <c r="E9" s="28">
        <v>0</v>
      </c>
      <c r="F9" s="28">
        <v>0</v>
      </c>
      <c r="G9" s="28">
        <v>0</v>
      </c>
      <c r="H9" s="28">
        <v>0</v>
      </c>
      <c r="I9" s="28">
        <v>1</v>
      </c>
      <c r="J9" s="28">
        <v>7</v>
      </c>
      <c r="K9" s="28">
        <v>10</v>
      </c>
      <c r="L9" s="28">
        <v>27</v>
      </c>
      <c r="M9" s="7">
        <f t="shared" si="3"/>
        <v>45</v>
      </c>
      <c r="N9" s="8">
        <f t="shared" si="4"/>
        <v>3.7</v>
      </c>
      <c r="O9" s="41">
        <f t="shared" si="5"/>
        <v>0.4136557881996932</v>
      </c>
      <c r="P9" s="28">
        <v>0</v>
      </c>
      <c r="Q9" s="28">
        <v>0</v>
      </c>
      <c r="R9" s="28" t="s">
        <v>265</v>
      </c>
      <c r="U9" s="1" t="s">
        <v>51</v>
      </c>
      <c r="V9" s="1">
        <f aca="true" t="shared" si="8" ref="V9:AC9">SUM(E51:E52)</f>
        <v>66</v>
      </c>
      <c r="W9" s="1">
        <f t="shared" si="8"/>
        <v>34</v>
      </c>
      <c r="X9" s="1">
        <f t="shared" si="8"/>
        <v>34</v>
      </c>
      <c r="Y9" s="1">
        <f t="shared" si="8"/>
        <v>72</v>
      </c>
      <c r="Z9" s="1">
        <f t="shared" si="8"/>
        <v>44</v>
      </c>
      <c r="AA9" s="1">
        <f t="shared" si="8"/>
        <v>71</v>
      </c>
      <c r="AB9" s="1">
        <f t="shared" si="8"/>
        <v>136</v>
      </c>
      <c r="AC9" s="1">
        <f t="shared" si="8"/>
        <v>568</v>
      </c>
      <c r="AD9" s="1">
        <f t="shared" si="1"/>
        <v>1025</v>
      </c>
      <c r="AE9" s="1">
        <f>SUM(P51:P52)</f>
        <v>1</v>
      </c>
      <c r="AF9" s="1">
        <f>SUM(Q51:Q52)</f>
        <v>17</v>
      </c>
    </row>
    <row r="10" spans="1:32" s="1" customFormat="1" ht="23.25">
      <c r="A10" s="10"/>
      <c r="B10" s="82" t="s">
        <v>181</v>
      </c>
      <c r="C10" s="22" t="s">
        <v>353</v>
      </c>
      <c r="D10" s="22" t="s">
        <v>55</v>
      </c>
      <c r="E10" s="28">
        <v>5</v>
      </c>
      <c r="F10" s="28">
        <v>5</v>
      </c>
      <c r="G10" s="28">
        <v>4</v>
      </c>
      <c r="H10" s="28">
        <v>8</v>
      </c>
      <c r="I10" s="28">
        <v>24</v>
      </c>
      <c r="J10" s="28">
        <v>84</v>
      </c>
      <c r="K10" s="28">
        <v>115</v>
      </c>
      <c r="L10" s="28">
        <v>361</v>
      </c>
      <c r="M10" s="7">
        <f t="shared" si="3"/>
        <v>606</v>
      </c>
      <c r="N10" s="8">
        <f t="shared" si="4"/>
        <v>3.6064356435643563</v>
      </c>
      <c r="O10" s="41">
        <f t="shared" si="5"/>
        <v>0.6485384698291607</v>
      </c>
      <c r="P10" s="28">
        <v>0</v>
      </c>
      <c r="Q10" s="28">
        <v>0</v>
      </c>
      <c r="R10" s="28" t="s">
        <v>266</v>
      </c>
      <c r="U10" s="1" t="s">
        <v>52</v>
      </c>
      <c r="V10" s="12">
        <f>SUM(E53:E54)</f>
        <v>6</v>
      </c>
      <c r="W10" s="12">
        <f aca="true" t="shared" si="9" ref="W10:AC10">SUM(F53:F54)</f>
        <v>9</v>
      </c>
      <c r="X10" s="12">
        <f t="shared" si="9"/>
        <v>9</v>
      </c>
      <c r="Y10" s="12">
        <f t="shared" si="9"/>
        <v>13</v>
      </c>
      <c r="Z10" s="12">
        <f t="shared" si="9"/>
        <v>70</v>
      </c>
      <c r="AA10" s="12">
        <f t="shared" si="9"/>
        <v>124</v>
      </c>
      <c r="AB10" s="12">
        <f t="shared" si="9"/>
        <v>153</v>
      </c>
      <c r="AC10" s="12">
        <f t="shared" si="9"/>
        <v>617</v>
      </c>
      <c r="AD10" s="1">
        <f t="shared" si="1"/>
        <v>1001</v>
      </c>
      <c r="AE10" s="1">
        <f>SUM(P53:P54)</f>
        <v>0</v>
      </c>
      <c r="AF10" s="1">
        <v>9</v>
      </c>
    </row>
    <row r="11" spans="1:18" s="1" customFormat="1" ht="23.25">
      <c r="A11" s="10"/>
      <c r="B11" s="82" t="s">
        <v>350</v>
      </c>
      <c r="C11" s="22" t="s">
        <v>356</v>
      </c>
      <c r="D11" s="22" t="s">
        <v>54</v>
      </c>
      <c r="E11" s="28">
        <v>0</v>
      </c>
      <c r="F11" s="28">
        <v>0</v>
      </c>
      <c r="G11" s="28">
        <v>0</v>
      </c>
      <c r="H11" s="28">
        <v>0</v>
      </c>
      <c r="I11" s="28">
        <v>6</v>
      </c>
      <c r="J11" s="28">
        <v>13</v>
      </c>
      <c r="K11" s="28">
        <v>17</v>
      </c>
      <c r="L11" s="28">
        <v>25</v>
      </c>
      <c r="M11" s="7">
        <f t="shared" si="3"/>
        <v>61</v>
      </c>
      <c r="N11" s="8">
        <f t="shared" si="4"/>
        <v>3.5</v>
      </c>
      <c r="O11" s="41">
        <f t="shared" si="5"/>
        <v>0.5040817003777633</v>
      </c>
      <c r="P11" s="28">
        <v>0</v>
      </c>
      <c r="Q11" s="28">
        <v>0</v>
      </c>
      <c r="R11" s="28" t="s">
        <v>266</v>
      </c>
    </row>
    <row r="12" spans="1:32" s="1" customFormat="1" ht="23.25">
      <c r="A12" s="10"/>
      <c r="B12" s="82" t="s">
        <v>182</v>
      </c>
      <c r="C12" s="22" t="s">
        <v>376</v>
      </c>
      <c r="D12" s="22" t="s">
        <v>54</v>
      </c>
      <c r="E12" s="28">
        <v>0</v>
      </c>
      <c r="F12" s="28">
        <v>0</v>
      </c>
      <c r="G12" s="28">
        <v>2</v>
      </c>
      <c r="H12" s="28">
        <v>2</v>
      </c>
      <c r="I12" s="28">
        <v>0</v>
      </c>
      <c r="J12" s="28">
        <v>5</v>
      </c>
      <c r="K12" s="28">
        <v>6</v>
      </c>
      <c r="L12" s="28">
        <v>40</v>
      </c>
      <c r="M12" s="7">
        <f t="shared" si="3"/>
        <v>55</v>
      </c>
      <c r="N12" s="8">
        <f t="shared" si="4"/>
        <v>3.690909090909091</v>
      </c>
      <c r="O12" s="41">
        <f t="shared" si="5"/>
        <v>0.628786053301475</v>
      </c>
      <c r="P12" s="28">
        <v>0</v>
      </c>
      <c r="Q12" s="28">
        <v>0</v>
      </c>
      <c r="R12" s="28" t="s">
        <v>266</v>
      </c>
      <c r="U12" s="13" t="s">
        <v>139</v>
      </c>
      <c r="V12" s="69">
        <f aca="true" t="shared" si="10" ref="V12:AF12">SUM(V5:V7)</f>
        <v>18</v>
      </c>
      <c r="W12" s="69">
        <f t="shared" si="10"/>
        <v>76</v>
      </c>
      <c r="X12" s="69">
        <f t="shared" si="10"/>
        <v>59</v>
      </c>
      <c r="Y12" s="69">
        <f t="shared" si="10"/>
        <v>183</v>
      </c>
      <c r="Z12" s="69">
        <f t="shared" si="10"/>
        <v>287</v>
      </c>
      <c r="AA12" s="69">
        <f t="shared" si="10"/>
        <v>550</v>
      </c>
      <c r="AB12" s="69">
        <f t="shared" si="10"/>
        <v>656</v>
      </c>
      <c r="AC12" s="69">
        <f t="shared" si="10"/>
        <v>1931</v>
      </c>
      <c r="AD12" s="69">
        <f t="shared" si="10"/>
        <v>3760</v>
      </c>
      <c r="AE12" s="69">
        <f t="shared" si="10"/>
        <v>7</v>
      </c>
      <c r="AF12" s="69">
        <f t="shared" si="10"/>
        <v>0</v>
      </c>
    </row>
    <row r="13" spans="1:32" s="1" customFormat="1" ht="23.25">
      <c r="A13" s="10"/>
      <c r="B13" s="82" t="s">
        <v>183</v>
      </c>
      <c r="C13" s="22" t="s">
        <v>377</v>
      </c>
      <c r="D13" s="22" t="s">
        <v>54</v>
      </c>
      <c r="E13" s="28">
        <v>0</v>
      </c>
      <c r="F13" s="28">
        <v>0</v>
      </c>
      <c r="G13" s="28">
        <v>0</v>
      </c>
      <c r="H13" s="28">
        <v>2</v>
      </c>
      <c r="I13" s="28">
        <v>1</v>
      </c>
      <c r="J13" s="28">
        <v>1</v>
      </c>
      <c r="K13" s="28">
        <v>17</v>
      </c>
      <c r="L13" s="28">
        <v>17</v>
      </c>
      <c r="M13" s="7">
        <f>SUM(E13:L13)</f>
        <v>38</v>
      </c>
      <c r="N13" s="8">
        <f>((4*L13)+(3.5*K13)+(3*J13)+(2.5*I13)+(2*H13)+(1.5*G13)+(F13))/M13</f>
        <v>3.6052631578947367</v>
      </c>
      <c r="O13" s="41">
        <f>SQRT((16*L13+12.25*K13+9*J13+6.25*I13+4*H13+2.25*G13+F13)/M13-(N13^2))</f>
        <v>0.5020732639036569</v>
      </c>
      <c r="P13" s="28">
        <v>0</v>
      </c>
      <c r="Q13" s="28">
        <v>0</v>
      </c>
      <c r="R13" s="28" t="s">
        <v>266</v>
      </c>
      <c r="U13" s="12" t="s">
        <v>140</v>
      </c>
      <c r="V13" s="12">
        <f>SUM(V8:V10)</f>
        <v>154</v>
      </c>
      <c r="W13" s="12">
        <f aca="true" t="shared" si="11" ref="W13:AC13">SUM(W8:W10)</f>
        <v>93</v>
      </c>
      <c r="X13" s="12">
        <f t="shared" si="11"/>
        <v>94</v>
      </c>
      <c r="Y13" s="12">
        <f t="shared" si="11"/>
        <v>148</v>
      </c>
      <c r="Z13" s="12">
        <f t="shared" si="11"/>
        <v>237</v>
      </c>
      <c r="AA13" s="12">
        <f t="shared" si="11"/>
        <v>388</v>
      </c>
      <c r="AB13" s="12">
        <f t="shared" si="11"/>
        <v>478</v>
      </c>
      <c r="AC13" s="12">
        <f t="shared" si="11"/>
        <v>1600</v>
      </c>
      <c r="AD13" s="12">
        <f>SUM(AD8:AD10)</f>
        <v>3192</v>
      </c>
      <c r="AE13" s="12">
        <f>SUM(AE8:AE10)</f>
        <v>1</v>
      </c>
      <c r="AF13" s="12">
        <f>SUM(AF8:AF10)</f>
        <v>26</v>
      </c>
    </row>
    <row r="14" spans="1:32" s="1" customFormat="1" ht="23.25">
      <c r="A14" s="11"/>
      <c r="B14" s="82" t="s">
        <v>351</v>
      </c>
      <c r="C14" s="22" t="s">
        <v>378</v>
      </c>
      <c r="D14" s="22" t="s">
        <v>54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39</v>
      </c>
      <c r="M14" s="7">
        <f>SUM(E14:L14)</f>
        <v>39</v>
      </c>
      <c r="N14" s="8">
        <f>((4*L14)+(3.5*K14)+(3*J14)+(2.5*I14)+(2*H14)+(1.5*G14)+(F14))/M14</f>
        <v>4</v>
      </c>
      <c r="O14" s="41">
        <f>SQRT((16*L14+12.25*K14+9*J14+6.25*I14+4*H14+2.25*G14+F14)/M14-(N14^2))</f>
        <v>0</v>
      </c>
      <c r="P14" s="28">
        <v>0</v>
      </c>
      <c r="Q14" s="28">
        <v>0</v>
      </c>
      <c r="R14" s="28" t="s">
        <v>266</v>
      </c>
      <c r="U14" s="2" t="s">
        <v>141</v>
      </c>
      <c r="V14" s="75">
        <f>SUM(V12:V13)</f>
        <v>172</v>
      </c>
      <c r="W14" s="75">
        <f aca="true" t="shared" si="12" ref="W14:AF14">SUM(W12:W13)</f>
        <v>169</v>
      </c>
      <c r="X14" s="75">
        <f t="shared" si="12"/>
        <v>153</v>
      </c>
      <c r="Y14" s="75">
        <f t="shared" si="12"/>
        <v>331</v>
      </c>
      <c r="Z14" s="75">
        <f t="shared" si="12"/>
        <v>524</v>
      </c>
      <c r="AA14" s="75">
        <f t="shared" si="12"/>
        <v>938</v>
      </c>
      <c r="AB14" s="75">
        <f t="shared" si="12"/>
        <v>1134</v>
      </c>
      <c r="AC14" s="75">
        <f t="shared" si="12"/>
        <v>3531</v>
      </c>
      <c r="AD14" s="75">
        <f t="shared" si="12"/>
        <v>6952</v>
      </c>
      <c r="AE14" s="75">
        <f t="shared" si="12"/>
        <v>8</v>
      </c>
      <c r="AF14" s="75">
        <f t="shared" si="12"/>
        <v>26</v>
      </c>
    </row>
    <row r="15" spans="1:18" s="1" customFormat="1" ht="23.25">
      <c r="A15" s="11" t="s">
        <v>48</v>
      </c>
      <c r="B15" s="22" t="s">
        <v>357</v>
      </c>
      <c r="C15" s="22" t="s">
        <v>367</v>
      </c>
      <c r="D15" s="22" t="s">
        <v>55</v>
      </c>
      <c r="E15" s="28">
        <v>0</v>
      </c>
      <c r="F15" s="28">
        <v>1</v>
      </c>
      <c r="G15" s="28">
        <v>2</v>
      </c>
      <c r="H15" s="28">
        <v>63</v>
      </c>
      <c r="I15" s="28">
        <v>23</v>
      </c>
      <c r="J15" s="28">
        <v>77</v>
      </c>
      <c r="K15" s="28">
        <v>134</v>
      </c>
      <c r="L15" s="28">
        <v>268</v>
      </c>
      <c r="M15" s="7">
        <f>SUM(E15:L15)</f>
        <v>568</v>
      </c>
      <c r="N15" s="8">
        <f>((4*L15)+(3.5*K15)+(3*J15)+(2.5*I15)+(2*H15)+(1.5*G15)+(F15))/M15</f>
        <v>3.449823943661972</v>
      </c>
      <c r="O15" s="41">
        <f>SQRT((16*L15+12.25*K15+9*J15+6.25*I15+4*H15+2.25*G15+F15)/M15-(N15^2))</f>
        <v>0.6815216797652742</v>
      </c>
      <c r="P15" s="7">
        <v>0</v>
      </c>
      <c r="Q15" s="7">
        <v>0</v>
      </c>
      <c r="R15" s="74" t="s">
        <v>249</v>
      </c>
    </row>
    <row r="16" spans="1:18" s="1" customFormat="1" ht="23.25">
      <c r="A16" s="9"/>
      <c r="B16" s="22" t="s">
        <v>359</v>
      </c>
      <c r="C16" s="22" t="s">
        <v>369</v>
      </c>
      <c r="D16" s="22" t="s">
        <v>54</v>
      </c>
      <c r="E16" s="28">
        <v>0</v>
      </c>
      <c r="F16" s="28">
        <v>0</v>
      </c>
      <c r="G16" s="28">
        <v>0</v>
      </c>
      <c r="H16" s="28">
        <v>10</v>
      </c>
      <c r="I16" s="28">
        <v>11</v>
      </c>
      <c r="J16" s="28">
        <v>9</v>
      </c>
      <c r="K16" s="28">
        <v>7</v>
      </c>
      <c r="L16" s="28">
        <v>12</v>
      </c>
      <c r="M16" s="7">
        <f>SUM(E16:L16)</f>
        <v>49</v>
      </c>
      <c r="N16" s="8">
        <f>((4*L16)+(3.5*K16)+(3*J16)+(2.5*I16)+(2*H16)+(1.5*G16)+(F16))/M16</f>
        <v>3</v>
      </c>
      <c r="O16" s="41">
        <f>SQRT((16*L16+12.25*K16+9*J16+6.25*I16+4*H16+2.25*G16+F16)/M16-(N16^2))</f>
        <v>0.7354021529276427</v>
      </c>
      <c r="P16" s="7">
        <v>0</v>
      </c>
      <c r="Q16" s="7">
        <v>0</v>
      </c>
      <c r="R16" s="74" t="s">
        <v>249</v>
      </c>
    </row>
    <row r="17" spans="1:18" s="1" customFormat="1" ht="23.25">
      <c r="A17" s="10"/>
      <c r="B17" s="22" t="s">
        <v>361</v>
      </c>
      <c r="C17" s="22" t="s">
        <v>371</v>
      </c>
      <c r="D17" s="22" t="s">
        <v>54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4</v>
      </c>
      <c r="K17" s="28">
        <v>11</v>
      </c>
      <c r="L17" s="28">
        <v>26</v>
      </c>
      <c r="M17" s="7">
        <f>SUM(E17:L17)</f>
        <v>41</v>
      </c>
      <c r="N17" s="8">
        <f>((4*L17)+(3.5*K17)+(3*J17)+(2.5*I17)+(2*H17)+(1.5*G17)+(F17))/M17</f>
        <v>3.768292682926829</v>
      </c>
      <c r="O17" s="41">
        <f>SQRT((16*L17+12.25*K17+9*J17+6.25*I17+4*H17+2.25*G17+F17)/M17-(N17^2))</f>
        <v>0.33308537277433525</v>
      </c>
      <c r="P17" s="7">
        <v>7</v>
      </c>
      <c r="Q17" s="7">
        <v>0</v>
      </c>
      <c r="R17" s="74" t="s">
        <v>249</v>
      </c>
    </row>
    <row r="18" spans="1:18" s="1" customFormat="1" ht="23.25">
      <c r="A18" s="10"/>
      <c r="B18" s="22" t="s">
        <v>363</v>
      </c>
      <c r="C18" s="22" t="s">
        <v>372</v>
      </c>
      <c r="D18" s="22" t="s">
        <v>54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17</v>
      </c>
      <c r="K18" s="28">
        <v>19</v>
      </c>
      <c r="L18" s="28">
        <v>13</v>
      </c>
      <c r="M18" s="7">
        <f aca="true" t="shared" si="13" ref="M18:M28">SUM(E18:L18)</f>
        <v>49</v>
      </c>
      <c r="N18" s="8">
        <f aca="true" t="shared" si="14" ref="N18:N28">((4*L18)+(3.5*K18)+(3*J18)+(2.5*I18)+(2*H18)+(1.5*G18)+(F18))/M18</f>
        <v>3.4591836734693877</v>
      </c>
      <c r="O18" s="41">
        <f aca="true" t="shared" si="15" ref="O18:O28">SQRT((16*L18+12.25*K18+9*J18+6.25*I18+4*H18+2.25*G18+F18)/M18-(N18^2))</f>
        <v>0.38909542785587065</v>
      </c>
      <c r="P18" s="7">
        <v>0</v>
      </c>
      <c r="Q18" s="7">
        <v>0</v>
      </c>
      <c r="R18" s="74" t="s">
        <v>249</v>
      </c>
    </row>
    <row r="19" spans="1:18" s="1" customFormat="1" ht="23.25">
      <c r="A19" s="10"/>
      <c r="B19" s="22" t="s">
        <v>365</v>
      </c>
      <c r="C19" s="22" t="s">
        <v>370</v>
      </c>
      <c r="D19" s="22" t="s">
        <v>54</v>
      </c>
      <c r="E19" s="28">
        <v>0</v>
      </c>
      <c r="F19" s="28">
        <v>0</v>
      </c>
      <c r="G19" s="28">
        <v>0</v>
      </c>
      <c r="H19" s="28">
        <v>0</v>
      </c>
      <c r="I19" s="28">
        <v>10</v>
      </c>
      <c r="J19" s="28">
        <v>7</v>
      </c>
      <c r="K19" s="28">
        <v>3</v>
      </c>
      <c r="L19" s="28">
        <v>7</v>
      </c>
      <c r="M19" s="7">
        <f t="shared" si="13"/>
        <v>27</v>
      </c>
      <c r="N19" s="8">
        <f t="shared" si="14"/>
        <v>3.1296296296296298</v>
      </c>
      <c r="O19" s="41">
        <f t="shared" si="15"/>
        <v>0.6023502210107619</v>
      </c>
      <c r="P19" s="7">
        <v>0</v>
      </c>
      <c r="Q19" s="7">
        <v>0</v>
      </c>
      <c r="R19" s="74" t="s">
        <v>249</v>
      </c>
    </row>
    <row r="20" spans="1:18" s="1" customFormat="1" ht="23.25">
      <c r="A20" s="10"/>
      <c r="B20" s="22" t="s">
        <v>358</v>
      </c>
      <c r="C20" s="22" t="s">
        <v>368</v>
      </c>
      <c r="D20" s="22" t="s">
        <v>55</v>
      </c>
      <c r="E20" s="28">
        <v>1</v>
      </c>
      <c r="F20" s="28">
        <v>6</v>
      </c>
      <c r="G20" s="28">
        <v>18</v>
      </c>
      <c r="H20" s="28">
        <v>26</v>
      </c>
      <c r="I20" s="28">
        <v>54</v>
      </c>
      <c r="J20" s="28">
        <v>64</v>
      </c>
      <c r="K20" s="28">
        <v>84</v>
      </c>
      <c r="L20" s="28">
        <v>309</v>
      </c>
      <c r="M20" s="7">
        <f t="shared" si="13"/>
        <v>562</v>
      </c>
      <c r="N20" s="8">
        <f t="shared" si="14"/>
        <v>3.4555160142348753</v>
      </c>
      <c r="O20" s="41">
        <f t="shared" si="15"/>
        <v>0.7620770227041235</v>
      </c>
      <c r="P20" s="7">
        <v>0</v>
      </c>
      <c r="Q20" s="7">
        <v>0</v>
      </c>
      <c r="R20" s="74" t="s">
        <v>250</v>
      </c>
    </row>
    <row r="21" spans="1:18" s="1" customFormat="1" ht="23.25">
      <c r="A21" s="10"/>
      <c r="B21" s="22" t="s">
        <v>360</v>
      </c>
      <c r="C21" s="22" t="s">
        <v>379</v>
      </c>
      <c r="D21" s="22" t="s">
        <v>54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38</v>
      </c>
      <c r="M21" s="7">
        <f t="shared" si="13"/>
        <v>39</v>
      </c>
      <c r="N21" s="8">
        <f t="shared" si="14"/>
        <v>3.9871794871794872</v>
      </c>
      <c r="O21" s="41">
        <f t="shared" si="15"/>
        <v>0.07903094875600546</v>
      </c>
      <c r="P21" s="7">
        <v>0</v>
      </c>
      <c r="Q21" s="7">
        <v>0</v>
      </c>
      <c r="R21" s="74" t="s">
        <v>250</v>
      </c>
    </row>
    <row r="22" spans="1:18" s="1" customFormat="1" ht="23.25">
      <c r="A22" s="10"/>
      <c r="B22" s="22" t="s">
        <v>362</v>
      </c>
      <c r="C22" s="22" t="s">
        <v>380</v>
      </c>
      <c r="D22" s="22" t="s">
        <v>54</v>
      </c>
      <c r="E22" s="28">
        <v>0</v>
      </c>
      <c r="F22" s="28">
        <v>6</v>
      </c>
      <c r="G22" s="28">
        <v>3</v>
      </c>
      <c r="H22" s="28">
        <v>3</v>
      </c>
      <c r="I22" s="28">
        <v>4</v>
      </c>
      <c r="J22" s="28">
        <v>13</v>
      </c>
      <c r="K22" s="28">
        <v>5</v>
      </c>
      <c r="L22" s="28">
        <v>18</v>
      </c>
      <c r="M22" s="7">
        <f t="shared" si="13"/>
        <v>52</v>
      </c>
      <c r="N22" s="8">
        <f t="shared" si="14"/>
        <v>2.980769230769231</v>
      </c>
      <c r="O22" s="41">
        <f t="shared" si="15"/>
        <v>1.0188678599192007</v>
      </c>
      <c r="P22" s="7">
        <v>0</v>
      </c>
      <c r="Q22" s="7">
        <v>0</v>
      </c>
      <c r="R22" s="74" t="s">
        <v>250</v>
      </c>
    </row>
    <row r="23" spans="1:18" s="1" customFormat="1" ht="27.75" customHeight="1">
      <c r="A23" s="143" t="s">
        <v>103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s="1" customFormat="1" ht="29.25">
      <c r="A24" s="143" t="s">
        <v>268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s="1" customFormat="1" ht="23.25">
      <c r="A25" s="134" t="s">
        <v>46</v>
      </c>
      <c r="B25" s="134" t="s">
        <v>0</v>
      </c>
      <c r="C25" s="134" t="s">
        <v>56</v>
      </c>
      <c r="D25" s="134" t="s">
        <v>53</v>
      </c>
      <c r="E25" s="135" t="s">
        <v>41</v>
      </c>
      <c r="F25" s="135"/>
      <c r="G25" s="135"/>
      <c r="H25" s="135"/>
      <c r="I25" s="135"/>
      <c r="J25" s="135"/>
      <c r="K25" s="135"/>
      <c r="L25" s="135"/>
      <c r="M25" s="9" t="s">
        <v>40</v>
      </c>
      <c r="N25" s="134" t="s">
        <v>44</v>
      </c>
      <c r="O25" s="136" t="s">
        <v>45</v>
      </c>
      <c r="P25" s="70"/>
      <c r="Q25" s="70"/>
      <c r="R25" s="134" t="s">
        <v>3</v>
      </c>
    </row>
    <row r="26" spans="1:32" s="1" customFormat="1" ht="23.25">
      <c r="A26" s="134"/>
      <c r="B26" s="134"/>
      <c r="C26" s="134"/>
      <c r="D26" s="134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43</v>
      </c>
      <c r="N26" s="134"/>
      <c r="O26" s="136"/>
      <c r="P26" s="71" t="s">
        <v>1</v>
      </c>
      <c r="Q26" s="71" t="s">
        <v>2</v>
      </c>
      <c r="R26" s="134"/>
      <c r="V26" s="12">
        <v>0</v>
      </c>
      <c r="W26" s="12">
        <v>1</v>
      </c>
      <c r="X26" s="12">
        <v>1.5</v>
      </c>
      <c r="Y26" s="12">
        <v>2</v>
      </c>
      <c r="Z26" s="12">
        <v>2.5</v>
      </c>
      <c r="AA26" s="12">
        <v>3</v>
      </c>
      <c r="AB26" s="12">
        <v>3.5</v>
      </c>
      <c r="AC26" s="12">
        <v>4</v>
      </c>
      <c r="AD26" s="12" t="s">
        <v>83</v>
      </c>
      <c r="AE26" s="12" t="s">
        <v>1</v>
      </c>
      <c r="AF26" s="17" t="s">
        <v>2</v>
      </c>
    </row>
    <row r="27" spans="1:18" s="1" customFormat="1" ht="23.25">
      <c r="A27" s="10" t="s">
        <v>387</v>
      </c>
      <c r="B27" s="22" t="s">
        <v>364</v>
      </c>
      <c r="C27" s="22" t="s">
        <v>381</v>
      </c>
      <c r="D27" s="22" t="s">
        <v>54</v>
      </c>
      <c r="E27" s="28">
        <v>0</v>
      </c>
      <c r="F27" s="28">
        <v>0</v>
      </c>
      <c r="G27" s="28">
        <v>0</v>
      </c>
      <c r="H27" s="28">
        <v>5</v>
      </c>
      <c r="I27" s="28">
        <v>9</v>
      </c>
      <c r="J27" s="28">
        <v>3</v>
      </c>
      <c r="K27" s="28">
        <v>1</v>
      </c>
      <c r="L27" s="28">
        <v>4</v>
      </c>
      <c r="M27" s="7">
        <f t="shared" si="13"/>
        <v>22</v>
      </c>
      <c r="N27" s="8">
        <f t="shared" si="14"/>
        <v>2.772727272727273</v>
      </c>
      <c r="O27" s="41">
        <f t="shared" si="15"/>
        <v>0.6863485850246123</v>
      </c>
      <c r="P27" s="7">
        <v>0</v>
      </c>
      <c r="Q27" s="7">
        <v>0</v>
      </c>
      <c r="R27" s="74" t="s">
        <v>250</v>
      </c>
    </row>
    <row r="28" spans="1:18" s="1" customFormat="1" ht="23.25">
      <c r="A28" s="11"/>
      <c r="B28" s="22" t="s">
        <v>366</v>
      </c>
      <c r="C28" s="22" t="s">
        <v>382</v>
      </c>
      <c r="D28" s="22" t="s">
        <v>54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26</v>
      </c>
      <c r="M28" s="7">
        <f t="shared" si="13"/>
        <v>26</v>
      </c>
      <c r="N28" s="8">
        <f t="shared" si="14"/>
        <v>4</v>
      </c>
      <c r="O28" s="41">
        <f t="shared" si="15"/>
        <v>0</v>
      </c>
      <c r="P28" s="7">
        <v>0</v>
      </c>
      <c r="Q28" s="7">
        <v>0</v>
      </c>
      <c r="R28" s="74" t="s">
        <v>250</v>
      </c>
    </row>
    <row r="29" spans="1:18" s="1" customFormat="1" ht="23.25">
      <c r="A29" s="7" t="s">
        <v>49</v>
      </c>
      <c r="B29" s="22" t="s">
        <v>30</v>
      </c>
      <c r="C29" s="22" t="s">
        <v>74</v>
      </c>
      <c r="D29" s="22" t="s">
        <v>55</v>
      </c>
      <c r="E29" s="28">
        <v>6</v>
      </c>
      <c r="F29" s="28">
        <v>54</v>
      </c>
      <c r="G29" s="28">
        <v>25</v>
      </c>
      <c r="H29" s="28">
        <v>51</v>
      </c>
      <c r="I29" s="28">
        <v>74</v>
      </c>
      <c r="J29" s="28">
        <v>139</v>
      </c>
      <c r="K29" s="28">
        <v>93</v>
      </c>
      <c r="L29" s="28">
        <v>132</v>
      </c>
      <c r="M29" s="7">
        <f>SUM(E29:L29)</f>
        <v>574</v>
      </c>
      <c r="N29" s="8">
        <f>((4*L29)+(3.5*K29)+(3*J29)+(2.5*I29)+(2*H29)+(1.5*G29)+(F29))/M29</f>
        <v>2.8728222996515678</v>
      </c>
      <c r="O29" s="41">
        <f>SQRT((16*L29+12.25*K29+9*J29+6.25*I29+4*H29+2.25*G29+F29)/M29-(N29^2))</f>
        <v>0.9714711246984826</v>
      </c>
      <c r="P29" s="28">
        <v>0</v>
      </c>
      <c r="Q29" s="28">
        <v>0</v>
      </c>
      <c r="R29" s="28" t="s">
        <v>254</v>
      </c>
    </row>
    <row r="30" spans="1:18" s="1" customFormat="1" ht="23.25">
      <c r="A30" s="9"/>
      <c r="B30" s="22" t="s">
        <v>383</v>
      </c>
      <c r="C30" s="22" t="s">
        <v>355</v>
      </c>
      <c r="D30" s="22" t="s">
        <v>54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27</v>
      </c>
      <c r="M30" s="7">
        <f>SUM(E30:L30)</f>
        <v>27</v>
      </c>
      <c r="N30" s="8">
        <f>((4*L30)+(3.5*K30)+(3*J30)+(2.5*I30)+(2*H30)+(1.5*G30)+(F30))/M30</f>
        <v>4</v>
      </c>
      <c r="O30" s="41">
        <f>SQRT((16*L30+12.25*K30+9*J30+6.25*I30+4*H30+2.25*G30+F30)/M30-(N30^2))</f>
        <v>0</v>
      </c>
      <c r="P30" s="28">
        <v>0</v>
      </c>
      <c r="Q30" s="28">
        <v>0</v>
      </c>
      <c r="R30" s="28" t="s">
        <v>254</v>
      </c>
    </row>
    <row r="31" spans="1:20" s="1" customFormat="1" ht="23.25">
      <c r="A31" s="10"/>
      <c r="B31" s="22" t="s">
        <v>384</v>
      </c>
      <c r="C31" s="22" t="s">
        <v>352</v>
      </c>
      <c r="D31" s="22" t="s">
        <v>54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3</v>
      </c>
      <c r="K31" s="28">
        <v>2</v>
      </c>
      <c r="L31" s="28">
        <v>46</v>
      </c>
      <c r="M31" s="7">
        <f>SUM(E31:L31)</f>
        <v>51</v>
      </c>
      <c r="N31" s="8">
        <f>((4*L31)+(3.5*K31)+(3*J31)+(2.5*I31)+(2*H31)+(1.5*G31)+(F31))/M31</f>
        <v>3.9215686274509802</v>
      </c>
      <c r="O31" s="41">
        <f>SQRT((16*L31+12.25*K31+9*J31+6.25*I31+4*H31+2.25*G31+F31)/M31-(N31^2))</f>
        <v>0.24995193694082526</v>
      </c>
      <c r="P31" s="28">
        <v>0</v>
      </c>
      <c r="Q31" s="28">
        <v>0</v>
      </c>
      <c r="R31" s="28" t="s">
        <v>254</v>
      </c>
      <c r="T31" s="12"/>
    </row>
    <row r="32" spans="1:29" s="1" customFormat="1" ht="23.25">
      <c r="A32" s="11"/>
      <c r="B32" s="22" t="s">
        <v>385</v>
      </c>
      <c r="C32" s="22" t="s">
        <v>386</v>
      </c>
      <c r="D32" s="22" t="s">
        <v>54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33</v>
      </c>
      <c r="M32" s="7">
        <f>SUM(E32:L32)</f>
        <v>33</v>
      </c>
      <c r="N32" s="8">
        <f>((4*L32)+(3.5*K32)+(3*J32)+(2.5*I32)+(2*H32)+(1.5*G32)+(F32))/M32</f>
        <v>4</v>
      </c>
      <c r="O32" s="41">
        <f>SQRT((16*L32+12.25*K32+9*J32+6.25*I32+4*H32+2.25*G32+F32)/M32-(N32^2))</f>
        <v>0</v>
      </c>
      <c r="P32" s="28">
        <v>0</v>
      </c>
      <c r="Q32" s="28">
        <v>0</v>
      </c>
      <c r="R32" s="28" t="s">
        <v>254</v>
      </c>
      <c r="T32" s="12"/>
      <c r="V32" s="12"/>
      <c r="W32" s="12"/>
      <c r="X32" s="12"/>
      <c r="Y32" s="12"/>
      <c r="Z32" s="12"/>
      <c r="AA32" s="12"/>
      <c r="AB32" s="12"/>
      <c r="AC32" s="12"/>
    </row>
    <row r="33" spans="1:29" ht="23.25">
      <c r="A33" s="135" t="s">
        <v>83</v>
      </c>
      <c r="B33" s="135"/>
      <c r="C33" s="135"/>
      <c r="D33" s="135"/>
      <c r="E33" s="7">
        <f>SUM(E5:E22,E27:E32)</f>
        <v>18</v>
      </c>
      <c r="F33" s="7">
        <f aca="true" t="shared" si="16" ref="F33:L33">SUM(F5:F22,F27:F32)</f>
        <v>76</v>
      </c>
      <c r="G33" s="7">
        <f t="shared" si="16"/>
        <v>59</v>
      </c>
      <c r="H33" s="7">
        <f t="shared" si="16"/>
        <v>183</v>
      </c>
      <c r="I33" s="7">
        <f t="shared" si="16"/>
        <v>287</v>
      </c>
      <c r="J33" s="7">
        <f t="shared" si="16"/>
        <v>550</v>
      </c>
      <c r="K33" s="7">
        <f t="shared" si="16"/>
        <v>656</v>
      </c>
      <c r="L33" s="7">
        <f t="shared" si="16"/>
        <v>1931</v>
      </c>
      <c r="M33" s="7">
        <f>SUM(M5:M22,M27:M32)</f>
        <v>3760</v>
      </c>
      <c r="N33" s="8">
        <f>((4*L33)+(3.5*K33)+(3*J33)+(2.5*I33)+(2*H33)+(1.5*G33)+(F33))/M33</f>
        <v>3.4356382978723405</v>
      </c>
      <c r="O33" s="41">
        <f>SQRT((16*L33+12.25*K33+9*J33+6.25*I33+4*H33+2.25*G33+F33)/M33-(N33^2))</f>
        <v>0.7709700417926639</v>
      </c>
      <c r="P33" s="7">
        <f>SUM(P5:P22,P27:P32)</f>
        <v>7</v>
      </c>
      <c r="Q33" s="7">
        <f>SUM(Q5:Q22,Q27:Q32)</f>
        <v>0</v>
      </c>
      <c r="R33" s="30"/>
      <c r="S33" s="1"/>
      <c r="T33" s="12"/>
      <c r="U33" s="12"/>
      <c r="V33" s="12"/>
      <c r="W33" s="12"/>
      <c r="X33" s="12"/>
      <c r="Y33" s="12"/>
      <c r="Z33" s="12"/>
      <c r="AA33" s="12"/>
      <c r="AB33" s="12"/>
      <c r="AC33" s="68"/>
    </row>
    <row r="34" spans="1:20" s="2" customFormat="1" ht="23.25">
      <c r="A34" s="130" t="s">
        <v>85</v>
      </c>
      <c r="B34" s="130"/>
      <c r="C34" s="130"/>
      <c r="D34" s="130"/>
      <c r="E34" s="29">
        <f>(E33*100)/$M33</f>
        <v>0.4787234042553192</v>
      </c>
      <c r="F34" s="29">
        <f aca="true" t="shared" si="17" ref="F34:L34">(F33*100)/$M33</f>
        <v>2.021276595744681</v>
      </c>
      <c r="G34" s="29">
        <f t="shared" si="17"/>
        <v>1.5691489361702127</v>
      </c>
      <c r="H34" s="29">
        <f t="shared" si="17"/>
        <v>4.867021276595745</v>
      </c>
      <c r="I34" s="29">
        <f t="shared" si="17"/>
        <v>7.632978723404255</v>
      </c>
      <c r="J34" s="29">
        <f t="shared" si="17"/>
        <v>14.627659574468085</v>
      </c>
      <c r="K34" s="29">
        <f t="shared" si="17"/>
        <v>17.4468085106383</v>
      </c>
      <c r="L34" s="29">
        <f t="shared" si="17"/>
        <v>51.3563829787234</v>
      </c>
      <c r="M34" s="29">
        <f>((M33-(P33+Q33))*100)/$M33</f>
        <v>99.81382978723404</v>
      </c>
      <c r="N34" s="34"/>
      <c r="O34" s="45"/>
      <c r="P34" s="29">
        <f>(P33*100)/$M33</f>
        <v>0.18617021276595744</v>
      </c>
      <c r="Q34" s="29">
        <f>(Q33*100)/$M33</f>
        <v>0</v>
      </c>
      <c r="R34" s="11"/>
      <c r="T34" s="13"/>
    </row>
    <row r="35" spans="1:20" s="2" customFormat="1" ht="23.25">
      <c r="A35" s="12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8"/>
      <c r="P35" s="13"/>
      <c r="Q35" s="13"/>
      <c r="R35" s="12"/>
      <c r="T35" s="12"/>
    </row>
    <row r="36" spans="1:18" s="2" customFormat="1" ht="23.25">
      <c r="A36" s="12"/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8"/>
      <c r="P36" s="13"/>
      <c r="Q36" s="13"/>
      <c r="R36" s="12"/>
    </row>
    <row r="37" spans="19:26" ht="23.25">
      <c r="S37" s="1"/>
      <c r="Z37" s="64"/>
    </row>
    <row r="38" ht="23.25">
      <c r="S38" s="1"/>
    </row>
    <row r="39" ht="23.25">
      <c r="S39" s="1"/>
    </row>
    <row r="40" ht="23.25">
      <c r="S40" s="1"/>
    </row>
    <row r="41" ht="23.25">
      <c r="S41" s="1"/>
    </row>
    <row r="42" ht="23.25">
      <c r="S42" s="1"/>
    </row>
    <row r="43" ht="23.25">
      <c r="S43" s="1"/>
    </row>
    <row r="44" ht="23.25">
      <c r="S44" s="1"/>
    </row>
    <row r="45" spans="1:18" s="1" customFormat="1" ht="29.25">
      <c r="A45" s="143" t="s">
        <v>103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s="1" customFormat="1" ht="29.25">
      <c r="A46" s="143" t="s">
        <v>267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s="1" customFormat="1" ht="23.25">
      <c r="A47" s="134" t="s">
        <v>46</v>
      </c>
      <c r="B47" s="134" t="s">
        <v>0</v>
      </c>
      <c r="C47" s="134" t="s">
        <v>56</v>
      </c>
      <c r="D47" s="134" t="s">
        <v>53</v>
      </c>
      <c r="E47" s="135" t="s">
        <v>41</v>
      </c>
      <c r="F47" s="135"/>
      <c r="G47" s="135"/>
      <c r="H47" s="135"/>
      <c r="I47" s="135"/>
      <c r="J47" s="135"/>
      <c r="K47" s="135"/>
      <c r="L47" s="135"/>
      <c r="M47" s="9" t="s">
        <v>40</v>
      </c>
      <c r="N47" s="134" t="s">
        <v>44</v>
      </c>
      <c r="O47" s="136" t="s">
        <v>45</v>
      </c>
      <c r="P47" s="70"/>
      <c r="Q47" s="70"/>
      <c r="R47" s="134" t="s">
        <v>3</v>
      </c>
    </row>
    <row r="48" spans="1:18" s="1" customFormat="1" ht="21.75" customHeight="1">
      <c r="A48" s="134"/>
      <c r="B48" s="134"/>
      <c r="C48" s="134"/>
      <c r="D48" s="134"/>
      <c r="E48" s="7">
        <v>0</v>
      </c>
      <c r="F48" s="7">
        <v>1</v>
      </c>
      <c r="G48" s="7">
        <v>1.5</v>
      </c>
      <c r="H48" s="7">
        <v>2</v>
      </c>
      <c r="I48" s="7">
        <v>2.5</v>
      </c>
      <c r="J48" s="7">
        <v>3</v>
      </c>
      <c r="K48" s="7">
        <v>3.5</v>
      </c>
      <c r="L48" s="7">
        <v>4</v>
      </c>
      <c r="M48" s="11" t="s">
        <v>43</v>
      </c>
      <c r="N48" s="134"/>
      <c r="O48" s="136"/>
      <c r="P48" s="71" t="s">
        <v>1</v>
      </c>
      <c r="Q48" s="71" t="s">
        <v>2</v>
      </c>
      <c r="R48" s="134"/>
    </row>
    <row r="49" spans="1:18" s="1" customFormat="1" ht="23.25">
      <c r="A49" s="7" t="s">
        <v>50</v>
      </c>
      <c r="B49" s="22" t="s">
        <v>10</v>
      </c>
      <c r="C49" s="22" t="s">
        <v>74</v>
      </c>
      <c r="D49" s="22" t="s">
        <v>55</v>
      </c>
      <c r="E49" s="28">
        <v>0</v>
      </c>
      <c r="F49" s="28">
        <v>18</v>
      </c>
      <c r="G49" s="28">
        <v>37</v>
      </c>
      <c r="H49" s="28">
        <v>30</v>
      </c>
      <c r="I49" s="28">
        <v>83</v>
      </c>
      <c r="J49" s="28">
        <v>149</v>
      </c>
      <c r="K49" s="28">
        <v>109</v>
      </c>
      <c r="L49" s="28">
        <v>165</v>
      </c>
      <c r="M49" s="7">
        <f aca="true" t="shared" si="18" ref="M49:M54">SUM(E49:L49)</f>
        <v>591</v>
      </c>
      <c r="N49" s="8">
        <f aca="true" t="shared" si="19" ref="N49:N54">((4*L49)+(3.5*K49)+(3*J49)+(2.5*I49)+(2*H49)+(1.5*G49)+(F49))/M49</f>
        <v>3.095600676818951</v>
      </c>
      <c r="O49" s="41">
        <f>SQRT((16*L49+12.25*K49+9*J49+6.25*I49+4*H49+2.25*G49+F49)/M49-(N49^2))</f>
        <v>0.8153026300779749</v>
      </c>
      <c r="P49" s="28">
        <v>0</v>
      </c>
      <c r="Q49" s="28">
        <v>0</v>
      </c>
      <c r="R49" s="28" t="s">
        <v>255</v>
      </c>
    </row>
    <row r="50" spans="1:18" s="1" customFormat="1" ht="23.25">
      <c r="A50" s="11"/>
      <c r="B50" s="22" t="s">
        <v>222</v>
      </c>
      <c r="C50" s="22" t="s">
        <v>74</v>
      </c>
      <c r="D50" s="22" t="s">
        <v>55</v>
      </c>
      <c r="E50" s="28">
        <v>82</v>
      </c>
      <c r="F50" s="28">
        <v>32</v>
      </c>
      <c r="G50" s="28">
        <v>14</v>
      </c>
      <c r="H50" s="28">
        <v>33</v>
      </c>
      <c r="I50" s="28">
        <v>40</v>
      </c>
      <c r="J50" s="28">
        <v>44</v>
      </c>
      <c r="K50" s="28">
        <v>80</v>
      </c>
      <c r="L50" s="28">
        <v>250</v>
      </c>
      <c r="M50" s="7">
        <f t="shared" si="18"/>
        <v>575</v>
      </c>
      <c r="N50" s="8">
        <f t="shared" si="19"/>
        <v>2.836521739130435</v>
      </c>
      <c r="O50" s="41">
        <f aca="true" t="shared" si="20" ref="O50:O55">SQRT((16*L50+12.25*K50+9*J50+6.25*I50+4*H50+2.25*G50+F50)/M50-(N50^2))</f>
        <v>1.441697696997332</v>
      </c>
      <c r="P50" s="28">
        <v>0</v>
      </c>
      <c r="Q50" s="28">
        <v>0</v>
      </c>
      <c r="R50" s="28" t="s">
        <v>256</v>
      </c>
    </row>
    <row r="51" spans="1:18" s="1" customFormat="1" ht="23.25">
      <c r="A51" s="7" t="s">
        <v>51</v>
      </c>
      <c r="B51" s="22" t="s">
        <v>388</v>
      </c>
      <c r="C51" s="22" t="s">
        <v>74</v>
      </c>
      <c r="D51" s="22" t="s">
        <v>55</v>
      </c>
      <c r="E51" s="28">
        <v>43</v>
      </c>
      <c r="F51" s="28">
        <v>33</v>
      </c>
      <c r="G51" s="28">
        <v>15</v>
      </c>
      <c r="H51" s="28">
        <v>33</v>
      </c>
      <c r="I51" s="28">
        <v>27</v>
      </c>
      <c r="J51" s="28">
        <v>57</v>
      </c>
      <c r="K51" s="28">
        <v>85</v>
      </c>
      <c r="L51" s="28">
        <v>227</v>
      </c>
      <c r="M51" s="7">
        <f t="shared" si="18"/>
        <v>520</v>
      </c>
      <c r="N51" s="8">
        <f t="shared" si="19"/>
        <v>3.0105769230769233</v>
      </c>
      <c r="O51" s="41">
        <f t="shared" si="20"/>
        <v>1.271501101759313</v>
      </c>
      <c r="P51" s="28">
        <v>0</v>
      </c>
      <c r="Q51" s="28">
        <v>0</v>
      </c>
      <c r="R51" s="28" t="s">
        <v>261</v>
      </c>
    </row>
    <row r="52" spans="1:18" s="1" customFormat="1" ht="23.25">
      <c r="A52" s="77"/>
      <c r="B52" s="22" t="s">
        <v>389</v>
      </c>
      <c r="C52" s="22" t="s">
        <v>74</v>
      </c>
      <c r="D52" s="22" t="s">
        <v>55</v>
      </c>
      <c r="E52" s="28">
        <v>23</v>
      </c>
      <c r="F52" s="28">
        <v>1</v>
      </c>
      <c r="G52" s="28">
        <v>19</v>
      </c>
      <c r="H52" s="28">
        <v>39</v>
      </c>
      <c r="I52" s="28">
        <v>17</v>
      </c>
      <c r="J52" s="28">
        <v>14</v>
      </c>
      <c r="K52" s="28">
        <v>51</v>
      </c>
      <c r="L52" s="28">
        <v>341</v>
      </c>
      <c r="M52" s="7">
        <f t="shared" si="18"/>
        <v>505</v>
      </c>
      <c r="N52" s="8">
        <f t="shared" si="19"/>
        <v>3.4346534653465346</v>
      </c>
      <c r="O52" s="41">
        <f t="shared" si="20"/>
        <v>1.0486611590253487</v>
      </c>
      <c r="P52" s="28">
        <v>1</v>
      </c>
      <c r="Q52" s="28">
        <v>17</v>
      </c>
      <c r="R52" s="28" t="s">
        <v>262</v>
      </c>
    </row>
    <row r="53" spans="1:18" s="1" customFormat="1" ht="23.25">
      <c r="A53" s="7" t="s">
        <v>52</v>
      </c>
      <c r="B53" s="22" t="s">
        <v>38</v>
      </c>
      <c r="C53" s="22" t="s">
        <v>74</v>
      </c>
      <c r="D53" s="22" t="s">
        <v>55</v>
      </c>
      <c r="E53" s="28">
        <v>6</v>
      </c>
      <c r="F53" s="28">
        <v>9</v>
      </c>
      <c r="G53" s="28">
        <v>9</v>
      </c>
      <c r="H53" s="28">
        <v>7</v>
      </c>
      <c r="I53" s="28">
        <v>18</v>
      </c>
      <c r="J53" s="28">
        <v>40</v>
      </c>
      <c r="K53" s="28">
        <v>50</v>
      </c>
      <c r="L53" s="28">
        <v>359</v>
      </c>
      <c r="M53" s="7">
        <f t="shared" si="18"/>
        <v>498</v>
      </c>
      <c r="N53" s="8">
        <f t="shared" si="19"/>
        <v>3.639558232931727</v>
      </c>
      <c r="O53" s="41">
        <f t="shared" si="20"/>
        <v>0.7625136812404121</v>
      </c>
      <c r="P53" s="28">
        <v>0</v>
      </c>
      <c r="Q53" s="28">
        <v>9</v>
      </c>
      <c r="R53" s="74" t="s">
        <v>263</v>
      </c>
    </row>
    <row r="54" spans="1:18" s="1" customFormat="1" ht="23.25">
      <c r="A54" s="9"/>
      <c r="B54" s="22" t="s">
        <v>39</v>
      </c>
      <c r="C54" s="22" t="s">
        <v>74</v>
      </c>
      <c r="D54" s="22" t="s">
        <v>55</v>
      </c>
      <c r="E54" s="28">
        <v>0</v>
      </c>
      <c r="F54" s="28">
        <v>0</v>
      </c>
      <c r="G54" s="28">
        <v>0</v>
      </c>
      <c r="H54" s="28">
        <v>6</v>
      </c>
      <c r="I54" s="28">
        <v>52</v>
      </c>
      <c r="J54" s="28">
        <v>84</v>
      </c>
      <c r="K54" s="28">
        <v>103</v>
      </c>
      <c r="L54" s="28">
        <v>258</v>
      </c>
      <c r="M54" s="7">
        <f t="shared" si="18"/>
        <v>503</v>
      </c>
      <c r="N54" s="8">
        <f t="shared" si="19"/>
        <v>3.55168986083499</v>
      </c>
      <c r="O54" s="41">
        <f t="shared" si="20"/>
        <v>0.5454603243535833</v>
      </c>
      <c r="P54" s="28">
        <v>0</v>
      </c>
      <c r="Q54" s="28">
        <v>0</v>
      </c>
      <c r="R54" s="74" t="s">
        <v>264</v>
      </c>
    </row>
    <row r="55" spans="1:28" s="1" customFormat="1" ht="23.25">
      <c r="A55" s="135" t="s">
        <v>83</v>
      </c>
      <c r="B55" s="135"/>
      <c r="C55" s="135"/>
      <c r="D55" s="135"/>
      <c r="E55" s="7">
        <f aca="true" t="shared" si="21" ref="E55:L55">SUM(E49:E54)</f>
        <v>154</v>
      </c>
      <c r="F55" s="7">
        <f t="shared" si="21"/>
        <v>93</v>
      </c>
      <c r="G55" s="7">
        <f t="shared" si="21"/>
        <v>94</v>
      </c>
      <c r="H55" s="7">
        <f t="shared" si="21"/>
        <v>148</v>
      </c>
      <c r="I55" s="7">
        <f t="shared" si="21"/>
        <v>237</v>
      </c>
      <c r="J55" s="7">
        <f t="shared" si="21"/>
        <v>388</v>
      </c>
      <c r="K55" s="7">
        <f t="shared" si="21"/>
        <v>478</v>
      </c>
      <c r="L55" s="7">
        <f t="shared" si="21"/>
        <v>1600</v>
      </c>
      <c r="M55" s="7">
        <f>SUM(E55:L55)</f>
        <v>3192</v>
      </c>
      <c r="N55" s="8">
        <f>((4*L55)+(3.5*K55)+(3*J55)+(2.5*I55)+(2*H55)+(1.5*G55)+(F55))/M55</f>
        <v>3.245457393483709</v>
      </c>
      <c r="O55" s="41">
        <f t="shared" si="20"/>
        <v>1.0772095280085037</v>
      </c>
      <c r="P55" s="7">
        <f>SUM(P49:P54)</f>
        <v>1</v>
      </c>
      <c r="Q55" s="7">
        <f>SUM(Q49:Q54)</f>
        <v>26</v>
      </c>
      <c r="R55" s="35"/>
      <c r="T55" s="29" t="e">
        <f>(#REF!*100)/#REF!</f>
        <v>#REF!</v>
      </c>
      <c r="U55" s="29" t="e">
        <f>(#REF!*100)/#REF!</f>
        <v>#REF!</v>
      </c>
      <c r="V55" s="29" t="e">
        <f>(#REF!*100)/#REF!</f>
        <v>#REF!</v>
      </c>
      <c r="W55" s="29" t="e">
        <f>(#REF!*100)/#REF!</f>
        <v>#REF!</v>
      </c>
      <c r="X55" s="29" t="e">
        <f>(#REF!*100)/#REF!</f>
        <v>#REF!</v>
      </c>
      <c r="Y55" s="29" t="e">
        <f>(#REF!*100)/#REF!</f>
        <v>#REF!</v>
      </c>
      <c r="Z55" s="29" t="e">
        <f>(#REF!*100)/#REF!</f>
        <v>#REF!</v>
      </c>
      <c r="AA55" s="29" t="e">
        <f>(#REF!*100)/#REF!</f>
        <v>#REF!</v>
      </c>
      <c r="AB55" s="7" t="e">
        <f>SUM(T55:AA55)</f>
        <v>#REF!</v>
      </c>
    </row>
    <row r="56" spans="1:18" s="2" customFormat="1" ht="23.25">
      <c r="A56" s="135" t="s">
        <v>85</v>
      </c>
      <c r="B56" s="135"/>
      <c r="C56" s="135"/>
      <c r="D56" s="135"/>
      <c r="E56" s="8">
        <f aca="true" t="shared" si="22" ref="E56:L56">(E55*100)/$M55</f>
        <v>4.824561403508772</v>
      </c>
      <c r="F56" s="8">
        <f t="shared" si="22"/>
        <v>2.9135338345864663</v>
      </c>
      <c r="G56" s="8">
        <f t="shared" si="22"/>
        <v>2.944862155388471</v>
      </c>
      <c r="H56" s="8">
        <f t="shared" si="22"/>
        <v>4.636591478696742</v>
      </c>
      <c r="I56" s="8">
        <f t="shared" si="22"/>
        <v>7.424812030075188</v>
      </c>
      <c r="J56" s="8">
        <f t="shared" si="22"/>
        <v>12.155388471177945</v>
      </c>
      <c r="K56" s="8">
        <f t="shared" si="22"/>
        <v>14.974937343358397</v>
      </c>
      <c r="L56" s="8">
        <f t="shared" si="22"/>
        <v>50.12531328320802</v>
      </c>
      <c r="M56" s="8">
        <f>((M55-(P55+Q55))*100)/$M55</f>
        <v>99.15413533834587</v>
      </c>
      <c r="N56" s="14"/>
      <c r="O56" s="37"/>
      <c r="P56" s="8">
        <f>(P55*100)/$M55</f>
        <v>0.03132832080200501</v>
      </c>
      <c r="Q56" s="8">
        <f>(Q55*100)/$M55</f>
        <v>0.8145363408521303</v>
      </c>
      <c r="R56" s="11"/>
    </row>
    <row r="57" spans="15:29" s="1" customFormat="1" ht="23.25">
      <c r="O57" s="31"/>
      <c r="U57" s="2"/>
      <c r="V57" s="2"/>
      <c r="W57" s="2"/>
      <c r="X57" s="2"/>
      <c r="Y57" s="2"/>
      <c r="Z57" s="2"/>
      <c r="AA57" s="2"/>
      <c r="AB57" s="2"/>
      <c r="AC57" s="2"/>
    </row>
    <row r="58" spans="15:29" s="1" customFormat="1" ht="23.25">
      <c r="O58" s="31"/>
      <c r="U58"/>
      <c r="V58"/>
      <c r="W58"/>
      <c r="X58"/>
      <c r="Y58"/>
      <c r="Z58"/>
      <c r="AA58" s="64" t="e">
        <f>SUM(V55:AA55)</f>
        <v>#REF!</v>
      </c>
      <c r="AB58"/>
      <c r="AC58"/>
    </row>
  </sheetData>
  <mergeCells count="34">
    <mergeCell ref="R3:R4"/>
    <mergeCell ref="E3:L3"/>
    <mergeCell ref="N3:N4"/>
    <mergeCell ref="O3:O4"/>
    <mergeCell ref="A3:A4"/>
    <mergeCell ref="B3:B4"/>
    <mergeCell ref="C3:C4"/>
    <mergeCell ref="D3:D4"/>
    <mergeCell ref="R47:R48"/>
    <mergeCell ref="A33:D33"/>
    <mergeCell ref="A55:D55"/>
    <mergeCell ref="A34:D34"/>
    <mergeCell ref="N47:N48"/>
    <mergeCell ref="O47:O48"/>
    <mergeCell ref="A56:D56"/>
    <mergeCell ref="A1:R1"/>
    <mergeCell ref="A2:R2"/>
    <mergeCell ref="A45:R45"/>
    <mergeCell ref="A46:R46"/>
    <mergeCell ref="A47:A48"/>
    <mergeCell ref="B47:B48"/>
    <mergeCell ref="C47:C48"/>
    <mergeCell ref="D47:D48"/>
    <mergeCell ref="E47:L47"/>
    <mergeCell ref="A23:R23"/>
    <mergeCell ref="A24:R24"/>
    <mergeCell ref="A25:A26"/>
    <mergeCell ref="B25:B26"/>
    <mergeCell ref="C25:C26"/>
    <mergeCell ref="D25:D26"/>
    <mergeCell ref="E25:L25"/>
    <mergeCell ref="N25:N26"/>
    <mergeCell ref="O25:O26"/>
    <mergeCell ref="R25:R26"/>
  </mergeCells>
  <printOptions/>
  <pageMargins left="0.75" right="0.63" top="0.62" bottom="0.54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88">
      <selection activeCell="K109" sqref="K109"/>
    </sheetView>
  </sheetViews>
  <sheetFormatPr defaultColWidth="9.140625" defaultRowHeight="12.75"/>
  <cols>
    <col min="1" max="1" width="8.28125" style="3" bestFit="1" customWidth="1"/>
    <col min="2" max="2" width="7.8515625" style="0" bestFit="1" customWidth="1"/>
    <col min="3" max="3" width="27.57421875" style="0" bestFit="1" customWidth="1"/>
    <col min="4" max="4" width="10.7109375" style="0" bestFit="1" customWidth="1"/>
    <col min="5" max="9" width="4.421875" style="0" bestFit="1" customWidth="1"/>
    <col min="10" max="12" width="5.421875" style="0" bestFit="1" customWidth="1"/>
    <col min="13" max="13" width="13.7109375" style="3" bestFit="1" customWidth="1"/>
    <col min="14" max="14" width="5.8515625" style="6" customWidth="1"/>
    <col min="15" max="15" width="7.28125" style="43" bestFit="1" customWidth="1"/>
    <col min="16" max="17" width="4.421875" style="3" bestFit="1" customWidth="1"/>
    <col min="18" max="18" width="8.57421875" style="0" bestFit="1" customWidth="1"/>
    <col min="22" max="34" width="6.7109375" style="0" customWidth="1"/>
  </cols>
  <sheetData>
    <row r="1" spans="1:18" s="1" customFormat="1" ht="27" customHeight="1">
      <c r="A1" s="143" t="s">
        <v>104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29.25">
      <c r="A2" s="143" t="s">
        <v>268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1" customFormat="1" ht="23.25">
      <c r="A3" s="134" t="s">
        <v>46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</row>
    <row r="4" spans="1:32" s="1" customFormat="1" ht="23.25">
      <c r="A4" s="134"/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V4" s="12">
        <v>0</v>
      </c>
      <c r="W4" s="12">
        <v>1</v>
      </c>
      <c r="X4" s="12">
        <v>1.5</v>
      </c>
      <c r="Y4" s="12">
        <v>2</v>
      </c>
      <c r="Z4" s="12">
        <v>2.5</v>
      </c>
      <c r="AA4" s="12">
        <v>3</v>
      </c>
      <c r="AB4" s="12">
        <v>3.5</v>
      </c>
      <c r="AC4" s="12">
        <v>4</v>
      </c>
      <c r="AD4" s="12" t="s">
        <v>83</v>
      </c>
      <c r="AE4" s="12" t="s">
        <v>1</v>
      </c>
      <c r="AF4" s="1" t="s">
        <v>2</v>
      </c>
    </row>
    <row r="5" spans="1:32" s="1" customFormat="1" ht="23.25">
      <c r="A5" s="7" t="s">
        <v>47</v>
      </c>
      <c r="B5" s="22" t="s">
        <v>187</v>
      </c>
      <c r="C5" s="22" t="s">
        <v>390</v>
      </c>
      <c r="D5" s="22" t="s">
        <v>54</v>
      </c>
      <c r="E5" s="7">
        <v>0</v>
      </c>
      <c r="F5" s="7">
        <v>0</v>
      </c>
      <c r="G5" s="7">
        <v>0</v>
      </c>
      <c r="H5" s="7">
        <v>6</v>
      </c>
      <c r="I5" s="7">
        <v>7</v>
      </c>
      <c r="J5" s="7">
        <v>2</v>
      </c>
      <c r="K5" s="7">
        <v>6</v>
      </c>
      <c r="L5" s="7">
        <v>24</v>
      </c>
      <c r="M5" s="7">
        <f>SUM(E5:L5)</f>
        <v>45</v>
      </c>
      <c r="N5" s="8">
        <f aca="true" t="shared" si="0" ref="N5:N20">((4*L5)+(3.5*K5)+(3*J5)+(2.5*I5)+(2*H5)+(1.5*G5)+(F5))/M5</f>
        <v>3.388888888888889</v>
      </c>
      <c r="O5" s="41">
        <f aca="true" t="shared" si="1" ref="O5:O22">SQRT((16*L5+12.25*K5+9*J5+6.25*I5+4*H5+2.25*G5+F5)/M5-(N5^2))</f>
        <v>0.7665861471404599</v>
      </c>
      <c r="P5" s="7">
        <v>0</v>
      </c>
      <c r="Q5" s="7">
        <v>0</v>
      </c>
      <c r="R5" s="7" t="s">
        <v>265</v>
      </c>
      <c r="U5" s="1" t="s">
        <v>47</v>
      </c>
      <c r="V5" s="1">
        <f>SUM(E5:E15)</f>
        <v>61</v>
      </c>
      <c r="W5" s="1">
        <f aca="true" t="shared" si="2" ref="W5:AC5">SUM(F5:F15)</f>
        <v>80</v>
      </c>
      <c r="X5" s="1">
        <f t="shared" si="2"/>
        <v>71</v>
      </c>
      <c r="Y5" s="1">
        <f t="shared" si="2"/>
        <v>143</v>
      </c>
      <c r="Z5" s="1">
        <f t="shared" si="2"/>
        <v>198</v>
      </c>
      <c r="AA5" s="1">
        <f t="shared" si="2"/>
        <v>336</v>
      </c>
      <c r="AB5" s="1">
        <f t="shared" si="2"/>
        <v>351</v>
      </c>
      <c r="AC5" s="1">
        <f t="shared" si="2"/>
        <v>1630</v>
      </c>
      <c r="AD5" s="1">
        <f>SUM(V5:AC5)</f>
        <v>2870</v>
      </c>
      <c r="AE5" s="1">
        <f>SUM(P5:P15)</f>
        <v>3</v>
      </c>
      <c r="AF5" s="1">
        <f>SUM(Q5:Q15)</f>
        <v>2</v>
      </c>
    </row>
    <row r="6" spans="1:32" s="1" customFormat="1" ht="21.75" customHeight="1">
      <c r="A6" s="9"/>
      <c r="B6" s="22" t="s">
        <v>185</v>
      </c>
      <c r="C6" s="22" t="s">
        <v>391</v>
      </c>
      <c r="D6" s="22" t="s">
        <v>54</v>
      </c>
      <c r="E6" s="7">
        <v>0</v>
      </c>
      <c r="F6" s="7">
        <v>9</v>
      </c>
      <c r="G6" s="7">
        <v>4</v>
      </c>
      <c r="H6" s="7">
        <v>5</v>
      </c>
      <c r="I6" s="7">
        <v>12</v>
      </c>
      <c r="J6" s="7">
        <v>24</v>
      </c>
      <c r="K6" s="7">
        <v>17</v>
      </c>
      <c r="L6" s="7">
        <v>32</v>
      </c>
      <c r="M6" s="7">
        <f aca="true" t="shared" si="3" ref="M6:M22">SUM(E6:L6)</f>
        <v>103</v>
      </c>
      <c r="N6" s="8">
        <f t="shared" si="0"/>
        <v>3.0533980582524274</v>
      </c>
      <c r="O6" s="41">
        <f t="shared" si="1"/>
        <v>0.929329598013429</v>
      </c>
      <c r="P6" s="7">
        <v>2</v>
      </c>
      <c r="Q6" s="7">
        <v>0</v>
      </c>
      <c r="R6" s="7" t="s">
        <v>265</v>
      </c>
      <c r="U6" s="1" t="s">
        <v>48</v>
      </c>
      <c r="V6" s="1">
        <f>SUM(E16:E22,E28:E32)</f>
        <v>53</v>
      </c>
      <c r="W6" s="1">
        <f aca="true" t="shared" si="4" ref="W6:AC6">SUM(F16:F22,F28:F32)</f>
        <v>67</v>
      </c>
      <c r="X6" s="1">
        <f t="shared" si="4"/>
        <v>68</v>
      </c>
      <c r="Y6" s="1">
        <f t="shared" si="4"/>
        <v>149</v>
      </c>
      <c r="Z6" s="1">
        <f t="shared" si="4"/>
        <v>212</v>
      </c>
      <c r="AA6" s="1">
        <f t="shared" si="4"/>
        <v>458</v>
      </c>
      <c r="AB6" s="1">
        <f t="shared" si="4"/>
        <v>472</v>
      </c>
      <c r="AC6" s="1">
        <f t="shared" si="4"/>
        <v>1278</v>
      </c>
      <c r="AD6" s="1">
        <f>SUM(V6:AC6)</f>
        <v>2757</v>
      </c>
      <c r="AE6" s="127">
        <f>SUM(P16:P22,P28:P32)</f>
        <v>3</v>
      </c>
      <c r="AF6" s="127">
        <f>SUM(Q16:Q22,Q28:Q32)</f>
        <v>1</v>
      </c>
    </row>
    <row r="7" spans="1:32" s="1" customFormat="1" ht="21.75" customHeight="1">
      <c r="A7" s="10"/>
      <c r="B7" s="22" t="s">
        <v>186</v>
      </c>
      <c r="C7" s="22" t="s">
        <v>392</v>
      </c>
      <c r="D7" s="22" t="s">
        <v>54</v>
      </c>
      <c r="E7" s="7">
        <v>0</v>
      </c>
      <c r="F7" s="7">
        <v>7</v>
      </c>
      <c r="G7" s="7">
        <v>2</v>
      </c>
      <c r="H7" s="7">
        <v>6</v>
      </c>
      <c r="I7" s="7">
        <v>8</v>
      </c>
      <c r="J7" s="7">
        <v>6</v>
      </c>
      <c r="K7" s="7">
        <v>13</v>
      </c>
      <c r="L7" s="7">
        <v>9</v>
      </c>
      <c r="M7" s="7">
        <f t="shared" si="3"/>
        <v>51</v>
      </c>
      <c r="N7" s="8">
        <f t="shared" si="0"/>
        <v>2.7745098039215685</v>
      </c>
      <c r="O7" s="41">
        <f t="shared" si="1"/>
        <v>0.9916994993256313</v>
      </c>
      <c r="P7" s="7">
        <v>1</v>
      </c>
      <c r="Q7" s="7">
        <v>0</v>
      </c>
      <c r="R7" s="7" t="s">
        <v>265</v>
      </c>
      <c r="U7" s="1" t="s">
        <v>49</v>
      </c>
      <c r="V7" s="1">
        <f>SUM(E33:E39)</f>
        <v>13</v>
      </c>
      <c r="W7" s="1">
        <f aca="true" t="shared" si="5" ref="W7:AC7">SUM(F33:F39)</f>
        <v>34</v>
      </c>
      <c r="X7" s="1">
        <f t="shared" si="5"/>
        <v>28</v>
      </c>
      <c r="Y7" s="1">
        <f t="shared" si="5"/>
        <v>41</v>
      </c>
      <c r="Z7" s="1">
        <f t="shared" si="5"/>
        <v>57</v>
      </c>
      <c r="AA7" s="1">
        <f t="shared" si="5"/>
        <v>85</v>
      </c>
      <c r="AB7" s="1">
        <f t="shared" si="5"/>
        <v>105</v>
      </c>
      <c r="AC7" s="1">
        <f t="shared" si="5"/>
        <v>857</v>
      </c>
      <c r="AD7" s="1">
        <f>SUM(V7:AC7)</f>
        <v>1220</v>
      </c>
      <c r="AE7" s="1">
        <f>SUM(P33:P39)</f>
        <v>6</v>
      </c>
      <c r="AF7" s="1">
        <f>SUM(Q33:Q39)</f>
        <v>8</v>
      </c>
    </row>
    <row r="8" spans="1:32" s="1" customFormat="1" ht="21.75" customHeight="1">
      <c r="A8" s="10"/>
      <c r="B8" s="22" t="s">
        <v>184</v>
      </c>
      <c r="C8" s="22" t="s">
        <v>75</v>
      </c>
      <c r="D8" s="22" t="s">
        <v>55</v>
      </c>
      <c r="E8" s="7">
        <v>13</v>
      </c>
      <c r="F8" s="7">
        <v>27</v>
      </c>
      <c r="G8" s="7">
        <v>22</v>
      </c>
      <c r="H8" s="7">
        <v>53</v>
      </c>
      <c r="I8" s="7">
        <v>97</v>
      </c>
      <c r="J8" s="7">
        <v>164</v>
      </c>
      <c r="K8" s="7">
        <v>142</v>
      </c>
      <c r="L8" s="7">
        <v>89</v>
      </c>
      <c r="M8" s="7">
        <f t="shared" si="3"/>
        <v>607</v>
      </c>
      <c r="N8" s="8">
        <f>((4*L8)+(3.5*K8)+(3*J8)+(2.5*I8)+(2*H8)+(1.5*G8)+(F8))/M8</f>
        <v>2.8887973640856672</v>
      </c>
      <c r="O8" s="41">
        <f t="shared" si="1"/>
        <v>0.8787663792974199</v>
      </c>
      <c r="P8" s="7">
        <v>0</v>
      </c>
      <c r="Q8" s="7">
        <v>2</v>
      </c>
      <c r="R8" s="7" t="s">
        <v>265</v>
      </c>
      <c r="U8" s="1" t="s">
        <v>50</v>
      </c>
      <c r="V8" s="1">
        <f>SUM(E50:E53)</f>
        <v>147</v>
      </c>
      <c r="W8" s="1">
        <f aca="true" t="shared" si="6" ref="W8:AC8">SUM(F50:F53)</f>
        <v>63</v>
      </c>
      <c r="X8" s="1">
        <f t="shared" si="6"/>
        <v>72</v>
      </c>
      <c r="Y8" s="1">
        <f t="shared" si="6"/>
        <v>135</v>
      </c>
      <c r="Z8" s="1">
        <f t="shared" si="6"/>
        <v>157</v>
      </c>
      <c r="AA8" s="1">
        <f t="shared" si="6"/>
        <v>305</v>
      </c>
      <c r="AB8" s="1">
        <f t="shared" si="6"/>
        <v>339</v>
      </c>
      <c r="AC8" s="1">
        <f t="shared" si="6"/>
        <v>992</v>
      </c>
      <c r="AD8" s="1">
        <f>SUM(V8:AC8)</f>
        <v>2210</v>
      </c>
      <c r="AE8" s="1">
        <f>SUM(P50:P53)</f>
        <v>134</v>
      </c>
      <c r="AF8" s="1">
        <f>SUM(Q50:Q53)</f>
        <v>12</v>
      </c>
    </row>
    <row r="9" spans="1:32" s="1" customFormat="1" ht="21.75" customHeight="1">
      <c r="A9" s="10"/>
      <c r="B9" s="22" t="s">
        <v>188</v>
      </c>
      <c r="C9" s="22" t="s">
        <v>395</v>
      </c>
      <c r="D9" s="22" t="s">
        <v>54</v>
      </c>
      <c r="E9" s="7">
        <v>1</v>
      </c>
      <c r="F9" s="7">
        <v>1</v>
      </c>
      <c r="G9" s="7">
        <v>8</v>
      </c>
      <c r="H9" s="7">
        <v>7</v>
      </c>
      <c r="I9" s="7">
        <v>14</v>
      </c>
      <c r="J9" s="7">
        <v>49</v>
      </c>
      <c r="K9" s="7">
        <v>85</v>
      </c>
      <c r="L9" s="7">
        <v>442</v>
      </c>
      <c r="M9" s="7">
        <f t="shared" si="3"/>
        <v>607</v>
      </c>
      <c r="N9" s="8">
        <f t="shared" si="0"/>
        <v>3.7471169686985175</v>
      </c>
      <c r="O9" s="41">
        <f t="shared" si="1"/>
        <v>0.5228430307016139</v>
      </c>
      <c r="P9" s="7">
        <v>0</v>
      </c>
      <c r="Q9" s="7">
        <v>0</v>
      </c>
      <c r="R9" s="7" t="s">
        <v>265</v>
      </c>
      <c r="U9" s="1" t="s">
        <v>51</v>
      </c>
      <c r="V9" s="1">
        <f>SUM(E54:E57)</f>
        <v>71</v>
      </c>
      <c r="W9" s="1">
        <f aca="true" t="shared" si="7" ref="W9:AC9">SUM(F54:F57)</f>
        <v>56</v>
      </c>
      <c r="X9" s="1">
        <f t="shared" si="7"/>
        <v>89</v>
      </c>
      <c r="Y9" s="1">
        <f t="shared" si="7"/>
        <v>135</v>
      </c>
      <c r="Z9" s="1">
        <f t="shared" si="7"/>
        <v>113</v>
      </c>
      <c r="AA9" s="1">
        <f t="shared" si="7"/>
        <v>282</v>
      </c>
      <c r="AB9" s="1">
        <f t="shared" si="7"/>
        <v>384</v>
      </c>
      <c r="AC9" s="1">
        <f t="shared" si="7"/>
        <v>955</v>
      </c>
      <c r="AD9" s="1">
        <f>SUM(V9:AC9)</f>
        <v>2085</v>
      </c>
      <c r="AE9" s="1">
        <f>SUM(P50:P57)</f>
        <v>138</v>
      </c>
      <c r="AF9" s="1">
        <f>SUM(Q50:Q57)</f>
        <v>14</v>
      </c>
    </row>
    <row r="10" spans="1:32" s="1" customFormat="1" ht="21.75" customHeight="1">
      <c r="A10" s="10"/>
      <c r="B10" s="22" t="s">
        <v>193</v>
      </c>
      <c r="C10" s="22" t="s">
        <v>397</v>
      </c>
      <c r="D10" s="22" t="s">
        <v>54</v>
      </c>
      <c r="E10" s="7">
        <v>14</v>
      </c>
      <c r="F10" s="7">
        <v>3</v>
      </c>
      <c r="G10" s="7">
        <v>2</v>
      </c>
      <c r="H10" s="7">
        <v>0</v>
      </c>
      <c r="I10" s="7">
        <v>0</v>
      </c>
      <c r="J10" s="7">
        <v>0</v>
      </c>
      <c r="K10" s="7">
        <v>1</v>
      </c>
      <c r="L10" s="7">
        <v>33</v>
      </c>
      <c r="M10" s="7">
        <f t="shared" si="3"/>
        <v>53</v>
      </c>
      <c r="N10" s="8">
        <f t="shared" si="0"/>
        <v>2.669811320754717</v>
      </c>
      <c r="O10" s="41">
        <f t="shared" si="1"/>
        <v>1.7908135503025744</v>
      </c>
      <c r="P10" s="7">
        <v>0</v>
      </c>
      <c r="Q10" s="7">
        <v>0</v>
      </c>
      <c r="R10" s="7" t="s">
        <v>266</v>
      </c>
      <c r="U10" s="1" t="s">
        <v>52</v>
      </c>
      <c r="V10" s="1">
        <f>SUM(E58:E60)</f>
        <v>8</v>
      </c>
      <c r="W10" s="1">
        <f aca="true" t="shared" si="8" ref="W10:AC10">SUM(F58:F60)</f>
        <v>10</v>
      </c>
      <c r="X10" s="1">
        <f t="shared" si="8"/>
        <v>9</v>
      </c>
      <c r="Y10" s="1">
        <f t="shared" si="8"/>
        <v>34</v>
      </c>
      <c r="Z10" s="1">
        <f t="shared" si="8"/>
        <v>31</v>
      </c>
      <c r="AA10" s="1">
        <f t="shared" si="8"/>
        <v>75</v>
      </c>
      <c r="AB10" s="1">
        <f t="shared" si="8"/>
        <v>161</v>
      </c>
      <c r="AC10" s="1">
        <f t="shared" si="8"/>
        <v>1187</v>
      </c>
      <c r="AD10" s="1">
        <f>SUM(V10:AC10)</f>
        <v>1515</v>
      </c>
      <c r="AE10" s="1">
        <f>SUM(P54:P60)</f>
        <v>10</v>
      </c>
      <c r="AF10" s="1">
        <f>SUM(Q54:Q60)</f>
        <v>3</v>
      </c>
    </row>
    <row r="11" spans="1:32" s="1" customFormat="1" ht="21.75" customHeight="1">
      <c r="A11" s="10"/>
      <c r="B11" s="22" t="s">
        <v>190</v>
      </c>
      <c r="C11" s="22" t="s">
        <v>398</v>
      </c>
      <c r="D11" s="22" t="s">
        <v>54</v>
      </c>
      <c r="E11" s="7">
        <v>0</v>
      </c>
      <c r="F11" s="7">
        <v>0</v>
      </c>
      <c r="G11" s="7">
        <v>0</v>
      </c>
      <c r="H11" s="7">
        <v>11</v>
      </c>
      <c r="I11" s="7">
        <v>9</v>
      </c>
      <c r="J11" s="7">
        <v>20</v>
      </c>
      <c r="K11" s="7">
        <v>14</v>
      </c>
      <c r="L11" s="7">
        <v>29</v>
      </c>
      <c r="M11" s="7">
        <f t="shared" si="3"/>
        <v>83</v>
      </c>
      <c r="N11" s="8">
        <f t="shared" si="0"/>
        <v>3.246987951807229</v>
      </c>
      <c r="O11" s="41">
        <f t="shared" si="1"/>
        <v>0.7001441072659114</v>
      </c>
      <c r="P11" s="7">
        <v>0</v>
      </c>
      <c r="Q11" s="7">
        <v>0</v>
      </c>
      <c r="R11" s="7" t="s">
        <v>266</v>
      </c>
      <c r="AE11" s="1" t="s">
        <v>42</v>
      </c>
      <c r="AF11" s="1" t="s">
        <v>42</v>
      </c>
    </row>
    <row r="12" spans="1:30" s="1" customFormat="1" ht="21.75" customHeight="1">
      <c r="A12" s="10"/>
      <c r="B12" s="22" t="s">
        <v>191</v>
      </c>
      <c r="C12" s="22" t="s">
        <v>393</v>
      </c>
      <c r="D12" s="22" t="s">
        <v>54</v>
      </c>
      <c r="E12" s="7">
        <v>0</v>
      </c>
      <c r="F12" s="7">
        <v>4</v>
      </c>
      <c r="G12" s="7">
        <v>0</v>
      </c>
      <c r="H12" s="7">
        <v>5</v>
      </c>
      <c r="I12" s="7">
        <v>1</v>
      </c>
      <c r="J12" s="7">
        <v>7</v>
      </c>
      <c r="K12" s="7">
        <v>3</v>
      </c>
      <c r="L12" s="7">
        <v>18</v>
      </c>
      <c r="M12" s="7">
        <f>SUM(E12:L12)</f>
        <v>38</v>
      </c>
      <c r="N12" s="8">
        <f>((4*L12)+(3.5*K12)+(3*J12)+(2.5*I12)+(2*H12)+(1.5*G12)+(F12))/M12</f>
        <v>3.1578947368421053</v>
      </c>
      <c r="O12" s="41">
        <f>SQRT((16*L12+12.25*K12+9*J12+6.25*I12+4*H12+2.25*G12+F12)/M12-(N12^2))</f>
        <v>1.0137558044346429</v>
      </c>
      <c r="P12" s="7">
        <v>0</v>
      </c>
      <c r="Q12" s="7">
        <v>0</v>
      </c>
      <c r="R12" s="7" t="s">
        <v>266</v>
      </c>
      <c r="U12" s="1" t="s">
        <v>139</v>
      </c>
      <c r="V12" s="2">
        <f>SUM(V5:V7)</f>
        <v>127</v>
      </c>
      <c r="W12" s="2">
        <f aca="true" t="shared" si="9" ref="W12:AC12">SUM(W5:W7)</f>
        <v>181</v>
      </c>
      <c r="X12" s="2">
        <f t="shared" si="9"/>
        <v>167</v>
      </c>
      <c r="Y12" s="2">
        <f t="shared" si="9"/>
        <v>333</v>
      </c>
      <c r="Z12" s="2">
        <f t="shared" si="9"/>
        <v>467</v>
      </c>
      <c r="AA12" s="2">
        <f t="shared" si="9"/>
        <v>879</v>
      </c>
      <c r="AB12" s="2">
        <f t="shared" si="9"/>
        <v>928</v>
      </c>
      <c r="AC12" s="2">
        <f t="shared" si="9"/>
        <v>3765</v>
      </c>
      <c r="AD12" s="2">
        <f>SUM(AD5:AD7)</f>
        <v>6847</v>
      </c>
    </row>
    <row r="13" spans="1:30" s="1" customFormat="1" ht="21.75" customHeight="1">
      <c r="A13" s="10"/>
      <c r="B13" s="22" t="s">
        <v>192</v>
      </c>
      <c r="C13" s="22" t="s">
        <v>394</v>
      </c>
      <c r="D13" s="22" t="s">
        <v>54</v>
      </c>
      <c r="E13" s="7">
        <v>3</v>
      </c>
      <c r="F13" s="7">
        <v>4</v>
      </c>
      <c r="G13" s="7">
        <v>2</v>
      </c>
      <c r="H13" s="7">
        <v>6</v>
      </c>
      <c r="I13" s="7">
        <v>4</v>
      </c>
      <c r="J13" s="7">
        <v>8</v>
      </c>
      <c r="K13" s="7">
        <v>11</v>
      </c>
      <c r="L13" s="7">
        <v>35</v>
      </c>
      <c r="M13" s="7">
        <f>SUM(E13:L13)</f>
        <v>73</v>
      </c>
      <c r="N13" s="8">
        <f>((4*L13)+(3.5*K13)+(3*J13)+(2.5*I13)+(2*H13)+(1.5*G13)+(F13))/M13</f>
        <v>3.171232876712329</v>
      </c>
      <c r="O13" s="41">
        <f>SQRT((16*L13+12.25*K13+9*J13+6.25*I13+4*H13+2.25*G13+F13)/M13-(N13^2))</f>
        <v>1.1110256216981707</v>
      </c>
      <c r="P13" s="7">
        <v>0</v>
      </c>
      <c r="Q13" s="7">
        <v>0</v>
      </c>
      <c r="R13" s="7" t="s">
        <v>266</v>
      </c>
      <c r="U13" s="1" t="s">
        <v>140</v>
      </c>
      <c r="V13" s="2">
        <f>SUM(V8:V10)</f>
        <v>226</v>
      </c>
      <c r="W13" s="2">
        <f aca="true" t="shared" si="10" ref="W13:AC13">SUM(W8:W10)</f>
        <v>129</v>
      </c>
      <c r="X13" s="2">
        <f t="shared" si="10"/>
        <v>170</v>
      </c>
      <c r="Y13" s="2">
        <f t="shared" si="10"/>
        <v>304</v>
      </c>
      <c r="Z13" s="2">
        <f t="shared" si="10"/>
        <v>301</v>
      </c>
      <c r="AA13" s="2">
        <f t="shared" si="10"/>
        <v>662</v>
      </c>
      <c r="AB13" s="2">
        <f t="shared" si="10"/>
        <v>884</v>
      </c>
      <c r="AC13" s="2">
        <f t="shared" si="10"/>
        <v>3134</v>
      </c>
      <c r="AD13" s="2">
        <f>SUM(AD8:AD10)</f>
        <v>5810</v>
      </c>
    </row>
    <row r="14" spans="1:30" s="1" customFormat="1" ht="21.75" customHeight="1">
      <c r="A14" s="10"/>
      <c r="B14" s="22" t="s">
        <v>189</v>
      </c>
      <c r="C14" s="22" t="s">
        <v>75</v>
      </c>
      <c r="D14" s="22" t="s">
        <v>55</v>
      </c>
      <c r="E14" s="7">
        <v>23</v>
      </c>
      <c r="F14" s="7">
        <v>25</v>
      </c>
      <c r="G14" s="7">
        <v>28</v>
      </c>
      <c r="H14" s="7">
        <v>36</v>
      </c>
      <c r="I14" s="7">
        <v>33</v>
      </c>
      <c r="J14" s="7">
        <v>45</v>
      </c>
      <c r="K14" s="7">
        <v>40</v>
      </c>
      <c r="L14" s="7">
        <v>375</v>
      </c>
      <c r="M14" s="7">
        <f>SUM(E14:L14)</f>
        <v>605</v>
      </c>
      <c r="N14" s="8">
        <f>((4*L14)+(3.5*K14)+(3*J14)+(2.5*I14)+(2*H14)+(1.5*G14)+(F14))/M14</f>
        <v>3.3</v>
      </c>
      <c r="O14" s="41">
        <f>SQRT((16*L14+12.25*K14+9*J14+6.25*I14+4*H14+2.25*G14+F14)/M14-(N14^2))</f>
        <v>1.109537912901263</v>
      </c>
      <c r="P14" s="7">
        <v>0</v>
      </c>
      <c r="Q14" s="7">
        <v>0</v>
      </c>
      <c r="R14" s="7" t="s">
        <v>266</v>
      </c>
      <c r="U14" s="1" t="s">
        <v>141</v>
      </c>
      <c r="V14" s="2">
        <f aca="true" t="shared" si="11" ref="V14:AD14">SUM(V12:V13)</f>
        <v>353</v>
      </c>
      <c r="W14" s="2">
        <f t="shared" si="11"/>
        <v>310</v>
      </c>
      <c r="X14" s="2">
        <f t="shared" si="11"/>
        <v>337</v>
      </c>
      <c r="Y14" s="2">
        <f t="shared" si="11"/>
        <v>637</v>
      </c>
      <c r="Z14" s="2">
        <f t="shared" si="11"/>
        <v>768</v>
      </c>
      <c r="AA14" s="2">
        <f t="shared" si="11"/>
        <v>1541</v>
      </c>
      <c r="AB14" s="2">
        <f t="shared" si="11"/>
        <v>1812</v>
      </c>
      <c r="AC14" s="2">
        <f t="shared" si="11"/>
        <v>6899</v>
      </c>
      <c r="AD14" s="2">
        <f t="shared" si="11"/>
        <v>12657</v>
      </c>
    </row>
    <row r="15" spans="1:18" s="1" customFormat="1" ht="21.75" customHeight="1">
      <c r="A15" s="10"/>
      <c r="B15" s="22" t="s">
        <v>194</v>
      </c>
      <c r="C15" s="22" t="s">
        <v>396</v>
      </c>
      <c r="D15" s="22" t="s">
        <v>54</v>
      </c>
      <c r="E15" s="7">
        <v>7</v>
      </c>
      <c r="F15" s="7">
        <v>0</v>
      </c>
      <c r="G15" s="7">
        <v>3</v>
      </c>
      <c r="H15" s="7">
        <v>8</v>
      </c>
      <c r="I15" s="7">
        <v>13</v>
      </c>
      <c r="J15" s="7">
        <v>11</v>
      </c>
      <c r="K15" s="7">
        <v>19</v>
      </c>
      <c r="L15" s="7">
        <v>544</v>
      </c>
      <c r="M15" s="7">
        <f>SUM(E15:L15)</f>
        <v>605</v>
      </c>
      <c r="N15" s="8">
        <f>((4*L15)+(3.5*K15)+(3*J15)+(2.5*I15)+(2*H15)+(1.5*G15)+(F15))/M15</f>
        <v>3.8487603305785125</v>
      </c>
      <c r="O15" s="41">
        <f>SQRT((16*L15+12.25*K15+9*J15+6.25*I15+4*H15+2.25*G15+F15)/M15-(N15^2))</f>
        <v>0.5661404350029635</v>
      </c>
      <c r="P15" s="7">
        <v>0</v>
      </c>
      <c r="Q15" s="7">
        <v>0</v>
      </c>
      <c r="R15" s="7" t="s">
        <v>266</v>
      </c>
    </row>
    <row r="16" spans="1:18" s="1" customFormat="1" ht="22.5" customHeight="1">
      <c r="A16" s="7" t="s">
        <v>48</v>
      </c>
      <c r="B16" s="7" t="s">
        <v>399</v>
      </c>
      <c r="C16" s="22" t="s">
        <v>411</v>
      </c>
      <c r="D16" s="22" t="s">
        <v>54</v>
      </c>
      <c r="E16" s="7">
        <v>0</v>
      </c>
      <c r="F16" s="7">
        <v>1</v>
      </c>
      <c r="G16" s="7">
        <v>2</v>
      </c>
      <c r="H16" s="7">
        <v>2</v>
      </c>
      <c r="I16" s="7">
        <v>2</v>
      </c>
      <c r="J16" s="7">
        <v>4</v>
      </c>
      <c r="K16" s="7">
        <v>5</v>
      </c>
      <c r="L16" s="7">
        <v>36</v>
      </c>
      <c r="M16" s="7">
        <f t="shared" si="3"/>
        <v>52</v>
      </c>
      <c r="N16" s="8">
        <f t="shared" si="0"/>
        <v>3.5865384615384617</v>
      </c>
      <c r="O16" s="41">
        <f t="shared" si="1"/>
        <v>0.7641055218493777</v>
      </c>
      <c r="P16" s="7">
        <v>0</v>
      </c>
      <c r="Q16" s="7">
        <v>0</v>
      </c>
      <c r="R16" s="7" t="s">
        <v>249</v>
      </c>
    </row>
    <row r="17" spans="1:32" s="1" customFormat="1" ht="22.5" customHeight="1">
      <c r="A17" s="9"/>
      <c r="B17" s="7" t="s">
        <v>400</v>
      </c>
      <c r="C17" s="22" t="s">
        <v>413</v>
      </c>
      <c r="D17" s="22" t="s">
        <v>54</v>
      </c>
      <c r="E17" s="7">
        <v>0</v>
      </c>
      <c r="F17" s="7">
        <v>7</v>
      </c>
      <c r="G17" s="7">
        <v>4</v>
      </c>
      <c r="H17" s="7">
        <v>4</v>
      </c>
      <c r="I17" s="7">
        <v>16</v>
      </c>
      <c r="J17" s="7">
        <v>24</v>
      </c>
      <c r="K17" s="7">
        <v>17</v>
      </c>
      <c r="L17" s="7">
        <v>25</v>
      </c>
      <c r="M17" s="7">
        <f t="shared" si="3"/>
        <v>97</v>
      </c>
      <c r="N17" s="8">
        <f t="shared" si="0"/>
        <v>3.015463917525773</v>
      </c>
      <c r="O17" s="41">
        <f t="shared" si="1"/>
        <v>0.8747712756946975</v>
      </c>
      <c r="P17" s="7">
        <v>0</v>
      </c>
      <c r="Q17" s="7">
        <v>0</v>
      </c>
      <c r="R17" s="7" t="s">
        <v>249</v>
      </c>
      <c r="AE17" s="2">
        <f>SUM(AE5:AE7)</f>
        <v>12</v>
      </c>
      <c r="AF17" s="2">
        <f>SUM(AF5:AF7)</f>
        <v>11</v>
      </c>
    </row>
    <row r="18" spans="1:32" s="1" customFormat="1" ht="22.5" customHeight="1">
      <c r="A18" s="10"/>
      <c r="B18" s="7" t="s">
        <v>401</v>
      </c>
      <c r="C18" s="22" t="s">
        <v>414</v>
      </c>
      <c r="D18" s="22" t="s">
        <v>54</v>
      </c>
      <c r="E18" s="7">
        <v>0</v>
      </c>
      <c r="F18" s="7">
        <v>0</v>
      </c>
      <c r="G18" s="7">
        <v>0</v>
      </c>
      <c r="H18" s="7">
        <v>1</v>
      </c>
      <c r="I18" s="7">
        <v>6</v>
      </c>
      <c r="J18" s="7">
        <v>27</v>
      </c>
      <c r="K18" s="7">
        <v>5</v>
      </c>
      <c r="L18" s="7">
        <v>11</v>
      </c>
      <c r="M18" s="7">
        <f t="shared" si="3"/>
        <v>50</v>
      </c>
      <c r="N18" s="8">
        <f t="shared" si="0"/>
        <v>3.19</v>
      </c>
      <c r="O18" s="41">
        <f t="shared" si="1"/>
        <v>0.5088221693283427</v>
      </c>
      <c r="P18" s="7">
        <v>0</v>
      </c>
      <c r="Q18" s="7">
        <v>0</v>
      </c>
      <c r="R18" s="7" t="s">
        <v>249</v>
      </c>
      <c r="AE18" s="2">
        <f>SUM(AE9:AE11)</f>
        <v>148</v>
      </c>
      <c r="AF18" s="2">
        <f>SUM(AF9:AF11)</f>
        <v>17</v>
      </c>
    </row>
    <row r="19" spans="1:32" s="1" customFormat="1" ht="22.5" customHeight="1">
      <c r="A19" s="10"/>
      <c r="B19" s="7" t="s">
        <v>402</v>
      </c>
      <c r="C19" s="22" t="s">
        <v>417</v>
      </c>
      <c r="D19" s="35" t="s">
        <v>54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51</v>
      </c>
      <c r="M19" s="7">
        <f t="shared" si="3"/>
        <v>51</v>
      </c>
      <c r="N19" s="33">
        <f t="shared" si="0"/>
        <v>4</v>
      </c>
      <c r="O19" s="41">
        <f t="shared" si="1"/>
        <v>0</v>
      </c>
      <c r="P19" s="7">
        <v>0</v>
      </c>
      <c r="Q19" s="7">
        <v>0</v>
      </c>
      <c r="R19" s="7" t="s">
        <v>249</v>
      </c>
      <c r="AE19" s="2">
        <f>SUM(AE17:AE18)</f>
        <v>160</v>
      </c>
      <c r="AF19" s="2">
        <f>SUM(AF17:AF18)</f>
        <v>28</v>
      </c>
    </row>
    <row r="20" spans="1:18" s="1" customFormat="1" ht="22.5" customHeight="1">
      <c r="A20" s="10"/>
      <c r="B20" s="7" t="s">
        <v>403</v>
      </c>
      <c r="C20" s="22" t="s">
        <v>75</v>
      </c>
      <c r="D20" s="22" t="s">
        <v>55</v>
      </c>
      <c r="E20" s="7">
        <v>4</v>
      </c>
      <c r="F20" s="7">
        <v>10</v>
      </c>
      <c r="G20" s="7">
        <v>8</v>
      </c>
      <c r="H20" s="7">
        <v>25</v>
      </c>
      <c r="I20" s="7">
        <v>22</v>
      </c>
      <c r="J20" s="7">
        <v>63</v>
      </c>
      <c r="K20" s="7">
        <v>87</v>
      </c>
      <c r="L20" s="7">
        <v>349</v>
      </c>
      <c r="M20" s="7">
        <f t="shared" si="3"/>
        <v>568</v>
      </c>
      <c r="N20" s="8">
        <f t="shared" si="0"/>
        <v>3.550176056338028</v>
      </c>
      <c r="O20" s="41">
        <f t="shared" si="1"/>
        <v>0.7544702254674088</v>
      </c>
      <c r="P20" s="7">
        <v>0</v>
      </c>
      <c r="Q20" s="7">
        <v>0</v>
      </c>
      <c r="R20" s="7" t="s">
        <v>249</v>
      </c>
    </row>
    <row r="21" spans="1:18" s="1" customFormat="1" ht="22.5" customHeight="1">
      <c r="A21" s="10"/>
      <c r="B21" s="7" t="s">
        <v>404</v>
      </c>
      <c r="C21" s="22" t="s">
        <v>419</v>
      </c>
      <c r="D21" s="22" t="s">
        <v>54</v>
      </c>
      <c r="E21" s="7">
        <v>14</v>
      </c>
      <c r="F21" s="7">
        <v>5</v>
      </c>
      <c r="G21" s="7">
        <v>13</v>
      </c>
      <c r="H21" s="7">
        <v>24</v>
      </c>
      <c r="I21" s="7">
        <v>44</v>
      </c>
      <c r="J21" s="7">
        <v>86</v>
      </c>
      <c r="K21" s="7">
        <v>108</v>
      </c>
      <c r="L21" s="7">
        <v>271</v>
      </c>
      <c r="M21" s="7">
        <f>SUM(E21:L21)</f>
        <v>565</v>
      </c>
      <c r="N21" s="8">
        <f>((4*L21)+(3.5*K21)+(3*J21)+(2.5*I21)+(2*H21)+(1.5*G21)+(F21))/M21</f>
        <v>3.3672566371681416</v>
      </c>
      <c r="O21" s="41">
        <f>SQRT((16*L21+12.25*K21+9*J21+6.25*I21+4*H21+2.25*G21+F21)/M21-(N21^2))</f>
        <v>0.8744598816297074</v>
      </c>
      <c r="P21" s="7">
        <v>3</v>
      </c>
      <c r="Q21" s="7">
        <v>0</v>
      </c>
      <c r="R21" s="7" t="s">
        <v>249</v>
      </c>
    </row>
    <row r="22" spans="1:18" s="1" customFormat="1" ht="22.5" customHeight="1">
      <c r="A22" s="11"/>
      <c r="B22" s="7" t="s">
        <v>405</v>
      </c>
      <c r="C22" s="22" t="s">
        <v>412</v>
      </c>
      <c r="D22" s="22" t="s">
        <v>54</v>
      </c>
      <c r="E22" s="7">
        <v>5</v>
      </c>
      <c r="F22" s="7">
        <v>0</v>
      </c>
      <c r="G22" s="7">
        <v>1</v>
      </c>
      <c r="H22" s="7">
        <v>2</v>
      </c>
      <c r="I22" s="7">
        <v>1</v>
      </c>
      <c r="J22" s="7">
        <v>11</v>
      </c>
      <c r="K22" s="7">
        <v>13</v>
      </c>
      <c r="L22" s="7">
        <v>20</v>
      </c>
      <c r="M22" s="7">
        <f t="shared" si="3"/>
        <v>53</v>
      </c>
      <c r="N22" s="8">
        <f>((4*L22)+(3.5*K22)+(3*J22)+(2.5*I22)+(2*H22)+(1.5*G22)+(F22))/M22</f>
        <v>3.141509433962264</v>
      </c>
      <c r="O22" s="41">
        <f t="shared" si="1"/>
        <v>1.163020459636735</v>
      </c>
      <c r="P22" s="7">
        <v>0</v>
      </c>
      <c r="Q22" s="7">
        <v>0</v>
      </c>
      <c r="R22" s="7" t="s">
        <v>250</v>
      </c>
    </row>
    <row r="23" spans="1:18" s="1" customFormat="1" ht="22.5" customHeight="1">
      <c r="A23" s="12"/>
      <c r="B23" s="12"/>
      <c r="C23" s="48"/>
      <c r="D23" s="48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38"/>
      <c r="P23" s="12"/>
      <c r="Q23" s="12"/>
      <c r="R23" s="12"/>
    </row>
    <row r="24" spans="1:18" s="1" customFormat="1" ht="29.25">
      <c r="A24" s="143" t="s">
        <v>104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s="1" customFormat="1" ht="29.25" customHeight="1">
      <c r="A25" s="143" t="s">
        <v>268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s="1" customFormat="1" ht="23.25">
      <c r="A26" s="134" t="s">
        <v>46</v>
      </c>
      <c r="B26" s="134" t="s">
        <v>0</v>
      </c>
      <c r="C26" s="134" t="s">
        <v>56</v>
      </c>
      <c r="D26" s="134" t="s">
        <v>53</v>
      </c>
      <c r="E26" s="135" t="s">
        <v>41</v>
      </c>
      <c r="F26" s="135"/>
      <c r="G26" s="135"/>
      <c r="H26" s="135"/>
      <c r="I26" s="135"/>
      <c r="J26" s="135"/>
      <c r="K26" s="135"/>
      <c r="L26" s="135"/>
      <c r="M26" s="9" t="s">
        <v>40</v>
      </c>
      <c r="N26" s="134" t="s">
        <v>44</v>
      </c>
      <c r="O26" s="136" t="s">
        <v>45</v>
      </c>
      <c r="P26" s="70"/>
      <c r="Q26" s="70"/>
      <c r="R26" s="134" t="s">
        <v>3</v>
      </c>
    </row>
    <row r="27" spans="1:18" s="1" customFormat="1" ht="23.25">
      <c r="A27" s="134"/>
      <c r="B27" s="134"/>
      <c r="C27" s="134"/>
      <c r="D27" s="134"/>
      <c r="E27" s="7">
        <v>0</v>
      </c>
      <c r="F27" s="7">
        <v>1</v>
      </c>
      <c r="G27" s="7">
        <v>1.5</v>
      </c>
      <c r="H27" s="7">
        <v>2</v>
      </c>
      <c r="I27" s="7">
        <v>2.5</v>
      </c>
      <c r="J27" s="7">
        <v>3</v>
      </c>
      <c r="K27" s="7">
        <v>3.5</v>
      </c>
      <c r="L27" s="7">
        <v>4</v>
      </c>
      <c r="M27" s="11" t="s">
        <v>43</v>
      </c>
      <c r="N27" s="134"/>
      <c r="O27" s="136"/>
      <c r="P27" s="71" t="s">
        <v>1</v>
      </c>
      <c r="Q27" s="71" t="s">
        <v>2</v>
      </c>
      <c r="R27" s="134"/>
    </row>
    <row r="28" spans="1:18" s="1" customFormat="1" ht="23.25">
      <c r="A28" s="91" t="s">
        <v>387</v>
      </c>
      <c r="B28" s="91" t="s">
        <v>406</v>
      </c>
      <c r="C28" s="73" t="s">
        <v>415</v>
      </c>
      <c r="D28" s="73" t="s">
        <v>54</v>
      </c>
      <c r="E28" s="7">
        <v>1</v>
      </c>
      <c r="F28" s="7">
        <v>4</v>
      </c>
      <c r="G28" s="7">
        <v>9</v>
      </c>
      <c r="H28" s="7">
        <v>10</v>
      </c>
      <c r="I28" s="7">
        <v>17</v>
      </c>
      <c r="J28" s="7">
        <v>24</v>
      </c>
      <c r="K28" s="7">
        <v>16</v>
      </c>
      <c r="L28" s="7">
        <v>15</v>
      </c>
      <c r="M28" s="7">
        <f aca="true" t="shared" si="12" ref="M28:M33">SUM(E28:L28)</f>
        <v>96</v>
      </c>
      <c r="N28" s="8">
        <f>((4*L28)+(3.5*K28)+(3*J28)+(2.5*I28)+(2*H28)+(1.5*G28)+(F28))/M28</f>
        <v>2.7916666666666665</v>
      </c>
      <c r="O28" s="41">
        <f>SQRT((16*L28+12.25*K28+9*J28+6.25*I28+4*H28+2.25*G28+F28)/M28-(N28^2))</f>
        <v>0.8799463367476207</v>
      </c>
      <c r="P28" s="83">
        <v>0</v>
      </c>
      <c r="Q28" s="83">
        <v>1</v>
      </c>
      <c r="R28" s="91" t="s">
        <v>250</v>
      </c>
    </row>
    <row r="29" spans="1:18" s="1" customFormat="1" ht="23.25">
      <c r="A29" s="70"/>
      <c r="B29" s="91" t="s">
        <v>407</v>
      </c>
      <c r="C29" s="73" t="s">
        <v>416</v>
      </c>
      <c r="D29" s="73" t="s">
        <v>54</v>
      </c>
      <c r="E29" s="7">
        <v>0</v>
      </c>
      <c r="F29" s="7">
        <v>0</v>
      </c>
      <c r="G29" s="7">
        <v>1</v>
      </c>
      <c r="H29" s="7">
        <v>9</v>
      </c>
      <c r="I29" s="7">
        <v>4</v>
      </c>
      <c r="J29" s="7">
        <v>21</v>
      </c>
      <c r="K29" s="7">
        <v>8</v>
      </c>
      <c r="L29" s="7">
        <v>9</v>
      </c>
      <c r="M29" s="7">
        <f t="shared" si="12"/>
        <v>52</v>
      </c>
      <c r="N29" s="8">
        <f>((4*L29)+(3.5*K29)+(3*J29)+(2.5*I29)+(2*H29)+(1.5*G29)+(F29))/M29</f>
        <v>3.0096153846153846</v>
      </c>
      <c r="O29" s="41">
        <f>SQRT((16*L29+12.25*K29+9*J29+6.25*I29+4*H29+2.25*G29+F29)/M29-(N29^2))</f>
        <v>0.6685977333150944</v>
      </c>
      <c r="P29" s="83">
        <v>0</v>
      </c>
      <c r="Q29" s="83">
        <v>0</v>
      </c>
      <c r="R29" s="91" t="s">
        <v>250</v>
      </c>
    </row>
    <row r="30" spans="1:18" s="1" customFormat="1" ht="23.25">
      <c r="A30" s="116"/>
      <c r="B30" s="91" t="s">
        <v>408</v>
      </c>
      <c r="C30" s="73" t="s">
        <v>418</v>
      </c>
      <c r="D30" s="73" t="s">
        <v>54</v>
      </c>
      <c r="E30" s="7">
        <v>5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15</v>
      </c>
      <c r="L30" s="7">
        <v>25</v>
      </c>
      <c r="M30" s="7">
        <f t="shared" si="12"/>
        <v>46</v>
      </c>
      <c r="N30" s="8">
        <f>((4*L30)+(3.5*K30)+(3*J30)+(2.5*I30)+(2*H30)+(1.5*G30)+(F30))/M30</f>
        <v>3.380434782608696</v>
      </c>
      <c r="O30" s="41">
        <f>SQRT((16*L30+12.25*K30+9*J30+6.25*I30+4*H30+2.25*G30+F30)/M30-(N30^2))</f>
        <v>1.2076962555819615</v>
      </c>
      <c r="P30" s="83">
        <v>0</v>
      </c>
      <c r="Q30" s="83">
        <v>0</v>
      </c>
      <c r="R30" s="91" t="s">
        <v>250</v>
      </c>
    </row>
    <row r="31" spans="1:18" s="1" customFormat="1" ht="23.25">
      <c r="A31" s="116"/>
      <c r="B31" s="91" t="s">
        <v>409</v>
      </c>
      <c r="C31" s="73" t="s">
        <v>75</v>
      </c>
      <c r="D31" s="73" t="s">
        <v>55</v>
      </c>
      <c r="E31" s="7">
        <v>17</v>
      </c>
      <c r="F31" s="7">
        <v>21</v>
      </c>
      <c r="G31" s="7">
        <v>26</v>
      </c>
      <c r="H31" s="7">
        <v>45</v>
      </c>
      <c r="I31" s="7">
        <v>78</v>
      </c>
      <c r="J31" s="7">
        <v>114</v>
      </c>
      <c r="K31" s="7">
        <v>131</v>
      </c>
      <c r="L31" s="7">
        <v>133</v>
      </c>
      <c r="M31" s="7">
        <f t="shared" si="12"/>
        <v>565</v>
      </c>
      <c r="N31" s="8">
        <f>((4*L31)+(3.5*K31)+(3*J31)+(2.5*I31)+(2*H31)+(1.5*G31)+(F31))/M31</f>
        <v>2.9690265486725664</v>
      </c>
      <c r="O31" s="41">
        <f>SQRT((16*L31+12.25*K31+9*J31+6.25*I31+4*H31+2.25*G31+F31)/M31-(N31^2))</f>
        <v>0.9641429451923582</v>
      </c>
      <c r="P31" s="83">
        <v>0</v>
      </c>
      <c r="Q31" s="83">
        <v>0</v>
      </c>
      <c r="R31" s="91" t="s">
        <v>250</v>
      </c>
    </row>
    <row r="32" spans="1:18" s="1" customFormat="1" ht="23.25">
      <c r="A32" s="71"/>
      <c r="B32" s="91" t="s">
        <v>410</v>
      </c>
      <c r="C32" s="73" t="s">
        <v>420</v>
      </c>
      <c r="D32" s="73" t="s">
        <v>54</v>
      </c>
      <c r="E32" s="7">
        <v>7</v>
      </c>
      <c r="F32" s="7">
        <v>19</v>
      </c>
      <c r="G32" s="7">
        <v>4</v>
      </c>
      <c r="H32" s="7">
        <v>27</v>
      </c>
      <c r="I32" s="7">
        <v>22</v>
      </c>
      <c r="J32" s="7">
        <v>83</v>
      </c>
      <c r="K32" s="7">
        <v>67</v>
      </c>
      <c r="L32" s="7">
        <v>333</v>
      </c>
      <c r="M32" s="7">
        <f t="shared" si="12"/>
        <v>562</v>
      </c>
      <c r="N32" s="8">
        <f>((4*L32)+(3.5*K32)+(3*J32)+(2.5*I32)+(2*H32)+(1.5*G32)+(F32))/M32</f>
        <v>3.468861209964413</v>
      </c>
      <c r="O32" s="41">
        <f>SQRT((16*L32+12.25*K32+9*J32+6.25*I32+4*H32+2.25*G32+F32)/M32-(N32^2))</f>
        <v>0.8506906040794143</v>
      </c>
      <c r="P32" s="83">
        <v>0</v>
      </c>
      <c r="Q32" s="83">
        <v>0</v>
      </c>
      <c r="R32" s="91" t="s">
        <v>250</v>
      </c>
    </row>
    <row r="33" spans="1:18" s="1" customFormat="1" ht="23.25">
      <c r="A33" s="7" t="s">
        <v>49</v>
      </c>
      <c r="B33" s="7" t="s">
        <v>145</v>
      </c>
      <c r="C33" s="22" t="s">
        <v>421</v>
      </c>
      <c r="D33" s="22" t="s">
        <v>54</v>
      </c>
      <c r="E33" s="7">
        <v>8</v>
      </c>
      <c r="F33" s="7">
        <v>20</v>
      </c>
      <c r="G33" s="7">
        <v>11</v>
      </c>
      <c r="H33" s="7">
        <v>18</v>
      </c>
      <c r="I33" s="7">
        <v>33</v>
      </c>
      <c r="J33" s="7">
        <v>56</v>
      </c>
      <c r="K33" s="7">
        <v>62</v>
      </c>
      <c r="L33" s="7">
        <v>320</v>
      </c>
      <c r="M33" s="7">
        <f t="shared" si="12"/>
        <v>528</v>
      </c>
      <c r="N33" s="8">
        <f aca="true" t="shared" si="13" ref="N33:N40">((4*L33)+(3.5*K33)+(3*J33)+(2.5*I33)+(2*H33)+(1.5*G33)+(F33))/M33</f>
        <v>3.446969696969697</v>
      </c>
      <c r="O33" s="41">
        <f aca="true" t="shared" si="14" ref="O33:O40">SQRT((16*L33+12.25*K33+9*J33+6.25*I33+4*H33+2.25*G33+F33)/M33-(N33^2))</f>
        <v>0.905596186844435</v>
      </c>
      <c r="P33" s="7">
        <v>1</v>
      </c>
      <c r="Q33" s="7">
        <v>0</v>
      </c>
      <c r="R33" s="7" t="s">
        <v>254</v>
      </c>
    </row>
    <row r="34" spans="1:18" s="1" customFormat="1" ht="23.25">
      <c r="A34" s="9"/>
      <c r="B34" s="7" t="s">
        <v>31</v>
      </c>
      <c r="C34" s="22" t="s">
        <v>422</v>
      </c>
      <c r="D34" s="22" t="s">
        <v>54</v>
      </c>
      <c r="E34" s="7">
        <v>0</v>
      </c>
      <c r="F34" s="7">
        <v>0</v>
      </c>
      <c r="G34" s="7">
        <v>2</v>
      </c>
      <c r="H34" s="7">
        <v>1</v>
      </c>
      <c r="I34" s="7">
        <v>1</v>
      </c>
      <c r="J34" s="7">
        <v>0</v>
      </c>
      <c r="K34" s="7">
        <v>3</v>
      </c>
      <c r="L34" s="7">
        <v>16</v>
      </c>
      <c r="M34" s="7">
        <f aca="true" t="shared" si="15" ref="M34:M40">SUM(E34:L34)</f>
        <v>23</v>
      </c>
      <c r="N34" s="8">
        <f t="shared" si="13"/>
        <v>3.5652173913043477</v>
      </c>
      <c r="O34" s="41">
        <f t="shared" si="14"/>
        <v>0.8116589001128034</v>
      </c>
      <c r="P34" s="7">
        <v>0</v>
      </c>
      <c r="Q34" s="7">
        <v>0</v>
      </c>
      <c r="R34" s="7" t="s">
        <v>254</v>
      </c>
    </row>
    <row r="35" spans="1:18" s="1" customFormat="1" ht="23.25">
      <c r="A35" s="10"/>
      <c r="B35" s="7" t="s">
        <v>89</v>
      </c>
      <c r="C35" s="22" t="s">
        <v>423</v>
      </c>
      <c r="D35" s="22" t="s">
        <v>54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7">
        <v>2</v>
      </c>
      <c r="L35" s="7">
        <v>15</v>
      </c>
      <c r="M35" s="7">
        <f t="shared" si="15"/>
        <v>18</v>
      </c>
      <c r="N35" s="8">
        <f t="shared" si="13"/>
        <v>3.888888888888889</v>
      </c>
      <c r="O35" s="41">
        <f t="shared" si="14"/>
        <v>0.2664350846284871</v>
      </c>
      <c r="P35" s="7">
        <v>0</v>
      </c>
      <c r="Q35" s="7">
        <v>7</v>
      </c>
      <c r="R35" s="7" t="s">
        <v>254</v>
      </c>
    </row>
    <row r="36" spans="1:18" s="1" customFormat="1" ht="23.25">
      <c r="A36" s="10"/>
      <c r="B36" s="7" t="s">
        <v>142</v>
      </c>
      <c r="C36" s="22" t="s">
        <v>417</v>
      </c>
      <c r="D36" s="22" t="s">
        <v>54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4</v>
      </c>
      <c r="L36" s="7">
        <v>38</v>
      </c>
      <c r="M36" s="7">
        <f t="shared" si="15"/>
        <v>43</v>
      </c>
      <c r="N36" s="8">
        <f t="shared" si="13"/>
        <v>3.883720930232558</v>
      </c>
      <c r="O36" s="41">
        <f t="shared" si="14"/>
        <v>0.4680142278487959</v>
      </c>
      <c r="P36" s="7">
        <v>1</v>
      </c>
      <c r="Q36" s="7">
        <v>0</v>
      </c>
      <c r="R36" s="7" t="s">
        <v>254</v>
      </c>
    </row>
    <row r="37" spans="1:18" s="1" customFormat="1" ht="23.25">
      <c r="A37" s="10"/>
      <c r="B37" s="7" t="s">
        <v>11</v>
      </c>
      <c r="C37" s="22" t="s">
        <v>424</v>
      </c>
      <c r="D37" s="22" t="s">
        <v>54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36</v>
      </c>
      <c r="M37" s="7">
        <f t="shared" si="15"/>
        <v>37</v>
      </c>
      <c r="N37" s="8">
        <f t="shared" si="13"/>
        <v>3.945945945945946</v>
      </c>
      <c r="O37" s="41">
        <f t="shared" si="14"/>
        <v>0.3243243243243214</v>
      </c>
      <c r="P37" s="7">
        <v>0</v>
      </c>
      <c r="Q37" s="7">
        <v>0</v>
      </c>
      <c r="R37" s="7" t="s">
        <v>254</v>
      </c>
    </row>
    <row r="38" spans="1:18" s="1" customFormat="1" ht="23.25">
      <c r="A38" s="10"/>
      <c r="B38" s="7" t="s">
        <v>90</v>
      </c>
      <c r="C38" s="22" t="s">
        <v>425</v>
      </c>
      <c r="D38" s="22" t="s">
        <v>54</v>
      </c>
      <c r="E38" s="7">
        <v>3</v>
      </c>
      <c r="F38" s="7">
        <v>0</v>
      </c>
      <c r="G38" s="7">
        <v>5</v>
      </c>
      <c r="H38" s="7">
        <v>1</v>
      </c>
      <c r="I38" s="7">
        <v>1</v>
      </c>
      <c r="J38" s="7">
        <v>1</v>
      </c>
      <c r="K38" s="7">
        <v>1</v>
      </c>
      <c r="L38" s="7">
        <v>35</v>
      </c>
      <c r="M38" s="7">
        <f t="shared" si="15"/>
        <v>47</v>
      </c>
      <c r="N38" s="8">
        <f t="shared" si="13"/>
        <v>3.372340425531915</v>
      </c>
      <c r="O38" s="41">
        <f t="shared" si="14"/>
        <v>1.2049017135972568</v>
      </c>
      <c r="P38" s="7">
        <v>0</v>
      </c>
      <c r="Q38" s="7">
        <v>0</v>
      </c>
      <c r="R38" s="7" t="s">
        <v>254</v>
      </c>
    </row>
    <row r="39" spans="1:26" s="1" customFormat="1" ht="23.25">
      <c r="A39" s="11"/>
      <c r="B39" s="7" t="s">
        <v>119</v>
      </c>
      <c r="C39" s="22" t="s">
        <v>75</v>
      </c>
      <c r="D39" s="22" t="s">
        <v>55</v>
      </c>
      <c r="E39" s="7">
        <v>2</v>
      </c>
      <c r="F39" s="7">
        <v>13</v>
      </c>
      <c r="G39" s="7">
        <v>10</v>
      </c>
      <c r="H39" s="7">
        <v>20</v>
      </c>
      <c r="I39" s="7">
        <v>22</v>
      </c>
      <c r="J39" s="7">
        <v>27</v>
      </c>
      <c r="K39" s="7">
        <v>33</v>
      </c>
      <c r="L39" s="7">
        <v>397</v>
      </c>
      <c r="M39" s="7">
        <f t="shared" si="15"/>
        <v>524</v>
      </c>
      <c r="N39" s="8">
        <f>((4*L39)+(3.5*K39)+(3*J39)+(2.5*I39)+(2*H39)+(1.5*G39)+(F39))/M39</f>
        <v>3.640267175572519</v>
      </c>
      <c r="O39" s="41">
        <f t="shared" si="14"/>
        <v>0.7672200767540345</v>
      </c>
      <c r="P39" s="7">
        <v>4</v>
      </c>
      <c r="Q39" s="7">
        <v>1</v>
      </c>
      <c r="R39" s="7" t="s">
        <v>254</v>
      </c>
      <c r="Z39" s="64"/>
    </row>
    <row r="40" spans="1:19" s="47" customFormat="1" ht="23.25">
      <c r="A40" s="135" t="s">
        <v>83</v>
      </c>
      <c r="B40" s="135"/>
      <c r="C40" s="135"/>
      <c r="D40" s="135"/>
      <c r="E40" s="7">
        <f>SUM(E5:E22,E28:E39)</f>
        <v>127</v>
      </c>
      <c r="F40" s="7">
        <f aca="true" t="shared" si="16" ref="F40:L40">SUM(F5:F22,F28:F39)</f>
        <v>181</v>
      </c>
      <c r="G40" s="7">
        <f t="shared" si="16"/>
        <v>167</v>
      </c>
      <c r="H40" s="7">
        <f t="shared" si="16"/>
        <v>333</v>
      </c>
      <c r="I40" s="7">
        <f t="shared" si="16"/>
        <v>467</v>
      </c>
      <c r="J40" s="7">
        <f t="shared" si="16"/>
        <v>879</v>
      </c>
      <c r="K40" s="7">
        <f t="shared" si="16"/>
        <v>928</v>
      </c>
      <c r="L40" s="7">
        <f t="shared" si="16"/>
        <v>3765</v>
      </c>
      <c r="M40" s="101">
        <f t="shared" si="15"/>
        <v>6847</v>
      </c>
      <c r="N40" s="8">
        <f t="shared" si="13"/>
        <v>3.3898057543449687</v>
      </c>
      <c r="O40" s="41">
        <f t="shared" si="14"/>
        <v>0.9083219137187111</v>
      </c>
      <c r="P40" s="63">
        <f>SUM(P5:P22,P28:P39)</f>
        <v>12</v>
      </c>
      <c r="Q40" s="63">
        <f>SUM(Q5:Q22,Q28:Q39)</f>
        <v>11</v>
      </c>
      <c r="R40" s="103"/>
      <c r="S40" s="1"/>
    </row>
    <row r="41" spans="1:18" s="2" customFormat="1" ht="23.25">
      <c r="A41" s="130" t="s">
        <v>85</v>
      </c>
      <c r="B41" s="130"/>
      <c r="C41" s="130"/>
      <c r="D41" s="130"/>
      <c r="E41" s="29">
        <f>(E40*100)/$M40</f>
        <v>1.854826931502848</v>
      </c>
      <c r="F41" s="29">
        <f aca="true" t="shared" si="17" ref="F41:L41">(F40*100)/$M40</f>
        <v>2.6434935008032716</v>
      </c>
      <c r="G41" s="29">
        <f t="shared" si="17"/>
        <v>2.4390243902439024</v>
      </c>
      <c r="H41" s="29">
        <f t="shared" si="17"/>
        <v>4.863443844019279</v>
      </c>
      <c r="I41" s="29">
        <f t="shared" si="17"/>
        <v>6.820505330801811</v>
      </c>
      <c r="J41" s="29">
        <f t="shared" si="17"/>
        <v>12.837739155834672</v>
      </c>
      <c r="K41" s="29">
        <f t="shared" si="17"/>
        <v>13.553381042792465</v>
      </c>
      <c r="L41" s="29">
        <f t="shared" si="17"/>
        <v>54.98758580400175</v>
      </c>
      <c r="M41" s="29">
        <f>((M40-(P40+Q40))*100)/$M40</f>
        <v>99.66408646122389</v>
      </c>
      <c r="N41" s="34"/>
      <c r="O41" s="45"/>
      <c r="P41" s="29">
        <f>(P40*100)/$M40</f>
        <v>0.17525923762231635</v>
      </c>
      <c r="Q41" s="34">
        <f>(Q40*100)/$M40</f>
        <v>0.16065430115378998</v>
      </c>
      <c r="R41" s="11"/>
    </row>
    <row r="42" ht="23.25">
      <c r="S42" s="1"/>
    </row>
    <row r="43" ht="23.25">
      <c r="S43" s="1"/>
    </row>
    <row r="44" ht="23.25">
      <c r="S44" s="1"/>
    </row>
    <row r="45" ht="23.25">
      <c r="S45" s="1"/>
    </row>
    <row r="46" spans="1:18" s="1" customFormat="1" ht="29.25">
      <c r="A46" s="143" t="s">
        <v>104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s="1" customFormat="1" ht="29.25">
      <c r="A47" s="143" t="s">
        <v>267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s="1" customFormat="1" ht="23.25">
      <c r="A48" s="134" t="s">
        <v>46</v>
      </c>
      <c r="B48" s="134" t="s">
        <v>0</v>
      </c>
      <c r="C48" s="134" t="s">
        <v>56</v>
      </c>
      <c r="D48" s="134" t="s">
        <v>53</v>
      </c>
      <c r="E48" s="135" t="s">
        <v>41</v>
      </c>
      <c r="F48" s="135"/>
      <c r="G48" s="135"/>
      <c r="H48" s="135"/>
      <c r="I48" s="135"/>
      <c r="J48" s="135"/>
      <c r="K48" s="135"/>
      <c r="L48" s="135"/>
      <c r="M48" s="9" t="s">
        <v>40</v>
      </c>
      <c r="N48" s="134" t="s">
        <v>44</v>
      </c>
      <c r="O48" s="136" t="s">
        <v>45</v>
      </c>
      <c r="P48" s="70"/>
      <c r="Q48" s="70"/>
      <c r="R48" s="134" t="s">
        <v>3</v>
      </c>
    </row>
    <row r="49" spans="1:18" s="1" customFormat="1" ht="23.25">
      <c r="A49" s="134"/>
      <c r="B49" s="134"/>
      <c r="C49" s="134"/>
      <c r="D49" s="134"/>
      <c r="E49" s="7">
        <v>0</v>
      </c>
      <c r="F49" s="7">
        <v>1</v>
      </c>
      <c r="G49" s="7">
        <v>1.5</v>
      </c>
      <c r="H49" s="7">
        <v>2</v>
      </c>
      <c r="I49" s="7">
        <v>2.5</v>
      </c>
      <c r="J49" s="7">
        <v>3</v>
      </c>
      <c r="K49" s="7">
        <v>3.5</v>
      </c>
      <c r="L49" s="7">
        <v>4</v>
      </c>
      <c r="M49" s="11" t="s">
        <v>43</v>
      </c>
      <c r="N49" s="134"/>
      <c r="O49" s="136"/>
      <c r="P49" s="71" t="s">
        <v>1</v>
      </c>
      <c r="Q49" s="71" t="s">
        <v>2</v>
      </c>
      <c r="R49" s="134"/>
    </row>
    <row r="50" spans="1:18" s="1" customFormat="1" ht="23.25">
      <c r="A50" s="7" t="s">
        <v>50</v>
      </c>
      <c r="B50" s="74" t="s">
        <v>426</v>
      </c>
      <c r="C50" s="22" t="s">
        <v>75</v>
      </c>
      <c r="D50" s="22" t="s">
        <v>55</v>
      </c>
      <c r="E50" s="7">
        <v>22</v>
      </c>
      <c r="F50" s="7">
        <v>22</v>
      </c>
      <c r="G50" s="7">
        <v>20</v>
      </c>
      <c r="H50" s="7">
        <v>60</v>
      </c>
      <c r="I50" s="7">
        <v>66</v>
      </c>
      <c r="J50" s="7">
        <v>132</v>
      </c>
      <c r="K50" s="7">
        <v>64</v>
      </c>
      <c r="L50" s="7">
        <v>141</v>
      </c>
      <c r="M50" s="7">
        <f>SUM(E50:L50)</f>
        <v>527</v>
      </c>
      <c r="N50" s="8">
        <f aca="true" t="shared" si="18" ref="N50:N57">((4*L50)+(3.5*K50)+(3*J50)+(2.5*I50)+(2*H50)+(1.5*G50)+(F50))/M50</f>
        <v>2.886148007590133</v>
      </c>
      <c r="O50" s="41">
        <f>SQRT((16*L50+12.25*K50+9*J50+6.25*I50+4*H50+2.25*G50+F50)/M50-(N50^2))</f>
        <v>1.0286861616063816</v>
      </c>
      <c r="P50" s="7">
        <v>61</v>
      </c>
      <c r="Q50" s="7">
        <v>4</v>
      </c>
      <c r="R50" s="7" t="s">
        <v>255</v>
      </c>
    </row>
    <row r="51" spans="1:18" s="1" customFormat="1" ht="23.25">
      <c r="A51" s="10"/>
      <c r="B51" s="74" t="s">
        <v>223</v>
      </c>
      <c r="C51" s="22" t="s">
        <v>76</v>
      </c>
      <c r="D51" s="22" t="s">
        <v>54</v>
      </c>
      <c r="E51" s="7">
        <v>42</v>
      </c>
      <c r="F51" s="7">
        <v>21</v>
      </c>
      <c r="G51" s="7">
        <v>19</v>
      </c>
      <c r="H51" s="7">
        <v>22</v>
      </c>
      <c r="I51" s="7">
        <v>29</v>
      </c>
      <c r="J51" s="7">
        <v>68</v>
      </c>
      <c r="K51" s="7">
        <v>101</v>
      </c>
      <c r="L51" s="7">
        <v>284</v>
      </c>
      <c r="M51" s="7">
        <f aca="true" t="shared" si="19" ref="M51:M57">SUM(E51:L51)</f>
        <v>586</v>
      </c>
      <c r="N51" s="8">
        <f t="shared" si="18"/>
        <v>3.17320819112628</v>
      </c>
      <c r="O51" s="41">
        <f aca="true" t="shared" si="20" ref="O51:O57">SQRT((16*L51+12.25*K51+9*J51+6.25*I51+4*H51+2.25*G51+F51)/M51-(N51^2))</f>
        <v>1.187009728935781</v>
      </c>
      <c r="P51" s="7">
        <v>5</v>
      </c>
      <c r="Q51" s="7">
        <v>0</v>
      </c>
      <c r="R51" s="7" t="s">
        <v>255</v>
      </c>
    </row>
    <row r="52" spans="1:18" s="1" customFormat="1" ht="23.25">
      <c r="A52" s="10"/>
      <c r="B52" s="74" t="s">
        <v>427</v>
      </c>
      <c r="C52" s="22" t="s">
        <v>75</v>
      </c>
      <c r="D52" s="22" t="s">
        <v>55</v>
      </c>
      <c r="E52" s="7">
        <v>16</v>
      </c>
      <c r="F52" s="7">
        <v>11</v>
      </c>
      <c r="G52" s="7">
        <v>20</v>
      </c>
      <c r="H52" s="7">
        <v>23</v>
      </c>
      <c r="I52" s="7">
        <v>50</v>
      </c>
      <c r="J52" s="7">
        <v>75</v>
      </c>
      <c r="K52" s="7">
        <v>108</v>
      </c>
      <c r="L52" s="7">
        <v>207</v>
      </c>
      <c r="M52" s="7">
        <f t="shared" si="19"/>
        <v>510</v>
      </c>
      <c r="N52" s="8">
        <f t="shared" si="18"/>
        <v>3.2215686274509805</v>
      </c>
      <c r="O52" s="41">
        <f t="shared" si="20"/>
        <v>0.9675750415221273</v>
      </c>
      <c r="P52" s="7">
        <v>68</v>
      </c>
      <c r="Q52" s="7">
        <v>8</v>
      </c>
      <c r="R52" s="7" t="s">
        <v>256</v>
      </c>
    </row>
    <row r="53" spans="1:18" s="1" customFormat="1" ht="23.25">
      <c r="A53" s="11"/>
      <c r="B53" s="74" t="s">
        <v>224</v>
      </c>
      <c r="C53" s="22" t="s">
        <v>77</v>
      </c>
      <c r="D53" s="22" t="s">
        <v>54</v>
      </c>
      <c r="E53" s="7">
        <v>67</v>
      </c>
      <c r="F53" s="7">
        <v>9</v>
      </c>
      <c r="G53" s="7">
        <v>13</v>
      </c>
      <c r="H53" s="7">
        <v>30</v>
      </c>
      <c r="I53" s="7">
        <v>12</v>
      </c>
      <c r="J53" s="7">
        <v>30</v>
      </c>
      <c r="K53" s="7">
        <v>66</v>
      </c>
      <c r="L53" s="7">
        <v>360</v>
      </c>
      <c r="M53" s="7">
        <f t="shared" si="19"/>
        <v>587</v>
      </c>
      <c r="N53" s="8">
        <f t="shared" si="18"/>
        <v>3.2018739352640546</v>
      </c>
      <c r="O53" s="41">
        <f t="shared" si="20"/>
        <v>1.3398796881273463</v>
      </c>
      <c r="P53" s="7">
        <v>0</v>
      </c>
      <c r="Q53" s="7">
        <v>0</v>
      </c>
      <c r="R53" s="7" t="s">
        <v>256</v>
      </c>
    </row>
    <row r="54" spans="1:18" s="1" customFormat="1" ht="23.25">
      <c r="A54" s="7" t="s">
        <v>51</v>
      </c>
      <c r="B54" s="28" t="s">
        <v>20</v>
      </c>
      <c r="C54" s="22" t="s">
        <v>75</v>
      </c>
      <c r="D54" s="22" t="s">
        <v>55</v>
      </c>
      <c r="E54" s="7">
        <v>0</v>
      </c>
      <c r="F54" s="7">
        <v>11</v>
      </c>
      <c r="G54" s="7">
        <v>61</v>
      </c>
      <c r="H54" s="7">
        <v>37</v>
      </c>
      <c r="I54" s="7">
        <v>49</v>
      </c>
      <c r="J54" s="7">
        <v>37</v>
      </c>
      <c r="K54" s="7">
        <v>91</v>
      </c>
      <c r="L54" s="7">
        <v>236</v>
      </c>
      <c r="M54" s="7">
        <f t="shared" si="19"/>
        <v>522</v>
      </c>
      <c r="N54" s="8">
        <f t="shared" si="18"/>
        <v>3.204022988505747</v>
      </c>
      <c r="O54" s="41">
        <f t="shared" si="20"/>
        <v>0.946380027557455</v>
      </c>
      <c r="P54" s="7">
        <v>0</v>
      </c>
      <c r="Q54" s="7">
        <v>0</v>
      </c>
      <c r="R54" s="7" t="s">
        <v>261</v>
      </c>
    </row>
    <row r="55" spans="1:18" s="1" customFormat="1" ht="23.25">
      <c r="A55" s="10"/>
      <c r="B55" s="28" t="s">
        <v>428</v>
      </c>
      <c r="C55" s="22" t="s">
        <v>78</v>
      </c>
      <c r="D55" s="22" t="s">
        <v>54</v>
      </c>
      <c r="E55" s="7">
        <v>14</v>
      </c>
      <c r="F55" s="7">
        <v>16</v>
      </c>
      <c r="G55" s="7">
        <v>16</v>
      </c>
      <c r="H55" s="7">
        <v>35</v>
      </c>
      <c r="I55" s="7">
        <v>17</v>
      </c>
      <c r="J55" s="7">
        <v>76</v>
      </c>
      <c r="K55" s="7">
        <v>137</v>
      </c>
      <c r="L55" s="7">
        <v>205</v>
      </c>
      <c r="M55" s="7">
        <f t="shared" si="19"/>
        <v>516</v>
      </c>
      <c r="N55" s="8">
        <f t="shared" si="18"/>
        <v>3.255813953488372</v>
      </c>
      <c r="O55" s="41">
        <f t="shared" si="20"/>
        <v>0.9551295197486163</v>
      </c>
      <c r="P55" s="7">
        <v>4</v>
      </c>
      <c r="Q55" s="7">
        <v>2</v>
      </c>
      <c r="R55" s="7" t="s">
        <v>261</v>
      </c>
    </row>
    <row r="56" spans="1:18" s="1" customFormat="1" ht="23.25">
      <c r="A56" s="10"/>
      <c r="B56" s="28" t="s">
        <v>429</v>
      </c>
      <c r="C56" s="22" t="s">
        <v>75</v>
      </c>
      <c r="D56" s="22" t="s">
        <v>55</v>
      </c>
      <c r="E56" s="7">
        <v>20</v>
      </c>
      <c r="F56" s="7">
        <v>10</v>
      </c>
      <c r="G56" s="7">
        <v>9</v>
      </c>
      <c r="H56" s="7">
        <v>17</v>
      </c>
      <c r="I56" s="7">
        <v>23</v>
      </c>
      <c r="J56" s="7">
        <v>67</v>
      </c>
      <c r="K56" s="7">
        <v>115</v>
      </c>
      <c r="L56" s="7">
        <v>262</v>
      </c>
      <c r="M56" s="7">
        <f t="shared" si="19"/>
        <v>523</v>
      </c>
      <c r="N56" s="8">
        <f t="shared" si="18"/>
        <v>3.3776290630975145</v>
      </c>
      <c r="O56" s="41">
        <f t="shared" si="20"/>
        <v>0.9571790333025257</v>
      </c>
      <c r="P56" s="7">
        <v>0</v>
      </c>
      <c r="Q56" s="7">
        <v>0</v>
      </c>
      <c r="R56" s="7" t="s">
        <v>262</v>
      </c>
    </row>
    <row r="57" spans="1:18" s="1" customFormat="1" ht="23.25">
      <c r="A57" s="11"/>
      <c r="B57" s="28" t="s">
        <v>430</v>
      </c>
      <c r="C57" s="22" t="s">
        <v>91</v>
      </c>
      <c r="D57" s="22" t="s">
        <v>54</v>
      </c>
      <c r="E57" s="7">
        <v>37</v>
      </c>
      <c r="F57" s="7">
        <v>19</v>
      </c>
      <c r="G57" s="7">
        <v>3</v>
      </c>
      <c r="H57" s="7">
        <v>46</v>
      </c>
      <c r="I57" s="7">
        <v>24</v>
      </c>
      <c r="J57" s="7">
        <v>102</v>
      </c>
      <c r="K57" s="7">
        <v>41</v>
      </c>
      <c r="L57" s="7">
        <v>252</v>
      </c>
      <c r="M57" s="7">
        <f t="shared" si="19"/>
        <v>524</v>
      </c>
      <c r="N57" s="8">
        <f t="shared" si="18"/>
        <v>3.116412213740458</v>
      </c>
      <c r="O57" s="41">
        <f t="shared" si="20"/>
        <v>1.1745543697438667</v>
      </c>
      <c r="P57" s="7">
        <v>0</v>
      </c>
      <c r="Q57" s="7">
        <v>0</v>
      </c>
      <c r="R57" s="7" t="s">
        <v>262</v>
      </c>
    </row>
    <row r="58" spans="1:18" s="1" customFormat="1" ht="23.25">
      <c r="A58" s="7" t="s">
        <v>52</v>
      </c>
      <c r="B58" s="22" t="s">
        <v>431</v>
      </c>
      <c r="C58" s="22" t="s">
        <v>75</v>
      </c>
      <c r="D58" s="22" t="s">
        <v>54</v>
      </c>
      <c r="E58" s="7">
        <v>1</v>
      </c>
      <c r="F58" s="7">
        <v>1</v>
      </c>
      <c r="G58" s="7">
        <v>5</v>
      </c>
      <c r="H58" s="7">
        <v>13</v>
      </c>
      <c r="I58" s="7">
        <v>10</v>
      </c>
      <c r="J58" s="7">
        <v>27</v>
      </c>
      <c r="K58" s="7">
        <v>91</v>
      </c>
      <c r="L58" s="7">
        <v>357</v>
      </c>
      <c r="M58" s="7">
        <f>SUM(E58:L58)</f>
        <v>505</v>
      </c>
      <c r="N58" s="8">
        <f>((4*L58)+(3.5*K58)+(3*J58)+(2.5*I58)+(2*H58)+(1.5*G58)+(F58))/M58</f>
        <v>3.736633663366337</v>
      </c>
      <c r="O58" s="41">
        <f>SQRT((16*L58+12.25*K58+9*J58+6.25*I58+4*H58+2.25*G58+F58)/M58-(N58^2))</f>
        <v>0.5367158608634739</v>
      </c>
      <c r="P58" s="7">
        <v>1</v>
      </c>
      <c r="Q58" s="7">
        <v>0</v>
      </c>
      <c r="R58" s="7" t="s">
        <v>263</v>
      </c>
    </row>
    <row r="59" spans="1:18" s="1" customFormat="1" ht="23.25">
      <c r="A59" s="10"/>
      <c r="B59" s="22" t="s">
        <v>32</v>
      </c>
      <c r="C59" s="22" t="s">
        <v>99</v>
      </c>
      <c r="D59" s="22" t="s">
        <v>54</v>
      </c>
      <c r="E59" s="7">
        <v>3</v>
      </c>
      <c r="F59" s="7">
        <v>2</v>
      </c>
      <c r="G59" s="7">
        <v>1</v>
      </c>
      <c r="H59" s="7">
        <v>1</v>
      </c>
      <c r="I59" s="7">
        <v>5</v>
      </c>
      <c r="J59" s="7">
        <v>21</v>
      </c>
      <c r="K59" s="7">
        <v>48</v>
      </c>
      <c r="L59" s="7">
        <v>427</v>
      </c>
      <c r="M59" s="7">
        <f>SUM(E59:L59)</f>
        <v>508</v>
      </c>
      <c r="N59" s="8">
        <f>((4*L59)+(3.5*K59)+(3*J59)+(2.5*I59)+(2*H59)+(1.5*G59)+(F59))/M59</f>
        <v>3.8523622047244093</v>
      </c>
      <c r="O59" s="41">
        <f>SQRT((16*L59+12.25*K59+9*J59+6.25*I59+4*H59+2.25*G59+F59)/M59-(N59^2))</f>
        <v>0.4641204647670822</v>
      </c>
      <c r="P59" s="7">
        <v>0</v>
      </c>
      <c r="Q59" s="7">
        <v>1</v>
      </c>
      <c r="R59" s="7" t="s">
        <v>263</v>
      </c>
    </row>
    <row r="60" spans="1:18" s="1" customFormat="1" ht="23.25">
      <c r="A60" s="10"/>
      <c r="B60" s="22" t="s">
        <v>33</v>
      </c>
      <c r="C60" s="22" t="s">
        <v>234</v>
      </c>
      <c r="D60" s="22" t="s">
        <v>54</v>
      </c>
      <c r="E60" s="7">
        <v>4</v>
      </c>
      <c r="F60" s="7">
        <v>7</v>
      </c>
      <c r="G60" s="7">
        <v>3</v>
      </c>
      <c r="H60" s="7">
        <v>20</v>
      </c>
      <c r="I60" s="7">
        <v>16</v>
      </c>
      <c r="J60" s="7">
        <v>27</v>
      </c>
      <c r="K60" s="7">
        <v>22</v>
      </c>
      <c r="L60" s="7">
        <v>403</v>
      </c>
      <c r="M60" s="7">
        <f>SUM(E60:L60)</f>
        <v>502</v>
      </c>
      <c r="N60" s="8">
        <f>((4*L60)+(3.5*K60)+(3*J60)+(2.5*I60)+(2*H60)+(1.5*G60)+(F60))/M60</f>
        <v>3.708167330677291</v>
      </c>
      <c r="O60" s="41">
        <f>SQRT((16*L60+12.25*K60+9*J60+6.25*I60+4*H60+2.25*G60+F60)/M60-(N60^2))</f>
        <v>0.7078058148970217</v>
      </c>
      <c r="P60" s="7">
        <v>5</v>
      </c>
      <c r="Q60" s="7">
        <v>0</v>
      </c>
      <c r="R60" s="7" t="s">
        <v>264</v>
      </c>
    </row>
    <row r="61" spans="1:26" s="1" customFormat="1" ht="23.25">
      <c r="A61" s="10"/>
      <c r="B61" s="22" t="s">
        <v>231</v>
      </c>
      <c r="C61" s="22" t="s">
        <v>75</v>
      </c>
      <c r="D61" s="22" t="s">
        <v>55</v>
      </c>
      <c r="E61" s="7">
        <v>3</v>
      </c>
      <c r="F61" s="7">
        <v>14</v>
      </c>
      <c r="G61" s="7">
        <v>8</v>
      </c>
      <c r="H61" s="7">
        <v>15</v>
      </c>
      <c r="I61" s="7">
        <v>20</v>
      </c>
      <c r="J61" s="7">
        <v>49</v>
      </c>
      <c r="K61" s="7">
        <v>96</v>
      </c>
      <c r="L61" s="7">
        <v>302</v>
      </c>
      <c r="M61" s="7">
        <f>SUM(E61:L61)</f>
        <v>507</v>
      </c>
      <c r="N61" s="8">
        <f>((4*L61)+(3.5*K61)+(3*J61)+(2.5*I61)+(2*H61)+(1.5*G61)+(F61))/M61</f>
        <v>3.544378698224852</v>
      </c>
      <c r="O61" s="41">
        <f>SQRT((16*L61+12.25*K61+9*J61+6.25*I61+4*H61+2.25*G61+F61)/M61-(N61^2))</f>
        <v>0.7650546631795279</v>
      </c>
      <c r="P61" s="7">
        <v>3</v>
      </c>
      <c r="Q61" s="7">
        <v>1</v>
      </c>
      <c r="R61" s="7" t="s">
        <v>264</v>
      </c>
      <c r="Z61" s="64"/>
    </row>
    <row r="62" spans="1:18" s="1" customFormat="1" ht="23.25">
      <c r="A62" s="135" t="s">
        <v>83</v>
      </c>
      <c r="B62" s="135"/>
      <c r="C62" s="135"/>
      <c r="D62" s="135"/>
      <c r="E62" s="7">
        <f>SUM(E50:E61)</f>
        <v>229</v>
      </c>
      <c r="F62" s="7">
        <f aca="true" t="shared" si="21" ref="F62:L62">SUM(F50:F61)</f>
        <v>143</v>
      </c>
      <c r="G62" s="7">
        <f t="shared" si="21"/>
        <v>178</v>
      </c>
      <c r="H62" s="7">
        <f t="shared" si="21"/>
        <v>319</v>
      </c>
      <c r="I62" s="7">
        <f t="shared" si="21"/>
        <v>321</v>
      </c>
      <c r="J62" s="7">
        <f t="shared" si="21"/>
        <v>711</v>
      </c>
      <c r="K62" s="7">
        <f t="shared" si="21"/>
        <v>980</v>
      </c>
      <c r="L62" s="7">
        <f t="shared" si="21"/>
        <v>3436</v>
      </c>
      <c r="M62" s="101">
        <f>SUM(E62:L62)</f>
        <v>6317</v>
      </c>
      <c r="N62" s="8">
        <f>((4*L62)+(3.5*K62)+(3*J62)+(2.5*I62)+(2*H62)+(1.5*G62)+(F62))/M62</f>
        <v>3.349295551685927</v>
      </c>
      <c r="O62" s="41">
        <f>SQRT((16*L62+12.25*K62+9*J62+6.25*I62+4*H62+2.25*G62+F62)/M62-(N62^2))</f>
        <v>1.0020581452140893</v>
      </c>
      <c r="P62" s="7">
        <f>SUM(P50:P61)</f>
        <v>147</v>
      </c>
      <c r="Q62" s="7">
        <f>SUM(Q50:Q61)</f>
        <v>16</v>
      </c>
      <c r="R62" s="35"/>
    </row>
    <row r="63" spans="1:18" s="2" customFormat="1" ht="23.25">
      <c r="A63" s="135" t="s">
        <v>85</v>
      </c>
      <c r="B63" s="135"/>
      <c r="C63" s="135"/>
      <c r="D63" s="135"/>
      <c r="E63" s="8">
        <f aca="true" t="shared" si="22" ref="E63:L63">(E62*100)/$M62</f>
        <v>3.6251385151179356</v>
      </c>
      <c r="F63" s="8">
        <f t="shared" si="22"/>
        <v>2.263732784549628</v>
      </c>
      <c r="G63" s="8">
        <f t="shared" si="22"/>
        <v>2.817793256292544</v>
      </c>
      <c r="H63" s="8">
        <f t="shared" si="22"/>
        <v>5.049865442456863</v>
      </c>
      <c r="I63" s="8">
        <f t="shared" si="22"/>
        <v>5.081526040842172</v>
      </c>
      <c r="J63" s="8">
        <f t="shared" si="22"/>
        <v>11.25534272597752</v>
      </c>
      <c r="K63" s="8">
        <f t="shared" si="22"/>
        <v>15.513693208801646</v>
      </c>
      <c r="L63" s="8">
        <f t="shared" si="22"/>
        <v>54.39290802596169</v>
      </c>
      <c r="M63" s="8">
        <f>((M62-(P62+Q62))*100)/$M62</f>
        <v>97.41966123159727</v>
      </c>
      <c r="N63" s="14"/>
      <c r="O63" s="37"/>
      <c r="P63" s="8">
        <f>(P62*100)/$M62</f>
        <v>2.327053981320247</v>
      </c>
      <c r="Q63" s="8">
        <f>(Q62*100)/$M62</f>
        <v>0.25328478708247587</v>
      </c>
      <c r="R63" s="11"/>
    </row>
    <row r="64" spans="1:18" s="1" customFormat="1" ht="23.25">
      <c r="A64" s="12"/>
      <c r="B64" s="48"/>
      <c r="C64" s="48"/>
      <c r="D64" s="48"/>
      <c r="E64" s="12"/>
      <c r="F64" s="12"/>
      <c r="G64" s="12"/>
      <c r="H64" s="12"/>
      <c r="I64" s="12"/>
      <c r="J64" s="12"/>
      <c r="K64" s="12"/>
      <c r="L64" s="12"/>
      <c r="M64" s="12"/>
      <c r="N64" s="13"/>
      <c r="O64" s="38"/>
      <c r="P64" s="12"/>
      <c r="Q64" s="12"/>
      <c r="R64" s="48"/>
    </row>
    <row r="65" spans="1:18" s="1" customFormat="1" ht="23.25">
      <c r="A65" s="12"/>
      <c r="B65" s="48"/>
      <c r="C65" s="48"/>
      <c r="D65" s="48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38"/>
      <c r="P65" s="12"/>
      <c r="Q65" s="12"/>
      <c r="R65" s="48"/>
    </row>
    <row r="66" spans="1:18" s="1" customFormat="1" ht="23.25">
      <c r="A66" s="12"/>
      <c r="B66" s="48"/>
      <c r="C66" s="48"/>
      <c r="D66" s="48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38"/>
      <c r="P66" s="12"/>
      <c r="Q66" s="12"/>
      <c r="R66" s="48"/>
    </row>
    <row r="67" spans="1:18" s="1" customFormat="1" ht="23.25">
      <c r="A67" s="12"/>
      <c r="B67" s="48"/>
      <c r="C67" s="48"/>
      <c r="D67" s="48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38"/>
      <c r="P67" s="12"/>
      <c r="Q67" s="12"/>
      <c r="R67" s="48"/>
    </row>
    <row r="68" ht="13.5" customHeight="1"/>
  </sheetData>
  <mergeCells count="34">
    <mergeCell ref="A62:D62"/>
    <mergeCell ref="A41:D41"/>
    <mergeCell ref="R26:R27"/>
    <mergeCell ref="R48:R49"/>
    <mergeCell ref="A40:D40"/>
    <mergeCell ref="A26:A27"/>
    <mergeCell ref="B26:B27"/>
    <mergeCell ref="C26:C27"/>
    <mergeCell ref="D26:D27"/>
    <mergeCell ref="R3:R4"/>
    <mergeCell ref="A48:A49"/>
    <mergeCell ref="B48:B49"/>
    <mergeCell ref="C48:C49"/>
    <mergeCell ref="D48:D49"/>
    <mergeCell ref="E48:L48"/>
    <mergeCell ref="N48:N49"/>
    <mergeCell ref="O48:O49"/>
    <mergeCell ref="A24:R24"/>
    <mergeCell ref="A25:R25"/>
    <mergeCell ref="N3:N4"/>
    <mergeCell ref="O3:O4"/>
    <mergeCell ref="E26:L26"/>
    <mergeCell ref="N26:N27"/>
    <mergeCell ref="O26:O27"/>
    <mergeCell ref="A63:D63"/>
    <mergeCell ref="A1:R1"/>
    <mergeCell ref="A2:R2"/>
    <mergeCell ref="A46:R46"/>
    <mergeCell ref="A47:R47"/>
    <mergeCell ref="A3:A4"/>
    <mergeCell ref="B3:B4"/>
    <mergeCell ref="C3:C4"/>
    <mergeCell ref="D3:D4"/>
    <mergeCell ref="E3:L3"/>
  </mergeCells>
  <printOptions/>
  <pageMargins left="0.83" right="0.22" top="0.61" bottom="0.54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4"/>
  <sheetViews>
    <sheetView workbookViewId="0" topLeftCell="A124">
      <selection activeCell="J128" sqref="J128"/>
    </sheetView>
  </sheetViews>
  <sheetFormatPr defaultColWidth="9.140625" defaultRowHeight="12.75"/>
  <cols>
    <col min="1" max="1" width="7.7109375" style="96" bestFit="1" customWidth="1"/>
    <col min="2" max="2" width="7.8515625" style="97" bestFit="1" customWidth="1"/>
    <col min="3" max="3" width="25.28125" style="97" bestFit="1" customWidth="1"/>
    <col min="4" max="4" width="10.7109375" style="97" bestFit="1" customWidth="1"/>
    <col min="5" max="5" width="4.421875" style="97" bestFit="1" customWidth="1"/>
    <col min="6" max="8" width="5.421875" style="97" bestFit="1" customWidth="1"/>
    <col min="9" max="9" width="5.57421875" style="97" bestFit="1" customWidth="1"/>
    <col min="10" max="12" width="5.421875" style="97" bestFit="1" customWidth="1"/>
    <col min="13" max="13" width="13.7109375" style="96" bestFit="1" customWidth="1"/>
    <col min="14" max="14" width="5.00390625" style="98" bestFit="1" customWidth="1"/>
    <col min="15" max="15" width="6.140625" style="99" customWidth="1"/>
    <col min="16" max="16" width="5.28125" style="96" customWidth="1"/>
    <col min="17" max="17" width="5.140625" style="96" customWidth="1"/>
    <col min="18" max="18" width="9.28125" style="96" bestFit="1" customWidth="1"/>
    <col min="19" max="22" width="9.140625" style="97" customWidth="1"/>
    <col min="23" max="30" width="5.28125" style="97" customWidth="1"/>
    <col min="31" max="31" width="6.00390625" style="97" bestFit="1" customWidth="1"/>
    <col min="32" max="32" width="6.8515625" style="97" customWidth="1"/>
    <col min="33" max="16384" width="9.140625" style="97" customWidth="1"/>
  </cols>
  <sheetData>
    <row r="1" spans="1:18" s="46" customFormat="1" ht="29.25">
      <c r="A1" s="143" t="s">
        <v>105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46" customFormat="1" ht="29.25">
      <c r="A2" s="143" t="s">
        <v>268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1" customFormat="1" ht="23.25">
      <c r="A3" s="9" t="s">
        <v>235</v>
      </c>
      <c r="B3" s="134" t="s">
        <v>0</v>
      </c>
      <c r="C3" s="134" t="s">
        <v>56</v>
      </c>
      <c r="D3" s="134" t="s">
        <v>53</v>
      </c>
      <c r="E3" s="135" t="s">
        <v>41</v>
      </c>
      <c r="F3" s="135"/>
      <c r="G3" s="135"/>
      <c r="H3" s="135"/>
      <c r="I3" s="135"/>
      <c r="J3" s="135"/>
      <c r="K3" s="135"/>
      <c r="L3" s="135"/>
      <c r="M3" s="9" t="s">
        <v>40</v>
      </c>
      <c r="N3" s="134" t="s">
        <v>44</v>
      </c>
      <c r="O3" s="136" t="s">
        <v>45</v>
      </c>
      <c r="P3" s="70"/>
      <c r="Q3" s="70"/>
      <c r="R3" s="134" t="s">
        <v>3</v>
      </c>
    </row>
    <row r="4" spans="1:33" s="1" customFormat="1" ht="23.25">
      <c r="A4" s="11" t="s">
        <v>236</v>
      </c>
      <c r="B4" s="134"/>
      <c r="C4" s="134"/>
      <c r="D4" s="134"/>
      <c r="E4" s="7">
        <v>0</v>
      </c>
      <c r="F4" s="7">
        <v>1</v>
      </c>
      <c r="G4" s="7">
        <v>1.5</v>
      </c>
      <c r="H4" s="7">
        <v>2</v>
      </c>
      <c r="I4" s="7">
        <v>2.5</v>
      </c>
      <c r="J4" s="7">
        <v>3</v>
      </c>
      <c r="K4" s="7">
        <v>3.5</v>
      </c>
      <c r="L4" s="7">
        <v>4</v>
      </c>
      <c r="M4" s="11" t="s">
        <v>43</v>
      </c>
      <c r="N4" s="134"/>
      <c r="O4" s="136"/>
      <c r="P4" s="71" t="s">
        <v>1</v>
      </c>
      <c r="Q4" s="71" t="s">
        <v>2</v>
      </c>
      <c r="R4" s="134"/>
      <c r="W4" s="12">
        <v>0</v>
      </c>
      <c r="X4" s="12">
        <v>1</v>
      </c>
      <c r="Y4" s="12">
        <v>1.5</v>
      </c>
      <c r="Z4" s="12">
        <v>2</v>
      </c>
      <c r="AA4" s="12">
        <v>2.5</v>
      </c>
      <c r="AB4" s="12">
        <v>3</v>
      </c>
      <c r="AC4" s="12">
        <v>3.5</v>
      </c>
      <c r="AD4" s="12">
        <v>4</v>
      </c>
      <c r="AE4" s="12" t="s">
        <v>83</v>
      </c>
      <c r="AF4" s="12" t="s">
        <v>1</v>
      </c>
      <c r="AG4" s="1" t="s">
        <v>2</v>
      </c>
    </row>
    <row r="5" spans="1:32" s="1" customFormat="1" ht="23.25">
      <c r="A5" s="7" t="s">
        <v>47</v>
      </c>
      <c r="B5" s="73" t="s">
        <v>195</v>
      </c>
      <c r="C5" s="73" t="s">
        <v>79</v>
      </c>
      <c r="D5" s="73" t="s">
        <v>55</v>
      </c>
      <c r="E5" s="7">
        <v>0</v>
      </c>
      <c r="F5" s="7">
        <v>135</v>
      </c>
      <c r="G5" s="7">
        <v>106</v>
      </c>
      <c r="H5" s="7">
        <v>105</v>
      </c>
      <c r="I5" s="7">
        <v>78</v>
      </c>
      <c r="J5" s="7">
        <v>64</v>
      </c>
      <c r="K5" s="7">
        <v>37</v>
      </c>
      <c r="L5" s="7">
        <v>52</v>
      </c>
      <c r="M5" s="101">
        <f aca="true" t="shared" si="0" ref="M5:M18">SUM(E5:L5)</f>
        <v>577</v>
      </c>
      <c r="N5" s="8">
        <f aca="true" t="shared" si="1" ref="N5:N18">((4*L5)+(3.5*K5)+(3*J5)+(2.5*I5)+(2*H5)+(1.5*G5)+(F5))/M5</f>
        <v>2.1291161178509532</v>
      </c>
      <c r="O5" s="41">
        <f aca="true" t="shared" si="2" ref="O5:O18">SQRT((16*L5+12.25*K5+9*J5+6.25*I5+4*H5+2.25*G5+F5)/M5-(N5^2))</f>
        <v>0.9553560128559438</v>
      </c>
      <c r="P5" s="7">
        <v>0</v>
      </c>
      <c r="Q5" s="7">
        <v>2</v>
      </c>
      <c r="R5" s="7" t="s">
        <v>265</v>
      </c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3" s="1" customFormat="1" ht="23.25">
      <c r="A6" s="35"/>
      <c r="B6" s="22" t="s">
        <v>196</v>
      </c>
      <c r="C6" s="22" t="s">
        <v>80</v>
      </c>
      <c r="D6" s="22" t="s">
        <v>54</v>
      </c>
      <c r="E6" s="7">
        <v>0</v>
      </c>
      <c r="F6" s="7">
        <v>2</v>
      </c>
      <c r="G6" s="7">
        <v>4</v>
      </c>
      <c r="H6" s="7">
        <v>4</v>
      </c>
      <c r="I6" s="7">
        <v>22</v>
      </c>
      <c r="J6" s="7">
        <v>34</v>
      </c>
      <c r="K6" s="7">
        <v>19</v>
      </c>
      <c r="L6" s="7">
        <v>17</v>
      </c>
      <c r="M6" s="101">
        <f t="shared" si="0"/>
        <v>102</v>
      </c>
      <c r="N6" s="8">
        <f t="shared" si="1"/>
        <v>3.014705882352941</v>
      </c>
      <c r="O6" s="41">
        <f t="shared" si="2"/>
        <v>0.6876212276468028</v>
      </c>
      <c r="P6" s="7">
        <v>0</v>
      </c>
      <c r="Q6" s="7">
        <v>1</v>
      </c>
      <c r="R6" s="7" t="s">
        <v>265</v>
      </c>
      <c r="V6" s="1" t="s">
        <v>47</v>
      </c>
      <c r="W6" s="1">
        <f>SUM(E5:E12)</f>
        <v>80</v>
      </c>
      <c r="X6" s="1">
        <f aca="true" t="shared" si="3" ref="X6:AD6">SUM(F5:F12)</f>
        <v>351</v>
      </c>
      <c r="Y6" s="1">
        <f t="shared" si="3"/>
        <v>271</v>
      </c>
      <c r="Z6" s="1">
        <f t="shared" si="3"/>
        <v>294</v>
      </c>
      <c r="AA6" s="1">
        <f t="shared" si="3"/>
        <v>282</v>
      </c>
      <c r="AB6" s="1">
        <f t="shared" si="3"/>
        <v>280</v>
      </c>
      <c r="AC6" s="1">
        <f t="shared" si="3"/>
        <v>303</v>
      </c>
      <c r="AD6" s="1">
        <f t="shared" si="3"/>
        <v>829</v>
      </c>
      <c r="AE6" s="1">
        <f>SUM(W6:AD6)</f>
        <v>2690</v>
      </c>
      <c r="AF6" s="1">
        <f>SUM(P5:P12)</f>
        <v>8</v>
      </c>
      <c r="AG6" s="1">
        <f>SUM(Q5:Q12)</f>
        <v>3</v>
      </c>
    </row>
    <row r="7" spans="1:33" s="1" customFormat="1" ht="23.25">
      <c r="A7" s="10"/>
      <c r="B7" s="22" t="s">
        <v>432</v>
      </c>
      <c r="C7" s="22" t="s">
        <v>434</v>
      </c>
      <c r="D7" s="22" t="s">
        <v>54</v>
      </c>
      <c r="E7" s="7">
        <v>5</v>
      </c>
      <c r="F7" s="7">
        <v>34</v>
      </c>
      <c r="G7" s="7">
        <v>38</v>
      </c>
      <c r="H7" s="7">
        <v>65</v>
      </c>
      <c r="I7" s="7">
        <v>61</v>
      </c>
      <c r="J7" s="7">
        <v>83</v>
      </c>
      <c r="K7" s="7">
        <v>67</v>
      </c>
      <c r="L7" s="7">
        <v>251</v>
      </c>
      <c r="M7" s="101">
        <f t="shared" si="0"/>
        <v>604</v>
      </c>
      <c r="N7" s="8">
        <f t="shared" si="1"/>
        <v>3.0811258278145695</v>
      </c>
      <c r="O7" s="41">
        <f t="shared" si="2"/>
        <v>1.0053868439668714</v>
      </c>
      <c r="P7" s="7">
        <v>3</v>
      </c>
      <c r="Q7" s="7">
        <v>0</v>
      </c>
      <c r="R7" s="7" t="s">
        <v>265</v>
      </c>
      <c r="V7" s="1" t="s">
        <v>48</v>
      </c>
      <c r="W7" s="1">
        <f>SUM(E13:E18)</f>
        <v>41</v>
      </c>
      <c r="X7" s="1">
        <f aca="true" t="shared" si="4" ref="X7:AD7">SUM(F13:F18)</f>
        <v>302</v>
      </c>
      <c r="Y7" s="1">
        <f t="shared" si="4"/>
        <v>217</v>
      </c>
      <c r="Z7" s="1">
        <f t="shared" si="4"/>
        <v>220</v>
      </c>
      <c r="AA7" s="1">
        <f t="shared" si="4"/>
        <v>147</v>
      </c>
      <c r="AB7" s="1">
        <f t="shared" si="4"/>
        <v>146</v>
      </c>
      <c r="AC7" s="1">
        <f t="shared" si="4"/>
        <v>85</v>
      </c>
      <c r="AD7" s="1">
        <f t="shared" si="4"/>
        <v>211</v>
      </c>
      <c r="AE7" s="1">
        <f>SUM(W7:AD7)</f>
        <v>1369</v>
      </c>
      <c r="AF7" s="1">
        <f>SUM(P13:P18)</f>
        <v>1</v>
      </c>
      <c r="AG7" s="1">
        <f>SUM(Q13:Q18)</f>
        <v>1</v>
      </c>
    </row>
    <row r="8" spans="1:33" s="1" customFormat="1" ht="23.25">
      <c r="A8" s="10"/>
      <c r="B8" s="22" t="s">
        <v>197</v>
      </c>
      <c r="C8" s="22" t="s">
        <v>114</v>
      </c>
      <c r="D8" s="22" t="s">
        <v>54</v>
      </c>
      <c r="E8" s="7">
        <v>2</v>
      </c>
      <c r="F8" s="7">
        <v>7</v>
      </c>
      <c r="G8" s="7">
        <v>4</v>
      </c>
      <c r="H8" s="7">
        <v>1</v>
      </c>
      <c r="I8" s="7">
        <v>4</v>
      </c>
      <c r="J8" s="7">
        <v>15</v>
      </c>
      <c r="K8" s="7">
        <v>3</v>
      </c>
      <c r="L8" s="7">
        <v>16</v>
      </c>
      <c r="M8" s="101">
        <f t="shared" si="0"/>
        <v>52</v>
      </c>
      <c r="N8" s="8">
        <f t="shared" si="1"/>
        <v>2.7788461538461537</v>
      </c>
      <c r="O8" s="41">
        <f t="shared" si="2"/>
        <v>1.1701966531744108</v>
      </c>
      <c r="P8" s="7">
        <v>0</v>
      </c>
      <c r="Q8" s="7">
        <v>0</v>
      </c>
      <c r="R8" s="7" t="s">
        <v>265</v>
      </c>
      <c r="V8" s="1" t="s">
        <v>49</v>
      </c>
      <c r="W8" s="1">
        <f>SUM(E27:E29)</f>
        <v>12</v>
      </c>
      <c r="X8" s="1">
        <f aca="true" t="shared" si="5" ref="X8:AD8">SUM(F27:F29)</f>
        <v>138</v>
      </c>
      <c r="Y8" s="1">
        <f t="shared" si="5"/>
        <v>94</v>
      </c>
      <c r="Z8" s="1">
        <f t="shared" si="5"/>
        <v>160</v>
      </c>
      <c r="AA8" s="1">
        <f t="shared" si="5"/>
        <v>86</v>
      </c>
      <c r="AB8" s="1">
        <f t="shared" si="5"/>
        <v>72</v>
      </c>
      <c r="AC8" s="1">
        <f t="shared" si="5"/>
        <v>27</v>
      </c>
      <c r="AD8" s="1">
        <f t="shared" si="5"/>
        <v>103</v>
      </c>
      <c r="AE8" s="1">
        <f>SUM(W8:AD8)</f>
        <v>692</v>
      </c>
      <c r="AF8" s="1">
        <f>SUM(P27:P29)</f>
        <v>0</v>
      </c>
      <c r="AG8" s="1">
        <f>SUM(Q27:Q29)</f>
        <v>2</v>
      </c>
    </row>
    <row r="9" spans="1:33" s="1" customFormat="1" ht="23.25">
      <c r="A9" s="10"/>
      <c r="B9" s="22" t="s">
        <v>198</v>
      </c>
      <c r="C9" s="73" t="s">
        <v>79</v>
      </c>
      <c r="D9" s="22" t="s">
        <v>55</v>
      </c>
      <c r="E9" s="7">
        <v>71</v>
      </c>
      <c r="F9" s="7">
        <v>145</v>
      </c>
      <c r="G9" s="7">
        <v>97</v>
      </c>
      <c r="H9" s="7">
        <v>102</v>
      </c>
      <c r="I9" s="7">
        <v>71</v>
      </c>
      <c r="J9" s="7">
        <v>39</v>
      </c>
      <c r="K9" s="7">
        <v>23</v>
      </c>
      <c r="L9" s="7">
        <v>56</v>
      </c>
      <c r="M9" s="101">
        <f t="shared" si="0"/>
        <v>604</v>
      </c>
      <c r="N9" s="8">
        <f t="shared" si="1"/>
        <v>1.810430463576159</v>
      </c>
      <c r="O9" s="41">
        <f t="shared" si="2"/>
        <v>1.1247106236212672</v>
      </c>
      <c r="P9" s="7">
        <v>1</v>
      </c>
      <c r="Q9" s="7">
        <v>0</v>
      </c>
      <c r="R9" s="7" t="s">
        <v>266</v>
      </c>
      <c r="V9" s="1" t="s">
        <v>50</v>
      </c>
      <c r="W9" s="48">
        <f>SUM(E49:E60)</f>
        <v>367</v>
      </c>
      <c r="X9" s="48">
        <f aca="true" t="shared" si="6" ref="X9:AD9">SUM(F49:F60)</f>
        <v>341</v>
      </c>
      <c r="Y9" s="48">
        <f t="shared" si="6"/>
        <v>316</v>
      </c>
      <c r="Z9" s="48">
        <f t="shared" si="6"/>
        <v>446</v>
      </c>
      <c r="AA9" s="48">
        <f t="shared" si="6"/>
        <v>482</v>
      </c>
      <c r="AB9" s="48">
        <f t="shared" si="6"/>
        <v>467</v>
      </c>
      <c r="AC9" s="48">
        <f t="shared" si="6"/>
        <v>407</v>
      </c>
      <c r="AD9" s="48">
        <f t="shared" si="6"/>
        <v>1908</v>
      </c>
      <c r="AE9" s="1">
        <f>SUM(W9:AD9)</f>
        <v>4734</v>
      </c>
      <c r="AF9" s="1">
        <f>SUM(P49:P60)</f>
        <v>20</v>
      </c>
      <c r="AG9" s="1">
        <f>SUM(Q49:Q60)</f>
        <v>153</v>
      </c>
    </row>
    <row r="10" spans="1:33" s="1" customFormat="1" ht="23.25">
      <c r="A10" s="10"/>
      <c r="B10" s="22" t="s">
        <v>199</v>
      </c>
      <c r="C10" s="22" t="s">
        <v>80</v>
      </c>
      <c r="D10" s="22" t="s">
        <v>54</v>
      </c>
      <c r="E10" s="7">
        <v>1</v>
      </c>
      <c r="F10" s="7">
        <v>26</v>
      </c>
      <c r="G10" s="7">
        <v>18</v>
      </c>
      <c r="H10" s="7">
        <v>11</v>
      </c>
      <c r="I10" s="7">
        <v>23</v>
      </c>
      <c r="J10" s="7">
        <v>8</v>
      </c>
      <c r="K10" s="7">
        <v>8</v>
      </c>
      <c r="L10" s="7">
        <v>5</v>
      </c>
      <c r="M10" s="101">
        <f t="shared" si="0"/>
        <v>100</v>
      </c>
      <c r="N10" s="8">
        <f t="shared" si="1"/>
        <v>2.045</v>
      </c>
      <c r="O10" s="41">
        <f t="shared" si="2"/>
        <v>0.9276179170326546</v>
      </c>
      <c r="P10" s="7">
        <v>0</v>
      </c>
      <c r="Q10" s="7">
        <v>0</v>
      </c>
      <c r="R10" s="7" t="s">
        <v>266</v>
      </c>
      <c r="V10" s="1" t="s">
        <v>51</v>
      </c>
      <c r="W10" s="12">
        <f>SUM(E61:E64,E69:E72)</f>
        <v>451</v>
      </c>
      <c r="X10" s="12">
        <f aca="true" t="shared" si="7" ref="X10:AD10">SUM(F61:F64,F69:F72)</f>
        <v>442</v>
      </c>
      <c r="Y10" s="12">
        <f t="shared" si="7"/>
        <v>486</v>
      </c>
      <c r="Z10" s="12">
        <f t="shared" si="7"/>
        <v>546</v>
      </c>
      <c r="AA10" s="12">
        <f t="shared" si="7"/>
        <v>450</v>
      </c>
      <c r="AB10" s="12">
        <f t="shared" si="7"/>
        <v>357</v>
      </c>
      <c r="AC10" s="12">
        <f t="shared" si="7"/>
        <v>201</v>
      </c>
      <c r="AD10" s="12">
        <f t="shared" si="7"/>
        <v>257</v>
      </c>
      <c r="AE10" s="1">
        <f>SUM(W10:AD10)</f>
        <v>3190</v>
      </c>
      <c r="AF10" s="127">
        <f>SUM(P61:P64,P69:P72)</f>
        <v>4</v>
      </c>
      <c r="AG10" s="127">
        <f>SUM(Q61:Q64,Q69:Q72)</f>
        <v>45</v>
      </c>
    </row>
    <row r="11" spans="1:33" s="1" customFormat="1" ht="23.25">
      <c r="A11" s="10"/>
      <c r="B11" s="22" t="s">
        <v>433</v>
      </c>
      <c r="C11" s="22" t="s">
        <v>434</v>
      </c>
      <c r="D11" s="22" t="s">
        <v>54</v>
      </c>
      <c r="E11" s="7">
        <v>0</v>
      </c>
      <c r="F11" s="7">
        <v>0</v>
      </c>
      <c r="G11" s="7">
        <v>0</v>
      </c>
      <c r="H11" s="7">
        <v>6</v>
      </c>
      <c r="I11" s="7">
        <v>18</v>
      </c>
      <c r="J11" s="7">
        <v>36</v>
      </c>
      <c r="K11" s="7">
        <v>136</v>
      </c>
      <c r="L11" s="7">
        <v>408</v>
      </c>
      <c r="M11" s="101">
        <f t="shared" si="0"/>
        <v>604</v>
      </c>
      <c r="N11" s="8">
        <f t="shared" si="1"/>
        <v>3.763245033112583</v>
      </c>
      <c r="O11" s="41">
        <f t="shared" si="2"/>
        <v>0.40820240672910624</v>
      </c>
      <c r="P11" s="7">
        <v>0</v>
      </c>
      <c r="Q11" s="7">
        <v>0</v>
      </c>
      <c r="R11" s="7" t="s">
        <v>266</v>
      </c>
      <c r="V11" s="1" t="s">
        <v>52</v>
      </c>
      <c r="W11" s="12">
        <f>SUM(E73:E80)</f>
        <v>30</v>
      </c>
      <c r="X11" s="12">
        <f aca="true" t="shared" si="8" ref="X11:AD11">SUM(F73:F80)</f>
        <v>402</v>
      </c>
      <c r="Y11" s="12">
        <f t="shared" si="8"/>
        <v>324</v>
      </c>
      <c r="Z11" s="12">
        <f t="shared" si="8"/>
        <v>360</v>
      </c>
      <c r="AA11" s="12">
        <f t="shared" si="8"/>
        <v>353</v>
      </c>
      <c r="AB11" s="12">
        <f t="shared" si="8"/>
        <v>303</v>
      </c>
      <c r="AC11" s="12">
        <f t="shared" si="8"/>
        <v>234</v>
      </c>
      <c r="AD11" s="12">
        <f t="shared" si="8"/>
        <v>304</v>
      </c>
      <c r="AE11" s="12">
        <f>SUM(M73:M80)</f>
        <v>2310</v>
      </c>
      <c r="AF11" s="1">
        <f>SUM(P73:P80)</f>
        <v>6</v>
      </c>
      <c r="AG11" s="1">
        <f>SUM(Q73:Q80)</f>
        <v>42</v>
      </c>
    </row>
    <row r="12" spans="1:18" s="1" customFormat="1" ht="23.25">
      <c r="A12" s="11"/>
      <c r="B12" s="22" t="s">
        <v>200</v>
      </c>
      <c r="C12" s="22" t="s">
        <v>114</v>
      </c>
      <c r="D12" s="22" t="s">
        <v>54</v>
      </c>
      <c r="E12" s="7">
        <v>1</v>
      </c>
      <c r="F12" s="7">
        <v>2</v>
      </c>
      <c r="G12" s="7">
        <v>4</v>
      </c>
      <c r="H12" s="7">
        <v>0</v>
      </c>
      <c r="I12" s="7">
        <v>5</v>
      </c>
      <c r="J12" s="7">
        <v>1</v>
      </c>
      <c r="K12" s="7">
        <v>10</v>
      </c>
      <c r="L12" s="7">
        <v>24</v>
      </c>
      <c r="M12" s="101">
        <f t="shared" si="0"/>
        <v>47</v>
      </c>
      <c r="N12" s="8">
        <f t="shared" si="1"/>
        <v>3.2872340425531914</v>
      </c>
      <c r="O12" s="41">
        <f t="shared" si="2"/>
        <v>1.0301036967583157</v>
      </c>
      <c r="P12" s="7">
        <v>4</v>
      </c>
      <c r="Q12" s="7">
        <v>0</v>
      </c>
      <c r="R12" s="7" t="s">
        <v>266</v>
      </c>
    </row>
    <row r="13" spans="1:33" s="1" customFormat="1" ht="23.25">
      <c r="A13" s="7" t="s">
        <v>48</v>
      </c>
      <c r="B13" s="22" t="s">
        <v>435</v>
      </c>
      <c r="C13" s="22" t="s">
        <v>79</v>
      </c>
      <c r="D13" s="22" t="s">
        <v>55</v>
      </c>
      <c r="E13" s="7">
        <v>14</v>
      </c>
      <c r="F13" s="7">
        <v>125</v>
      </c>
      <c r="G13" s="7">
        <v>88</v>
      </c>
      <c r="H13" s="7">
        <v>119</v>
      </c>
      <c r="I13" s="7">
        <v>75</v>
      </c>
      <c r="J13" s="7">
        <v>45</v>
      </c>
      <c r="K13" s="7">
        <v>40</v>
      </c>
      <c r="L13" s="7">
        <v>62</v>
      </c>
      <c r="M13" s="101">
        <f t="shared" si="0"/>
        <v>568</v>
      </c>
      <c r="N13" s="8">
        <f t="shared" si="1"/>
        <v>2.1223591549295775</v>
      </c>
      <c r="O13" s="41">
        <f t="shared" si="2"/>
        <v>1.0245628050199127</v>
      </c>
      <c r="P13" s="7">
        <v>0</v>
      </c>
      <c r="Q13" s="7">
        <v>1</v>
      </c>
      <c r="R13" s="7" t="s">
        <v>249</v>
      </c>
      <c r="T13" s="48"/>
      <c r="U13" s="48"/>
      <c r="V13" s="48" t="s">
        <v>139</v>
      </c>
      <c r="W13" s="12">
        <f>SUM(W6:W8)</f>
        <v>133</v>
      </c>
      <c r="X13" s="12">
        <f aca="true" t="shared" si="9" ref="X13:AD13">SUM(X6:X8)</f>
        <v>791</v>
      </c>
      <c r="Y13" s="12">
        <f t="shared" si="9"/>
        <v>582</v>
      </c>
      <c r="Z13" s="12">
        <f t="shared" si="9"/>
        <v>674</v>
      </c>
      <c r="AA13" s="12">
        <f t="shared" si="9"/>
        <v>515</v>
      </c>
      <c r="AB13" s="12">
        <f t="shared" si="9"/>
        <v>498</v>
      </c>
      <c r="AC13" s="12">
        <f t="shared" si="9"/>
        <v>415</v>
      </c>
      <c r="AD13" s="12">
        <f t="shared" si="9"/>
        <v>1143</v>
      </c>
      <c r="AE13" s="12">
        <f>SUM(AE6:AE9)</f>
        <v>9485</v>
      </c>
      <c r="AF13" s="12">
        <f>SUM(AF6:AF9)</f>
        <v>29</v>
      </c>
      <c r="AG13" s="12">
        <f>SUM(AG6:AG9)</f>
        <v>159</v>
      </c>
    </row>
    <row r="14" spans="1:33" s="1" customFormat="1" ht="23.25">
      <c r="A14" s="9"/>
      <c r="B14" s="22" t="s">
        <v>436</v>
      </c>
      <c r="C14" s="22" t="s">
        <v>80</v>
      </c>
      <c r="D14" s="22" t="s">
        <v>54</v>
      </c>
      <c r="E14" s="7">
        <v>1</v>
      </c>
      <c r="F14" s="7">
        <v>10</v>
      </c>
      <c r="G14" s="7">
        <v>5</v>
      </c>
      <c r="H14" s="7">
        <v>21</v>
      </c>
      <c r="I14" s="7">
        <v>19</v>
      </c>
      <c r="J14" s="7">
        <v>6</v>
      </c>
      <c r="K14" s="7">
        <v>0</v>
      </c>
      <c r="L14" s="7">
        <v>1</v>
      </c>
      <c r="M14" s="101">
        <f t="shared" si="0"/>
        <v>63</v>
      </c>
      <c r="N14" s="8">
        <f t="shared" si="1"/>
        <v>2.0476190476190474</v>
      </c>
      <c r="O14" s="41">
        <f t="shared" si="2"/>
        <v>0.6884205854667128</v>
      </c>
      <c r="P14" s="7">
        <v>0</v>
      </c>
      <c r="Q14" s="7">
        <v>0</v>
      </c>
      <c r="R14" s="7" t="s">
        <v>249</v>
      </c>
      <c r="T14" s="48"/>
      <c r="U14" s="48"/>
      <c r="V14" s="48" t="s">
        <v>140</v>
      </c>
      <c r="W14" s="12">
        <f>SUM(W9:W11)</f>
        <v>848</v>
      </c>
      <c r="X14" s="12">
        <f aca="true" t="shared" si="10" ref="X14:AD14">SUM(X9:X11)</f>
        <v>1185</v>
      </c>
      <c r="Y14" s="12">
        <f t="shared" si="10"/>
        <v>1126</v>
      </c>
      <c r="Z14" s="12">
        <f t="shared" si="10"/>
        <v>1352</v>
      </c>
      <c r="AA14" s="12">
        <f t="shared" si="10"/>
        <v>1285</v>
      </c>
      <c r="AB14" s="12">
        <f t="shared" si="10"/>
        <v>1127</v>
      </c>
      <c r="AC14" s="12">
        <f t="shared" si="10"/>
        <v>842</v>
      </c>
      <c r="AD14" s="12">
        <f t="shared" si="10"/>
        <v>2469</v>
      </c>
      <c r="AE14" s="12">
        <f>SUM(AE9:AE26)</f>
        <v>6352</v>
      </c>
      <c r="AF14" s="12">
        <f>SUM(AF9:AF26)</f>
        <v>18</v>
      </c>
      <c r="AG14" s="12">
        <f>SUM(AG9:AG26)</f>
        <v>145</v>
      </c>
    </row>
    <row r="15" spans="1:33" s="1" customFormat="1" ht="23.25">
      <c r="A15" s="10"/>
      <c r="B15" s="22" t="s">
        <v>437</v>
      </c>
      <c r="C15" s="22" t="s">
        <v>114</v>
      </c>
      <c r="D15" s="22" t="s">
        <v>54</v>
      </c>
      <c r="E15" s="7">
        <v>0</v>
      </c>
      <c r="F15" s="7">
        <v>1</v>
      </c>
      <c r="G15" s="7">
        <v>1</v>
      </c>
      <c r="H15" s="7">
        <v>1</v>
      </c>
      <c r="I15" s="7">
        <v>1</v>
      </c>
      <c r="J15" s="7">
        <v>3</v>
      </c>
      <c r="K15" s="7">
        <v>5</v>
      </c>
      <c r="L15" s="7">
        <v>37</v>
      </c>
      <c r="M15" s="101">
        <f t="shared" si="0"/>
        <v>49</v>
      </c>
      <c r="N15" s="8">
        <f t="shared" si="1"/>
        <v>3.704081632653061</v>
      </c>
      <c r="O15" s="41">
        <f t="shared" si="2"/>
        <v>0.6617722598812649</v>
      </c>
      <c r="P15" s="7">
        <v>1</v>
      </c>
      <c r="Q15" s="7">
        <v>0</v>
      </c>
      <c r="R15" s="7" t="s">
        <v>249</v>
      </c>
      <c r="T15" s="48"/>
      <c r="U15" s="48"/>
      <c r="V15" s="76" t="s">
        <v>141</v>
      </c>
      <c r="W15" s="12">
        <f>SUM(W13:W14)</f>
        <v>981</v>
      </c>
      <c r="X15" s="12">
        <f aca="true" t="shared" si="11" ref="X15:AG15">SUM(X13:X14)</f>
        <v>1976</v>
      </c>
      <c r="Y15" s="12">
        <f t="shared" si="11"/>
        <v>1708</v>
      </c>
      <c r="Z15" s="12">
        <f t="shared" si="11"/>
        <v>2026</v>
      </c>
      <c r="AA15" s="12">
        <f t="shared" si="11"/>
        <v>1800</v>
      </c>
      <c r="AB15" s="12">
        <f t="shared" si="11"/>
        <v>1625</v>
      </c>
      <c r="AC15" s="12">
        <f t="shared" si="11"/>
        <v>1257</v>
      </c>
      <c r="AD15" s="12">
        <f t="shared" si="11"/>
        <v>3612</v>
      </c>
      <c r="AE15" s="12">
        <f t="shared" si="11"/>
        <v>10053</v>
      </c>
      <c r="AF15" s="12">
        <f t="shared" si="11"/>
        <v>29</v>
      </c>
      <c r="AG15" s="12">
        <f t="shared" si="11"/>
        <v>232</v>
      </c>
    </row>
    <row r="16" spans="1:30" s="1" customFormat="1" ht="23.25">
      <c r="A16" s="10"/>
      <c r="B16" s="22" t="s">
        <v>438</v>
      </c>
      <c r="C16" s="22" t="s">
        <v>79</v>
      </c>
      <c r="D16" s="22" t="s">
        <v>55</v>
      </c>
      <c r="E16" s="7">
        <v>23</v>
      </c>
      <c r="F16" s="7">
        <v>146</v>
      </c>
      <c r="G16" s="7">
        <v>116</v>
      </c>
      <c r="H16" s="7">
        <v>67</v>
      </c>
      <c r="I16" s="7">
        <v>46</v>
      </c>
      <c r="J16" s="7">
        <v>59</v>
      </c>
      <c r="K16" s="7">
        <v>32</v>
      </c>
      <c r="L16" s="7">
        <v>73</v>
      </c>
      <c r="M16" s="101">
        <f t="shared" si="0"/>
        <v>562</v>
      </c>
      <c r="N16" s="8">
        <f t="shared" si="1"/>
        <v>2.0462633451957295</v>
      </c>
      <c r="O16" s="41">
        <f t="shared" si="2"/>
        <v>1.1162796887253192</v>
      </c>
      <c r="P16" s="7">
        <v>0</v>
      </c>
      <c r="Q16" s="7">
        <v>0</v>
      </c>
      <c r="R16" s="7" t="s">
        <v>250</v>
      </c>
      <c r="T16" s="48"/>
      <c r="U16" s="48"/>
      <c r="W16" s="48"/>
      <c r="X16" s="48"/>
      <c r="Y16" s="48"/>
      <c r="Z16" s="48"/>
      <c r="AA16" s="48"/>
      <c r="AB16" s="48"/>
      <c r="AC16" s="48"/>
      <c r="AD16" s="48"/>
    </row>
    <row r="17" spans="1:30" s="1" customFormat="1" ht="23.25">
      <c r="A17" s="10"/>
      <c r="B17" s="22" t="s">
        <v>439</v>
      </c>
      <c r="C17" s="22" t="s">
        <v>80</v>
      </c>
      <c r="D17" s="22" t="s">
        <v>54</v>
      </c>
      <c r="E17" s="7">
        <v>0</v>
      </c>
      <c r="F17" s="7">
        <v>17</v>
      </c>
      <c r="G17" s="7">
        <v>3</v>
      </c>
      <c r="H17" s="7">
        <v>9</v>
      </c>
      <c r="I17" s="7">
        <v>3</v>
      </c>
      <c r="J17" s="7">
        <v>29</v>
      </c>
      <c r="K17" s="7">
        <v>3</v>
      </c>
      <c r="L17" s="7">
        <v>13</v>
      </c>
      <c r="M17" s="101">
        <f t="shared" si="0"/>
        <v>77</v>
      </c>
      <c r="N17" s="8">
        <f t="shared" si="1"/>
        <v>2.551948051948052</v>
      </c>
      <c r="O17" s="41">
        <f t="shared" si="2"/>
        <v>1.0369298326409946</v>
      </c>
      <c r="P17" s="7">
        <v>0</v>
      </c>
      <c r="Q17" s="7">
        <v>0</v>
      </c>
      <c r="R17" s="7" t="s">
        <v>250</v>
      </c>
      <c r="T17" s="48"/>
      <c r="U17" s="48"/>
      <c r="W17" s="48"/>
      <c r="X17" s="48"/>
      <c r="Y17" s="48"/>
      <c r="Z17" s="48"/>
      <c r="AA17" s="48"/>
      <c r="AB17" s="48"/>
      <c r="AC17" s="48"/>
      <c r="AD17" s="48"/>
    </row>
    <row r="18" spans="1:30" s="1" customFormat="1" ht="23.25">
      <c r="A18" s="10"/>
      <c r="B18" s="35" t="s">
        <v>440</v>
      </c>
      <c r="C18" s="35" t="s">
        <v>114</v>
      </c>
      <c r="D18" s="35" t="s">
        <v>54</v>
      </c>
      <c r="E18" s="9">
        <v>3</v>
      </c>
      <c r="F18" s="9">
        <v>3</v>
      </c>
      <c r="G18" s="9">
        <v>4</v>
      </c>
      <c r="H18" s="9">
        <v>3</v>
      </c>
      <c r="I18" s="9">
        <v>3</v>
      </c>
      <c r="J18" s="9">
        <v>4</v>
      </c>
      <c r="K18" s="9">
        <v>5</v>
      </c>
      <c r="L18" s="9">
        <v>25</v>
      </c>
      <c r="M18" s="117">
        <f t="shared" si="0"/>
        <v>50</v>
      </c>
      <c r="N18" s="33">
        <f t="shared" si="1"/>
        <v>3.04</v>
      </c>
      <c r="O18" s="106">
        <f t="shared" si="2"/>
        <v>1.248358922746179</v>
      </c>
      <c r="P18" s="9">
        <v>0</v>
      </c>
      <c r="Q18" s="9">
        <v>0</v>
      </c>
      <c r="R18" s="9" t="s">
        <v>250</v>
      </c>
      <c r="T18" s="48"/>
      <c r="U18" s="48"/>
      <c r="W18" s="48"/>
      <c r="X18" s="48"/>
      <c r="Y18" s="48"/>
      <c r="Z18" s="48"/>
      <c r="AA18" s="48"/>
      <c r="AB18" s="48"/>
      <c r="AC18" s="48"/>
      <c r="AD18" s="48"/>
    </row>
    <row r="19" spans="1:18" s="112" customFormat="1" ht="23.25">
      <c r="A19" s="111"/>
      <c r="E19" s="111"/>
      <c r="F19" s="111"/>
      <c r="G19" s="111"/>
      <c r="H19" s="111"/>
      <c r="I19" s="111"/>
      <c r="J19" s="111"/>
      <c r="K19" s="111"/>
      <c r="L19" s="111"/>
      <c r="M19" s="118"/>
      <c r="N19" s="124"/>
      <c r="O19" s="109"/>
      <c r="P19" s="111"/>
      <c r="Q19" s="111"/>
      <c r="R19" s="111"/>
    </row>
    <row r="20" spans="1:18" s="48" customFormat="1" ht="23.25">
      <c r="A20" s="12"/>
      <c r="E20" s="12"/>
      <c r="F20" s="12"/>
      <c r="G20" s="12"/>
      <c r="H20" s="12"/>
      <c r="I20" s="12"/>
      <c r="J20" s="12"/>
      <c r="K20" s="12"/>
      <c r="L20" s="12"/>
      <c r="M20" s="131"/>
      <c r="N20" s="13"/>
      <c r="O20" s="38"/>
      <c r="P20" s="12"/>
      <c r="Q20" s="12"/>
      <c r="R20" s="12"/>
    </row>
    <row r="21" spans="1:18" s="48" customFormat="1" ht="23.25">
      <c r="A21" s="12"/>
      <c r="E21" s="12"/>
      <c r="F21" s="12"/>
      <c r="G21" s="12"/>
      <c r="H21" s="12"/>
      <c r="I21" s="12"/>
      <c r="J21" s="12"/>
      <c r="K21" s="12"/>
      <c r="L21" s="12"/>
      <c r="M21" s="131"/>
      <c r="N21" s="13"/>
      <c r="O21" s="38"/>
      <c r="P21" s="12"/>
      <c r="Q21" s="12"/>
      <c r="R21" s="12"/>
    </row>
    <row r="22" spans="1:18" s="48" customFormat="1" ht="23.25">
      <c r="A22" s="12"/>
      <c r="E22" s="12"/>
      <c r="F22" s="12"/>
      <c r="G22" s="12"/>
      <c r="H22" s="12"/>
      <c r="I22" s="12"/>
      <c r="J22" s="12"/>
      <c r="K22" s="12"/>
      <c r="L22" s="12"/>
      <c r="M22" s="131"/>
      <c r="N22" s="13"/>
      <c r="O22" s="38"/>
      <c r="P22" s="12"/>
      <c r="Q22" s="12"/>
      <c r="R22" s="12"/>
    </row>
    <row r="23" spans="1:18" s="46" customFormat="1" ht="29.25">
      <c r="A23" s="143" t="s">
        <v>105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s="46" customFormat="1" ht="29.25">
      <c r="A24" s="143" t="s">
        <v>268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s="1" customFormat="1" ht="23.25">
      <c r="A25" s="9" t="s">
        <v>235</v>
      </c>
      <c r="B25" s="134" t="s">
        <v>0</v>
      </c>
      <c r="C25" s="134" t="s">
        <v>56</v>
      </c>
      <c r="D25" s="134" t="s">
        <v>53</v>
      </c>
      <c r="E25" s="135" t="s">
        <v>41</v>
      </c>
      <c r="F25" s="135"/>
      <c r="G25" s="135"/>
      <c r="H25" s="135"/>
      <c r="I25" s="135"/>
      <c r="J25" s="135"/>
      <c r="K25" s="135"/>
      <c r="L25" s="135"/>
      <c r="M25" s="9" t="s">
        <v>40</v>
      </c>
      <c r="N25" s="134" t="s">
        <v>44</v>
      </c>
      <c r="O25" s="136" t="s">
        <v>45</v>
      </c>
      <c r="P25" s="70"/>
      <c r="Q25" s="70"/>
      <c r="R25" s="134" t="s">
        <v>3</v>
      </c>
    </row>
    <row r="26" spans="1:33" s="1" customFormat="1" ht="23.25">
      <c r="A26" s="11" t="s">
        <v>236</v>
      </c>
      <c r="B26" s="134"/>
      <c r="C26" s="134"/>
      <c r="D26" s="134"/>
      <c r="E26" s="7">
        <v>0</v>
      </c>
      <c r="F26" s="7">
        <v>1</v>
      </c>
      <c r="G26" s="7">
        <v>1.5</v>
      </c>
      <c r="H26" s="7">
        <v>2</v>
      </c>
      <c r="I26" s="7">
        <v>2.5</v>
      </c>
      <c r="J26" s="7">
        <v>3</v>
      </c>
      <c r="K26" s="7">
        <v>3.5</v>
      </c>
      <c r="L26" s="7">
        <v>4</v>
      </c>
      <c r="M26" s="11" t="s">
        <v>43</v>
      </c>
      <c r="N26" s="134"/>
      <c r="O26" s="136"/>
      <c r="P26" s="71" t="s">
        <v>1</v>
      </c>
      <c r="Q26" s="71" t="s">
        <v>2</v>
      </c>
      <c r="R26" s="134"/>
      <c r="W26" s="12">
        <v>0</v>
      </c>
      <c r="X26" s="12">
        <v>1</v>
      </c>
      <c r="Y26" s="12">
        <v>1.5</v>
      </c>
      <c r="Z26" s="12">
        <v>2</v>
      </c>
      <c r="AA26" s="12">
        <v>2.5</v>
      </c>
      <c r="AB26" s="12">
        <v>3</v>
      </c>
      <c r="AC26" s="12">
        <v>3.5</v>
      </c>
      <c r="AD26" s="12">
        <v>4</v>
      </c>
      <c r="AE26" s="12" t="s">
        <v>83</v>
      </c>
      <c r="AF26" s="12" t="s">
        <v>1</v>
      </c>
      <c r="AG26" s="1" t="s">
        <v>2</v>
      </c>
    </row>
    <row r="27" spans="1:21" s="1" customFormat="1" ht="23.25">
      <c r="A27" s="7" t="s">
        <v>49</v>
      </c>
      <c r="B27" s="22" t="s">
        <v>14</v>
      </c>
      <c r="C27" s="22" t="s">
        <v>79</v>
      </c>
      <c r="D27" s="22" t="s">
        <v>55</v>
      </c>
      <c r="E27" s="7">
        <v>11</v>
      </c>
      <c r="F27" s="7">
        <v>135</v>
      </c>
      <c r="G27" s="7">
        <v>92</v>
      </c>
      <c r="H27" s="7">
        <v>156</v>
      </c>
      <c r="I27" s="7">
        <v>79</v>
      </c>
      <c r="J27" s="7">
        <v>63</v>
      </c>
      <c r="K27" s="7">
        <v>16</v>
      </c>
      <c r="L27" s="7">
        <v>21</v>
      </c>
      <c r="M27" s="101">
        <f>SUM(E27:L27)</f>
        <v>573</v>
      </c>
      <c r="N27" s="8">
        <f>((4*L27)+(3.5*K27)+(3*J27)+(2.5*I27)+(2*H27)+(1.5*G27)+(F27))/M27</f>
        <v>1.9397905759162304</v>
      </c>
      <c r="O27" s="41">
        <f>SQRT((16*L27+12.25*K27+9*J27+6.25*I27+4*H27+2.25*G27+F27)/M27-(N27^2))</f>
        <v>0.8382987580806103</v>
      </c>
      <c r="P27" s="7">
        <v>0</v>
      </c>
      <c r="Q27" s="7">
        <v>2</v>
      </c>
      <c r="R27" s="7" t="s">
        <v>254</v>
      </c>
      <c r="T27" s="12"/>
      <c r="U27" s="12"/>
    </row>
    <row r="28" spans="1:21" s="1" customFormat="1" ht="23.25">
      <c r="A28" s="9" t="s">
        <v>42</v>
      </c>
      <c r="B28" s="22" t="s">
        <v>146</v>
      </c>
      <c r="C28" s="22" t="s">
        <v>80</v>
      </c>
      <c r="D28" s="22" t="s">
        <v>54</v>
      </c>
      <c r="E28" s="7">
        <v>0</v>
      </c>
      <c r="F28" s="7">
        <v>0</v>
      </c>
      <c r="G28" s="7">
        <v>0</v>
      </c>
      <c r="H28" s="7">
        <v>0</v>
      </c>
      <c r="I28" s="7">
        <v>3</v>
      </c>
      <c r="J28" s="7">
        <v>9</v>
      </c>
      <c r="K28" s="7">
        <v>8</v>
      </c>
      <c r="L28" s="7">
        <v>67</v>
      </c>
      <c r="M28" s="101">
        <f>SUM(E28:L28)</f>
        <v>87</v>
      </c>
      <c r="N28" s="8">
        <f>((4*L28)+(3.5*K28)+(3*J28)+(2.5*I28)+(2*H28)+(1.5*G28)+(F28))/M28</f>
        <v>3.7988505747126435</v>
      </c>
      <c r="O28" s="41">
        <f>SQRT((16*L28+12.25*K28+9*J28+6.25*I28+4*H28+2.25*G28+F28)/M28-(N28^2))</f>
        <v>0.4044278640404426</v>
      </c>
      <c r="P28" s="7">
        <v>0</v>
      </c>
      <c r="Q28" s="7">
        <v>0</v>
      </c>
      <c r="R28" s="7" t="s">
        <v>254</v>
      </c>
      <c r="T28" s="12"/>
      <c r="U28" s="12"/>
    </row>
    <row r="29" spans="1:31" s="1" customFormat="1" ht="23.25">
      <c r="A29" s="10"/>
      <c r="B29" s="22" t="s">
        <v>143</v>
      </c>
      <c r="C29" s="22" t="s">
        <v>114</v>
      </c>
      <c r="D29" s="22" t="s">
        <v>54</v>
      </c>
      <c r="E29" s="7">
        <v>1</v>
      </c>
      <c r="F29" s="7">
        <v>3</v>
      </c>
      <c r="G29" s="7">
        <v>2</v>
      </c>
      <c r="H29" s="7">
        <v>4</v>
      </c>
      <c r="I29" s="7">
        <v>4</v>
      </c>
      <c r="J29" s="7">
        <v>0</v>
      </c>
      <c r="K29" s="7">
        <v>3</v>
      </c>
      <c r="L29" s="7">
        <v>15</v>
      </c>
      <c r="M29" s="101">
        <f>SUM(E29:L29)</f>
        <v>32</v>
      </c>
      <c r="N29" s="8">
        <f>((4*L29)+(3.5*K29)+(3*J29)+(2.5*I29)+(2*H29)+(1.5*G29)+(F29))/M29</f>
        <v>2.953125</v>
      </c>
      <c r="O29" s="41">
        <f>SQRT((16*L29+12.25*K29+9*J29+6.25*I29+4*H29+2.25*G29+F29)/M29-(N29^2))</f>
        <v>1.2012973130640892</v>
      </c>
      <c r="P29" s="7">
        <v>0</v>
      </c>
      <c r="Q29" s="7">
        <v>0</v>
      </c>
      <c r="R29" s="7" t="s">
        <v>254</v>
      </c>
      <c r="T29" s="12"/>
      <c r="U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29" s="1" customFormat="1" ht="23.25">
      <c r="A30" s="135" t="s">
        <v>83</v>
      </c>
      <c r="B30" s="135"/>
      <c r="C30" s="135"/>
      <c r="D30" s="135"/>
      <c r="E30" s="7">
        <f>SUM(E5:E18,E27:E29)</f>
        <v>133</v>
      </c>
      <c r="F30" s="7">
        <f aca="true" t="shared" si="12" ref="F30:L30">SUM(F5:F18,F27:F29)</f>
        <v>791</v>
      </c>
      <c r="G30" s="7">
        <f t="shared" si="12"/>
        <v>582</v>
      </c>
      <c r="H30" s="7">
        <f t="shared" si="12"/>
        <v>674</v>
      </c>
      <c r="I30" s="7">
        <f t="shared" si="12"/>
        <v>515</v>
      </c>
      <c r="J30" s="7">
        <f t="shared" si="12"/>
        <v>498</v>
      </c>
      <c r="K30" s="7">
        <f t="shared" si="12"/>
        <v>415</v>
      </c>
      <c r="L30" s="7">
        <f t="shared" si="12"/>
        <v>1143</v>
      </c>
      <c r="M30" s="101">
        <f>SUM(E30:L30)</f>
        <v>4751</v>
      </c>
      <c r="N30" s="8">
        <f>((4*L30)+(3.5*K30)+(3*J30)+(2.5*I30)+(2*H30)+(1.5*G30)+(F30))/M30</f>
        <v>2.4874763207745736</v>
      </c>
      <c r="O30" s="41">
        <f>SQRT((16*L30+12.25*K30+9*J30+6.25*I30+4*H30+2.25*G30+F30)/M30-(N30^2))</f>
        <v>1.1671506104534293</v>
      </c>
      <c r="P30" s="7">
        <f>SUM(P27:P29,P5:P18)</f>
        <v>9</v>
      </c>
      <c r="Q30" s="7">
        <f>SUM(Q27:Q29,Q5:Q18)</f>
        <v>6</v>
      </c>
      <c r="R30" s="9"/>
      <c r="T30" s="13"/>
      <c r="U30" s="13"/>
      <c r="V30" s="13"/>
      <c r="W30" s="13"/>
      <c r="X30" s="13"/>
      <c r="Y30" s="13"/>
      <c r="Z30" s="13"/>
      <c r="AA30" s="13"/>
      <c r="AB30" s="13"/>
      <c r="AC30" s="48"/>
    </row>
    <row r="31" spans="1:21" s="2" customFormat="1" ht="23.25">
      <c r="A31" s="135" t="s">
        <v>85</v>
      </c>
      <c r="B31" s="135"/>
      <c r="C31" s="135"/>
      <c r="D31" s="135"/>
      <c r="E31" s="8">
        <f>(E30*100)/$M30</f>
        <v>2.7994106503893916</v>
      </c>
      <c r="F31" s="8">
        <f aca="true" t="shared" si="13" ref="F31:L31">(F30*100)/$M30</f>
        <v>16.64912649968428</v>
      </c>
      <c r="G31" s="8">
        <f t="shared" si="13"/>
        <v>12.250052620500947</v>
      </c>
      <c r="H31" s="8">
        <f t="shared" si="13"/>
        <v>14.186487055356768</v>
      </c>
      <c r="I31" s="8">
        <f t="shared" si="13"/>
        <v>10.839823195116818</v>
      </c>
      <c r="J31" s="8">
        <f t="shared" si="13"/>
        <v>10.482003788676069</v>
      </c>
      <c r="K31" s="8">
        <f t="shared" si="13"/>
        <v>8.735003157230057</v>
      </c>
      <c r="L31" s="8">
        <f t="shared" si="13"/>
        <v>24.058093033045676</v>
      </c>
      <c r="M31" s="102">
        <f>((M30-(P30+Q30))*100)/$M30</f>
        <v>99.68427699431699</v>
      </c>
      <c r="N31" s="7"/>
      <c r="O31" s="7"/>
      <c r="P31" s="7">
        <f>(P30*100)/$M30</f>
        <v>0.18943380340980845</v>
      </c>
      <c r="Q31" s="7">
        <f>(Q30*100)/$M30</f>
        <v>0.12628920227320564</v>
      </c>
      <c r="R31" s="11"/>
      <c r="T31" s="48"/>
      <c r="U31" s="48"/>
    </row>
    <row r="32" spans="1:21" s="1" customFormat="1" ht="23.25">
      <c r="A32" s="2"/>
      <c r="B32" s="2"/>
      <c r="C32" s="2"/>
      <c r="D32" s="2"/>
      <c r="M32" s="2"/>
      <c r="N32" s="5"/>
      <c r="O32" s="40"/>
      <c r="P32" s="2"/>
      <c r="Q32" s="2"/>
      <c r="R32" s="2"/>
      <c r="T32" s="48"/>
      <c r="U32" s="48"/>
    </row>
    <row r="33" spans="19:21" ht="23.25">
      <c r="S33" s="1"/>
      <c r="T33" s="100"/>
      <c r="U33" s="100"/>
    </row>
    <row r="34" spans="19:29" ht="23.25">
      <c r="S34" s="1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</row>
    <row r="35" spans="19:29" ht="23.25">
      <c r="S35" s="1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</row>
    <row r="36" spans="19:29" ht="23.25">
      <c r="S36" s="1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</row>
    <row r="37" spans="19:29" ht="23.25">
      <c r="S37" s="1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9:29" ht="23.25">
      <c r="S38" s="1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9:29" ht="23.25">
      <c r="S39" s="1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</row>
    <row r="40" spans="19:29" ht="23.25">
      <c r="S40" s="1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</row>
    <row r="41" spans="19:29" ht="23.25">
      <c r="S41" s="1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9:29" ht="23.25">
      <c r="S42" s="1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9:29" ht="23.25">
      <c r="S43" s="1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9:29" ht="23.25">
      <c r="S44" s="1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</row>
    <row r="45" spans="1:18" s="46" customFormat="1" ht="29.25">
      <c r="A45" s="143" t="s">
        <v>105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s="46" customFormat="1" ht="29.25">
      <c r="A46" s="143" t="s">
        <v>441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s="1" customFormat="1" ht="23.25">
      <c r="A47" s="9" t="s">
        <v>235</v>
      </c>
      <c r="B47" s="134" t="s">
        <v>0</v>
      </c>
      <c r="C47" s="134" t="s">
        <v>56</v>
      </c>
      <c r="D47" s="134" t="s">
        <v>53</v>
      </c>
      <c r="E47" s="135" t="s">
        <v>41</v>
      </c>
      <c r="F47" s="135"/>
      <c r="G47" s="135"/>
      <c r="H47" s="135"/>
      <c r="I47" s="135"/>
      <c r="J47" s="135"/>
      <c r="K47" s="135"/>
      <c r="L47" s="135"/>
      <c r="M47" s="9" t="s">
        <v>40</v>
      </c>
      <c r="N47" s="134" t="s">
        <v>44</v>
      </c>
      <c r="O47" s="136" t="s">
        <v>45</v>
      </c>
      <c r="P47" s="70"/>
      <c r="Q47" s="70"/>
      <c r="R47" s="134" t="s">
        <v>3</v>
      </c>
    </row>
    <row r="48" spans="1:18" s="1" customFormat="1" ht="23.25">
      <c r="A48" s="11" t="s">
        <v>236</v>
      </c>
      <c r="B48" s="134"/>
      <c r="C48" s="134"/>
      <c r="D48" s="134"/>
      <c r="E48" s="7">
        <v>0</v>
      </c>
      <c r="F48" s="7">
        <v>1</v>
      </c>
      <c r="G48" s="7">
        <v>1.5</v>
      </c>
      <c r="H48" s="7">
        <v>2</v>
      </c>
      <c r="I48" s="7">
        <v>2.5</v>
      </c>
      <c r="J48" s="7">
        <v>3</v>
      </c>
      <c r="K48" s="7">
        <v>3.5</v>
      </c>
      <c r="L48" s="7">
        <v>4</v>
      </c>
      <c r="M48" s="11" t="s">
        <v>43</v>
      </c>
      <c r="N48" s="134"/>
      <c r="O48" s="136"/>
      <c r="P48" s="71" t="s">
        <v>1</v>
      </c>
      <c r="Q48" s="71" t="s">
        <v>2</v>
      </c>
      <c r="R48" s="134"/>
    </row>
    <row r="49" spans="1:18" s="17" customFormat="1" ht="26.25">
      <c r="A49" s="91" t="s">
        <v>50</v>
      </c>
      <c r="B49" s="73" t="s">
        <v>12</v>
      </c>
      <c r="C49" s="73" t="s">
        <v>79</v>
      </c>
      <c r="D49" s="73" t="s">
        <v>55</v>
      </c>
      <c r="E49" s="92">
        <v>33</v>
      </c>
      <c r="F49" s="92">
        <v>81</v>
      </c>
      <c r="G49" s="92">
        <v>107</v>
      </c>
      <c r="H49" s="92">
        <v>103</v>
      </c>
      <c r="I49" s="92">
        <v>95</v>
      </c>
      <c r="J49" s="92">
        <v>55</v>
      </c>
      <c r="K49" s="92">
        <v>39</v>
      </c>
      <c r="L49" s="92">
        <v>70</v>
      </c>
      <c r="M49" s="93">
        <f>SUM(E49:L49)</f>
        <v>583</v>
      </c>
      <c r="N49" s="94">
        <f aca="true" t="shared" si="14" ref="N49:N64">((4*L49)+(3.5*K49)+(3*J49)+(2.5*I49)+(2*H49)+(1.5*G49)+(F49))/M49</f>
        <v>2.172384219554031</v>
      </c>
      <c r="O49" s="95">
        <f>SQRT((16*L49+12.25*K49+9*J49+6.25*I49+4*H49+2.25*G49+F49)/M49-(N49^2))</f>
        <v>1.0711605302357126</v>
      </c>
      <c r="P49" s="92">
        <v>1</v>
      </c>
      <c r="Q49" s="92">
        <v>8</v>
      </c>
      <c r="R49" s="92" t="s">
        <v>255</v>
      </c>
    </row>
    <row r="50" spans="1:18" s="17" customFormat="1" ht="26.25">
      <c r="A50" s="16"/>
      <c r="B50" s="73" t="s">
        <v>13</v>
      </c>
      <c r="C50" s="73" t="s">
        <v>447</v>
      </c>
      <c r="D50" s="73" t="s">
        <v>54</v>
      </c>
      <c r="E50" s="92">
        <v>39</v>
      </c>
      <c r="F50" s="92">
        <v>66</v>
      </c>
      <c r="G50" s="92">
        <v>53</v>
      </c>
      <c r="H50" s="92">
        <v>55</v>
      </c>
      <c r="I50" s="92">
        <v>103</v>
      </c>
      <c r="J50" s="92">
        <v>102</v>
      </c>
      <c r="K50" s="92">
        <v>76</v>
      </c>
      <c r="L50" s="92">
        <v>90</v>
      </c>
      <c r="M50" s="93">
        <f aca="true" t="shared" si="15" ref="M50:M64">SUM(E50:L50)</f>
        <v>584</v>
      </c>
      <c r="N50" s="94">
        <f t="shared" si="14"/>
        <v>2.4743150684931505</v>
      </c>
      <c r="O50" s="95">
        <f aca="true" t="shared" si="16" ref="O50:O64">SQRT((16*L50+12.25*K50+9*J50+6.25*I50+4*H50+2.25*G50+F50)/M50-(N50^2))</f>
        <v>1.1427366860342578</v>
      </c>
      <c r="P50" s="92">
        <v>2</v>
      </c>
      <c r="Q50" s="92">
        <v>6</v>
      </c>
      <c r="R50" s="92" t="s">
        <v>255</v>
      </c>
    </row>
    <row r="51" spans="1:18" s="17" customFormat="1" ht="26.25">
      <c r="A51" s="20"/>
      <c r="B51" s="73" t="s">
        <v>225</v>
      </c>
      <c r="C51" s="73" t="s">
        <v>446</v>
      </c>
      <c r="D51" s="73" t="s">
        <v>54</v>
      </c>
      <c r="E51" s="92">
        <v>30</v>
      </c>
      <c r="F51" s="92">
        <v>25</v>
      </c>
      <c r="G51" s="92">
        <v>11</v>
      </c>
      <c r="H51" s="92">
        <v>4</v>
      </c>
      <c r="I51" s="92">
        <v>3</v>
      </c>
      <c r="J51" s="92">
        <v>2</v>
      </c>
      <c r="K51" s="92">
        <v>0</v>
      </c>
      <c r="L51" s="92">
        <v>0</v>
      </c>
      <c r="M51" s="93">
        <f t="shared" si="15"/>
        <v>75</v>
      </c>
      <c r="N51" s="94">
        <f t="shared" si="14"/>
        <v>0.84</v>
      </c>
      <c r="O51" s="95">
        <f t="shared" si="16"/>
        <v>0.8130600633819538</v>
      </c>
      <c r="P51" s="92">
        <v>2</v>
      </c>
      <c r="Q51" s="92">
        <v>22</v>
      </c>
      <c r="R51" s="92" t="s">
        <v>255</v>
      </c>
    </row>
    <row r="52" spans="1:18" s="17" customFormat="1" ht="26.25">
      <c r="A52" s="20"/>
      <c r="B52" s="73" t="s">
        <v>442</v>
      </c>
      <c r="C52" s="73" t="s">
        <v>434</v>
      </c>
      <c r="D52" s="73" t="s">
        <v>54</v>
      </c>
      <c r="E52" s="92">
        <v>37</v>
      </c>
      <c r="F52" s="92">
        <v>28</v>
      </c>
      <c r="G52" s="92">
        <v>19</v>
      </c>
      <c r="H52" s="92">
        <v>13</v>
      </c>
      <c r="I52" s="92">
        <v>26</v>
      </c>
      <c r="J52" s="92">
        <v>31</v>
      </c>
      <c r="K52" s="92">
        <v>48</v>
      </c>
      <c r="L52" s="92">
        <v>342</v>
      </c>
      <c r="M52" s="93">
        <f t="shared" si="15"/>
        <v>544</v>
      </c>
      <c r="N52" s="94">
        <f t="shared" si="14"/>
        <v>3.265625</v>
      </c>
      <c r="O52" s="95">
        <f t="shared" si="16"/>
        <v>1.2298875991056355</v>
      </c>
      <c r="P52" s="92">
        <v>0</v>
      </c>
      <c r="Q52" s="92">
        <v>0</v>
      </c>
      <c r="R52" s="92" t="s">
        <v>255</v>
      </c>
    </row>
    <row r="53" spans="1:18" s="17" customFormat="1" ht="26.25">
      <c r="A53" s="20"/>
      <c r="B53" s="73" t="s">
        <v>443</v>
      </c>
      <c r="C53" s="73" t="s">
        <v>114</v>
      </c>
      <c r="D53" s="73" t="s">
        <v>54</v>
      </c>
      <c r="E53" s="92">
        <v>28</v>
      </c>
      <c r="F53" s="92">
        <v>37</v>
      </c>
      <c r="G53" s="92">
        <v>13</v>
      </c>
      <c r="H53" s="92">
        <v>14</v>
      </c>
      <c r="I53" s="92">
        <v>19</v>
      </c>
      <c r="J53" s="92">
        <v>27</v>
      </c>
      <c r="K53" s="92">
        <v>26</v>
      </c>
      <c r="L53" s="92">
        <v>398</v>
      </c>
      <c r="M53" s="93">
        <f t="shared" si="15"/>
        <v>562</v>
      </c>
      <c r="N53" s="94">
        <f t="shared" si="14"/>
        <v>3.373665480427046</v>
      </c>
      <c r="O53" s="95">
        <f t="shared" si="16"/>
        <v>1.1735748903789536</v>
      </c>
      <c r="P53" s="92">
        <v>0</v>
      </c>
      <c r="Q53" s="92">
        <v>30</v>
      </c>
      <c r="R53" s="92" t="s">
        <v>255</v>
      </c>
    </row>
    <row r="54" spans="1:18" s="17" customFormat="1" ht="26.25">
      <c r="A54" s="20"/>
      <c r="B54" s="73" t="s">
        <v>226</v>
      </c>
      <c r="C54" s="73" t="s">
        <v>81</v>
      </c>
      <c r="D54" s="73" t="s">
        <v>54</v>
      </c>
      <c r="E54" s="92">
        <v>7</v>
      </c>
      <c r="F54" s="92">
        <v>11</v>
      </c>
      <c r="G54" s="92">
        <v>11</v>
      </c>
      <c r="H54" s="92">
        <v>9</v>
      </c>
      <c r="I54" s="92">
        <v>14</v>
      </c>
      <c r="J54" s="92">
        <v>9</v>
      </c>
      <c r="K54" s="92">
        <v>9</v>
      </c>
      <c r="L54" s="92">
        <v>9</v>
      </c>
      <c r="M54" s="93">
        <f t="shared" si="15"/>
        <v>79</v>
      </c>
      <c r="N54" s="94">
        <f t="shared" si="14"/>
        <v>2.2151898734177213</v>
      </c>
      <c r="O54" s="95">
        <f t="shared" si="16"/>
        <v>1.1629391624645098</v>
      </c>
      <c r="P54" s="92">
        <v>3</v>
      </c>
      <c r="Q54" s="92">
        <v>17</v>
      </c>
      <c r="R54" s="92" t="s">
        <v>255</v>
      </c>
    </row>
    <row r="55" spans="1:18" s="17" customFormat="1" ht="26.25">
      <c r="A55" s="20"/>
      <c r="B55" s="73" t="s">
        <v>227</v>
      </c>
      <c r="C55" s="73" t="s">
        <v>79</v>
      </c>
      <c r="D55" s="73" t="s">
        <v>55</v>
      </c>
      <c r="E55" s="92">
        <v>41</v>
      </c>
      <c r="F55" s="92">
        <v>30</v>
      </c>
      <c r="G55" s="92">
        <v>52</v>
      </c>
      <c r="H55" s="92">
        <v>137</v>
      </c>
      <c r="I55" s="92">
        <v>78</v>
      </c>
      <c r="J55" s="92">
        <v>105</v>
      </c>
      <c r="K55" s="92">
        <v>47</v>
      </c>
      <c r="L55" s="92">
        <v>61</v>
      </c>
      <c r="M55" s="93">
        <f aca="true" t="shared" si="17" ref="M55:M60">SUM(E55:L55)</f>
        <v>551</v>
      </c>
      <c r="N55" s="94">
        <f t="shared" si="14"/>
        <v>2.3602540834845733</v>
      </c>
      <c r="O55" s="95">
        <f aca="true" t="shared" si="18" ref="O55:O60">SQRT((16*L55+12.25*K55+9*J55+6.25*I55+4*H55+2.25*G55+F55)/M55-(N55^2))</f>
        <v>1.0519531263738329</v>
      </c>
      <c r="P55" s="92">
        <v>2</v>
      </c>
      <c r="Q55" s="92">
        <v>21</v>
      </c>
      <c r="R55" s="92" t="s">
        <v>256</v>
      </c>
    </row>
    <row r="56" spans="1:18" s="17" customFormat="1" ht="26.25">
      <c r="A56" s="20"/>
      <c r="B56" s="73" t="s">
        <v>228</v>
      </c>
      <c r="C56" s="73" t="s">
        <v>447</v>
      </c>
      <c r="D56" s="73" t="s">
        <v>54</v>
      </c>
      <c r="E56" s="92">
        <v>46</v>
      </c>
      <c r="F56" s="92">
        <v>32</v>
      </c>
      <c r="G56" s="92">
        <v>24</v>
      </c>
      <c r="H56" s="92">
        <v>78</v>
      </c>
      <c r="I56" s="92">
        <v>101</v>
      </c>
      <c r="J56" s="92">
        <v>95</v>
      </c>
      <c r="K56" s="92">
        <v>79</v>
      </c>
      <c r="L56" s="92">
        <v>112</v>
      </c>
      <c r="M56" s="93">
        <f t="shared" si="17"/>
        <v>567</v>
      </c>
      <c r="N56" s="94">
        <f t="shared" si="14"/>
        <v>2.620811287477954</v>
      </c>
      <c r="O56" s="95">
        <f t="shared" si="18"/>
        <v>1.1497062172156582</v>
      </c>
      <c r="P56" s="92">
        <v>0</v>
      </c>
      <c r="Q56" s="92">
        <v>14</v>
      </c>
      <c r="R56" s="92" t="s">
        <v>256</v>
      </c>
    </row>
    <row r="57" spans="1:18" s="17" customFormat="1" ht="26.25">
      <c r="A57" s="20"/>
      <c r="B57" s="73" t="s">
        <v>229</v>
      </c>
      <c r="C57" s="73" t="s">
        <v>446</v>
      </c>
      <c r="D57" s="73" t="s">
        <v>54</v>
      </c>
      <c r="E57" s="92">
        <v>55</v>
      </c>
      <c r="F57" s="92">
        <v>6</v>
      </c>
      <c r="G57" s="92">
        <v>2</v>
      </c>
      <c r="H57" s="92">
        <v>3</v>
      </c>
      <c r="I57" s="92">
        <v>8</v>
      </c>
      <c r="J57" s="92">
        <v>6</v>
      </c>
      <c r="K57" s="92">
        <v>3</v>
      </c>
      <c r="L57" s="92">
        <v>3</v>
      </c>
      <c r="M57" s="93">
        <f t="shared" si="17"/>
        <v>86</v>
      </c>
      <c r="N57" s="94">
        <f t="shared" si="14"/>
        <v>0.877906976744186</v>
      </c>
      <c r="O57" s="95">
        <f t="shared" si="18"/>
        <v>1.29833535306603</v>
      </c>
      <c r="P57" s="92">
        <v>0</v>
      </c>
      <c r="Q57" s="92">
        <v>0</v>
      </c>
      <c r="R57" s="92" t="s">
        <v>256</v>
      </c>
    </row>
    <row r="58" spans="1:18" s="17" customFormat="1" ht="26.25">
      <c r="A58" s="20"/>
      <c r="B58" s="73" t="s">
        <v>444</v>
      </c>
      <c r="C58" s="73" t="s">
        <v>434</v>
      </c>
      <c r="D58" s="73" t="s">
        <v>54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4</v>
      </c>
      <c r="K58" s="92">
        <v>19</v>
      </c>
      <c r="L58" s="92">
        <v>546</v>
      </c>
      <c r="M58" s="93">
        <f t="shared" si="17"/>
        <v>569</v>
      </c>
      <c r="N58" s="94">
        <f t="shared" si="14"/>
        <v>3.976274165202109</v>
      </c>
      <c r="O58" s="95">
        <f t="shared" si="18"/>
        <v>0.12171664081243926</v>
      </c>
      <c r="P58" s="92">
        <v>0</v>
      </c>
      <c r="Q58" s="92">
        <v>0</v>
      </c>
      <c r="R58" s="92" t="s">
        <v>256</v>
      </c>
    </row>
    <row r="59" spans="1:18" s="17" customFormat="1" ht="26.25">
      <c r="A59" s="20"/>
      <c r="B59" s="73" t="s">
        <v>445</v>
      </c>
      <c r="C59" s="73" t="s">
        <v>114</v>
      </c>
      <c r="D59" s="73" t="s">
        <v>54</v>
      </c>
      <c r="E59" s="92">
        <v>35</v>
      </c>
      <c r="F59" s="92">
        <v>14</v>
      </c>
      <c r="G59" s="92">
        <v>10</v>
      </c>
      <c r="H59" s="92">
        <v>19</v>
      </c>
      <c r="I59" s="92">
        <v>21</v>
      </c>
      <c r="J59" s="92">
        <v>29</v>
      </c>
      <c r="K59" s="92">
        <v>57</v>
      </c>
      <c r="L59" s="92">
        <v>271</v>
      </c>
      <c r="M59" s="93">
        <f t="shared" si="17"/>
        <v>456</v>
      </c>
      <c r="N59" s="94">
        <f t="shared" si="14"/>
        <v>3.267543859649123</v>
      </c>
      <c r="O59" s="95">
        <f t="shared" si="18"/>
        <v>1.2124714222738273</v>
      </c>
      <c r="P59" s="92">
        <v>10</v>
      </c>
      <c r="Q59" s="92">
        <v>17</v>
      </c>
      <c r="R59" s="92" t="s">
        <v>256</v>
      </c>
    </row>
    <row r="60" spans="1:18" s="17" customFormat="1" ht="26.25">
      <c r="A60" s="20"/>
      <c r="B60" s="73" t="s">
        <v>230</v>
      </c>
      <c r="C60" s="73" t="s">
        <v>81</v>
      </c>
      <c r="D60" s="73" t="s">
        <v>54</v>
      </c>
      <c r="E60" s="92">
        <v>16</v>
      </c>
      <c r="F60" s="92">
        <v>11</v>
      </c>
      <c r="G60" s="92">
        <v>14</v>
      </c>
      <c r="H60" s="92">
        <v>11</v>
      </c>
      <c r="I60" s="92">
        <v>14</v>
      </c>
      <c r="J60" s="92">
        <v>2</v>
      </c>
      <c r="K60" s="92">
        <v>4</v>
      </c>
      <c r="L60" s="92">
        <v>6</v>
      </c>
      <c r="M60" s="93">
        <f t="shared" si="17"/>
        <v>78</v>
      </c>
      <c r="N60" s="94">
        <f t="shared" si="14"/>
        <v>1.705128205128205</v>
      </c>
      <c r="O60" s="95">
        <f t="shared" si="18"/>
        <v>1.1887180593349653</v>
      </c>
      <c r="P60" s="92">
        <v>0</v>
      </c>
      <c r="Q60" s="92">
        <v>18</v>
      </c>
      <c r="R60" s="92" t="s">
        <v>256</v>
      </c>
    </row>
    <row r="61" spans="1:18" s="17" customFormat="1" ht="26.25">
      <c r="A61" s="91" t="s">
        <v>51</v>
      </c>
      <c r="B61" s="73" t="s">
        <v>21</v>
      </c>
      <c r="C61" s="73" t="s">
        <v>79</v>
      </c>
      <c r="D61" s="73" t="s">
        <v>55</v>
      </c>
      <c r="E61" s="92">
        <v>43</v>
      </c>
      <c r="F61" s="92">
        <v>62</v>
      </c>
      <c r="G61" s="92">
        <v>74</v>
      </c>
      <c r="H61" s="92">
        <v>80</v>
      </c>
      <c r="I61" s="92">
        <v>43</v>
      </c>
      <c r="J61" s="92">
        <v>80</v>
      </c>
      <c r="K61" s="92">
        <v>59</v>
      </c>
      <c r="L61" s="92">
        <v>76</v>
      </c>
      <c r="M61" s="93">
        <f t="shared" si="15"/>
        <v>517</v>
      </c>
      <c r="N61" s="94">
        <f t="shared" si="14"/>
        <v>2.3036750483558994</v>
      </c>
      <c r="O61" s="95">
        <f t="shared" si="16"/>
        <v>1.1901619750696097</v>
      </c>
      <c r="P61" s="92">
        <v>0</v>
      </c>
      <c r="Q61" s="92">
        <v>4</v>
      </c>
      <c r="R61" s="92" t="s">
        <v>261</v>
      </c>
    </row>
    <row r="62" spans="1:18" s="17" customFormat="1" ht="26.25">
      <c r="A62" s="16"/>
      <c r="B62" s="73" t="s">
        <v>87</v>
      </c>
      <c r="C62" s="73" t="s">
        <v>80</v>
      </c>
      <c r="D62" s="73" t="s">
        <v>54</v>
      </c>
      <c r="E62" s="92">
        <v>51</v>
      </c>
      <c r="F62" s="92">
        <v>84</v>
      </c>
      <c r="G62" s="92">
        <v>100</v>
      </c>
      <c r="H62" s="92">
        <v>108</v>
      </c>
      <c r="I62" s="92">
        <v>77</v>
      </c>
      <c r="J62" s="92">
        <v>21</v>
      </c>
      <c r="K62" s="92">
        <v>29</v>
      </c>
      <c r="L62" s="92">
        <v>44</v>
      </c>
      <c r="M62" s="93">
        <f t="shared" si="15"/>
        <v>514</v>
      </c>
      <c r="N62" s="94">
        <f t="shared" si="14"/>
        <v>1.9124513618677044</v>
      </c>
      <c r="O62" s="95">
        <f t="shared" si="16"/>
        <v>1.0718908628929522</v>
      </c>
      <c r="P62" s="92">
        <v>4</v>
      </c>
      <c r="Q62" s="92">
        <v>3</v>
      </c>
      <c r="R62" s="92" t="s">
        <v>261</v>
      </c>
    </row>
    <row r="63" spans="1:18" s="17" customFormat="1" ht="26.25">
      <c r="A63" s="20"/>
      <c r="B63" s="73" t="s">
        <v>449</v>
      </c>
      <c r="C63" s="73" t="s">
        <v>446</v>
      </c>
      <c r="D63" s="73" t="s">
        <v>54</v>
      </c>
      <c r="E63" s="92">
        <v>61</v>
      </c>
      <c r="F63" s="92">
        <v>58</v>
      </c>
      <c r="G63" s="92">
        <v>69</v>
      </c>
      <c r="H63" s="92">
        <v>68</v>
      </c>
      <c r="I63" s="92">
        <v>83</v>
      </c>
      <c r="J63" s="92">
        <v>69</v>
      </c>
      <c r="K63" s="92">
        <v>47</v>
      </c>
      <c r="L63" s="92">
        <v>53</v>
      </c>
      <c r="M63" s="93">
        <f t="shared" si="15"/>
        <v>508</v>
      </c>
      <c r="N63" s="94">
        <f t="shared" si="14"/>
        <v>2.142716535433071</v>
      </c>
      <c r="O63" s="95">
        <f t="shared" si="16"/>
        <v>1.1875362001785266</v>
      </c>
      <c r="P63" s="92">
        <v>0</v>
      </c>
      <c r="Q63" s="92">
        <v>13</v>
      </c>
      <c r="R63" s="92" t="s">
        <v>261</v>
      </c>
    </row>
    <row r="64" spans="1:18" s="17" customFormat="1" ht="26.25">
      <c r="A64" s="18"/>
      <c r="B64" s="73" t="s">
        <v>450</v>
      </c>
      <c r="C64" s="73" t="s">
        <v>81</v>
      </c>
      <c r="D64" s="73" t="s">
        <v>54</v>
      </c>
      <c r="E64" s="92">
        <v>14</v>
      </c>
      <c r="F64" s="92">
        <v>20</v>
      </c>
      <c r="G64" s="92">
        <v>18</v>
      </c>
      <c r="H64" s="92">
        <v>14</v>
      </c>
      <c r="I64" s="92">
        <v>5</v>
      </c>
      <c r="J64" s="92">
        <v>3</v>
      </c>
      <c r="K64" s="92">
        <v>2</v>
      </c>
      <c r="L64" s="92">
        <v>0</v>
      </c>
      <c r="M64" s="93">
        <f t="shared" si="15"/>
        <v>76</v>
      </c>
      <c r="N64" s="94">
        <f t="shared" si="14"/>
        <v>1.361842105263158</v>
      </c>
      <c r="O64" s="95">
        <f t="shared" si="16"/>
        <v>0.875840514390719</v>
      </c>
      <c r="P64" s="92">
        <v>0</v>
      </c>
      <c r="Q64" s="92">
        <v>0</v>
      </c>
      <c r="R64" s="92" t="s">
        <v>261</v>
      </c>
    </row>
    <row r="65" spans="1:18" s="46" customFormat="1" ht="29.25">
      <c r="A65" s="143" t="s">
        <v>105</v>
      </c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1:18" s="46" customFormat="1" ht="29.25">
      <c r="A66" s="143" t="s">
        <v>267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1:18" s="1" customFormat="1" ht="23.25">
      <c r="A67" s="9" t="s">
        <v>235</v>
      </c>
      <c r="B67" s="134" t="s">
        <v>0</v>
      </c>
      <c r="C67" s="134" t="s">
        <v>56</v>
      </c>
      <c r="D67" s="134" t="s">
        <v>53</v>
      </c>
      <c r="E67" s="135" t="s">
        <v>41</v>
      </c>
      <c r="F67" s="135"/>
      <c r="G67" s="135"/>
      <c r="H67" s="135"/>
      <c r="I67" s="135"/>
      <c r="J67" s="135"/>
      <c r="K67" s="135"/>
      <c r="L67" s="135"/>
      <c r="M67" s="9" t="s">
        <v>40</v>
      </c>
      <c r="N67" s="134" t="s">
        <v>44</v>
      </c>
      <c r="O67" s="136" t="s">
        <v>45</v>
      </c>
      <c r="P67" s="70"/>
      <c r="Q67" s="70"/>
      <c r="R67" s="134" t="s">
        <v>3</v>
      </c>
    </row>
    <row r="68" spans="1:18" s="1" customFormat="1" ht="23.25">
      <c r="A68" s="11" t="s">
        <v>236</v>
      </c>
      <c r="B68" s="134"/>
      <c r="C68" s="134"/>
      <c r="D68" s="134"/>
      <c r="E68" s="7">
        <v>0</v>
      </c>
      <c r="F68" s="7">
        <v>1</v>
      </c>
      <c r="G68" s="7">
        <v>1.5</v>
      </c>
      <c r="H68" s="7">
        <v>2</v>
      </c>
      <c r="I68" s="7">
        <v>2.5</v>
      </c>
      <c r="J68" s="7">
        <v>3</v>
      </c>
      <c r="K68" s="7">
        <v>3.5</v>
      </c>
      <c r="L68" s="7">
        <v>4</v>
      </c>
      <c r="M68" s="11" t="s">
        <v>43</v>
      </c>
      <c r="N68" s="134"/>
      <c r="O68" s="136"/>
      <c r="P68" s="71" t="s">
        <v>1</v>
      </c>
      <c r="Q68" s="71" t="s">
        <v>2</v>
      </c>
      <c r="R68" s="134"/>
    </row>
    <row r="69" spans="1:18" s="1" customFormat="1" ht="23.25">
      <c r="A69" s="7" t="s">
        <v>448</v>
      </c>
      <c r="B69" s="91" t="s">
        <v>451</v>
      </c>
      <c r="C69" s="73" t="s">
        <v>79</v>
      </c>
      <c r="D69" s="73" t="s">
        <v>55</v>
      </c>
      <c r="E69" s="7">
        <v>90</v>
      </c>
      <c r="F69" s="7">
        <v>82</v>
      </c>
      <c r="G69" s="7">
        <v>59</v>
      </c>
      <c r="H69" s="7">
        <v>76</v>
      </c>
      <c r="I69" s="7">
        <v>61</v>
      </c>
      <c r="J69" s="7">
        <v>51</v>
      </c>
      <c r="K69" s="7">
        <v>23</v>
      </c>
      <c r="L69" s="7">
        <v>19</v>
      </c>
      <c r="M69" s="101">
        <f>SUM(E69:L69)</f>
        <v>461</v>
      </c>
      <c r="N69" s="8">
        <f aca="true" t="shared" si="19" ref="N69:N81">((4*L69)+(3.5*K69)+(3*J69)+(2.5*I69)+(2*H69)+(1.5*G69)+(F69))/M69</f>
        <v>1.7017353579175705</v>
      </c>
      <c r="O69" s="41">
        <f>SQRT((16*L69+12.25*K69+9*J69+6.25*I69+4*H69+2.25*G69+F69)/M69-(N69^2))</f>
        <v>1.1500623502041933</v>
      </c>
      <c r="P69" s="83">
        <v>0</v>
      </c>
      <c r="Q69" s="83">
        <v>15</v>
      </c>
      <c r="R69" s="91" t="s">
        <v>262</v>
      </c>
    </row>
    <row r="70" spans="1:18" s="1" customFormat="1" ht="23.25">
      <c r="A70" s="10"/>
      <c r="B70" s="91" t="s">
        <v>452</v>
      </c>
      <c r="C70" s="73" t="s">
        <v>80</v>
      </c>
      <c r="D70" s="73" t="s">
        <v>54</v>
      </c>
      <c r="E70" s="7">
        <v>68</v>
      </c>
      <c r="F70" s="7">
        <v>55</v>
      </c>
      <c r="G70" s="7">
        <v>59</v>
      </c>
      <c r="H70" s="7">
        <v>86</v>
      </c>
      <c r="I70" s="7">
        <v>99</v>
      </c>
      <c r="J70" s="7">
        <v>86</v>
      </c>
      <c r="K70" s="7">
        <v>26</v>
      </c>
      <c r="L70" s="7">
        <v>46</v>
      </c>
      <c r="M70" s="101">
        <f>SUM(E70:L70)</f>
        <v>525</v>
      </c>
      <c r="N70" s="8">
        <f t="shared" si="19"/>
        <v>2.0876190476190475</v>
      </c>
      <c r="O70" s="41">
        <f>SQRT((16*L70+12.25*K70+9*J70+6.25*I70+4*H70+2.25*G70+F70)/M70-(N70^2))</f>
        <v>1.1472281491943335</v>
      </c>
      <c r="P70" s="83">
        <v>0</v>
      </c>
      <c r="Q70" s="83">
        <v>0</v>
      </c>
      <c r="R70" s="91" t="s">
        <v>262</v>
      </c>
    </row>
    <row r="71" spans="1:18" s="1" customFormat="1" ht="23.25">
      <c r="A71" s="10"/>
      <c r="B71" s="91" t="s">
        <v>453</v>
      </c>
      <c r="C71" s="73" t="s">
        <v>446</v>
      </c>
      <c r="D71" s="73" t="s">
        <v>54</v>
      </c>
      <c r="E71" s="7">
        <v>110</v>
      </c>
      <c r="F71" s="7">
        <v>62</v>
      </c>
      <c r="G71" s="7">
        <v>92</v>
      </c>
      <c r="H71" s="7">
        <v>107</v>
      </c>
      <c r="I71" s="7">
        <v>78</v>
      </c>
      <c r="J71" s="7">
        <v>39</v>
      </c>
      <c r="K71" s="7">
        <v>12</v>
      </c>
      <c r="L71" s="7">
        <v>13</v>
      </c>
      <c r="M71" s="101">
        <f>SUM(E71:L71)</f>
        <v>513</v>
      </c>
      <c r="N71" s="8">
        <f t="shared" si="19"/>
        <v>1.5984405458089668</v>
      </c>
      <c r="O71" s="41">
        <f>SQRT((16*L71+12.25*K71+9*J71+6.25*I71+4*H71+2.25*G71+F71)/M71-(N71^2))</f>
        <v>1.0630959536651041</v>
      </c>
      <c r="P71" s="83">
        <v>0</v>
      </c>
      <c r="Q71" s="83">
        <v>10</v>
      </c>
      <c r="R71" s="91" t="s">
        <v>262</v>
      </c>
    </row>
    <row r="72" spans="1:18" s="1" customFormat="1" ht="23.25">
      <c r="A72" s="11"/>
      <c r="B72" s="91" t="s">
        <v>454</v>
      </c>
      <c r="C72" s="73" t="s">
        <v>81</v>
      </c>
      <c r="D72" s="73" t="s">
        <v>54</v>
      </c>
      <c r="E72" s="7">
        <v>14</v>
      </c>
      <c r="F72" s="7">
        <v>19</v>
      </c>
      <c r="G72" s="7">
        <v>15</v>
      </c>
      <c r="H72" s="7">
        <v>7</v>
      </c>
      <c r="I72" s="7">
        <v>4</v>
      </c>
      <c r="J72" s="7">
        <v>8</v>
      </c>
      <c r="K72" s="7">
        <v>3</v>
      </c>
      <c r="L72" s="7">
        <v>6</v>
      </c>
      <c r="M72" s="101">
        <f>SUM(E72:L72)</f>
        <v>76</v>
      </c>
      <c r="N72" s="8">
        <f t="shared" si="19"/>
        <v>1.631578947368421</v>
      </c>
      <c r="O72" s="41">
        <f>SQRT((16*L72+12.25*K72+9*J72+6.25*I72+4*H72+2.25*G72+F72)/M72-(N72^2))</f>
        <v>1.1930953248980691</v>
      </c>
      <c r="P72" s="83">
        <v>0</v>
      </c>
      <c r="Q72" s="83">
        <v>0</v>
      </c>
      <c r="R72" s="91" t="s">
        <v>262</v>
      </c>
    </row>
    <row r="73" spans="1:28" s="1" customFormat="1" ht="23.25">
      <c r="A73" s="91" t="s">
        <v>52</v>
      </c>
      <c r="B73" s="73" t="s">
        <v>132</v>
      </c>
      <c r="C73" s="73" t="s">
        <v>79</v>
      </c>
      <c r="D73" s="73" t="s">
        <v>55</v>
      </c>
      <c r="E73" s="7">
        <v>3</v>
      </c>
      <c r="F73" s="7">
        <v>121</v>
      </c>
      <c r="G73" s="7">
        <v>60</v>
      </c>
      <c r="H73" s="7">
        <v>55</v>
      </c>
      <c r="I73" s="7">
        <v>104</v>
      </c>
      <c r="J73" s="7">
        <v>54</v>
      </c>
      <c r="K73" s="7">
        <v>47</v>
      </c>
      <c r="L73" s="7">
        <v>53</v>
      </c>
      <c r="M73" s="101">
        <f>SUM(E73:L73)</f>
        <v>497</v>
      </c>
      <c r="N73" s="8">
        <f t="shared" si="19"/>
        <v>2.2525150905432594</v>
      </c>
      <c r="O73" s="41">
        <f aca="true" t="shared" si="20" ref="O73:O81">SQRT((16*L73+12.25*K73+9*J73+6.25*I73+4*H73+2.25*G73+F73)/M73-(N73^2))</f>
        <v>1.0170175319211823</v>
      </c>
      <c r="P73" s="7">
        <v>1</v>
      </c>
      <c r="Q73" s="7">
        <v>8</v>
      </c>
      <c r="R73" s="7" t="s">
        <v>263</v>
      </c>
      <c r="T73" s="29"/>
      <c r="U73" s="29"/>
      <c r="V73" s="29"/>
      <c r="W73" s="29"/>
      <c r="X73" s="29"/>
      <c r="Y73" s="29"/>
      <c r="Z73" s="29"/>
      <c r="AA73" s="29"/>
      <c r="AB73" s="5"/>
    </row>
    <row r="74" spans="1:18" s="1" customFormat="1" ht="23.25">
      <c r="A74" s="9"/>
      <c r="B74" s="73" t="s">
        <v>135</v>
      </c>
      <c r="C74" s="73" t="s">
        <v>80</v>
      </c>
      <c r="D74" s="73" t="s">
        <v>54</v>
      </c>
      <c r="E74" s="7">
        <v>7</v>
      </c>
      <c r="F74" s="7">
        <v>46</v>
      </c>
      <c r="G74" s="7">
        <v>60</v>
      </c>
      <c r="H74" s="7">
        <v>64</v>
      </c>
      <c r="I74" s="7">
        <v>66</v>
      </c>
      <c r="J74" s="7">
        <v>94</v>
      </c>
      <c r="K74" s="7">
        <v>81</v>
      </c>
      <c r="L74" s="7">
        <v>81</v>
      </c>
      <c r="M74" s="101">
        <f aca="true" t="shared" si="21" ref="M74:M81">SUM(E74:L74)</f>
        <v>499</v>
      </c>
      <c r="N74" s="8">
        <f t="shared" si="19"/>
        <v>2.6422845691382766</v>
      </c>
      <c r="O74" s="41">
        <f t="shared" si="20"/>
        <v>1.0008991905089581</v>
      </c>
      <c r="P74" s="7">
        <v>1</v>
      </c>
      <c r="Q74" s="7">
        <v>5</v>
      </c>
      <c r="R74" s="7" t="s">
        <v>263</v>
      </c>
    </row>
    <row r="75" spans="1:26" s="1" customFormat="1" ht="23.25">
      <c r="A75" s="10"/>
      <c r="B75" s="73" t="s">
        <v>133</v>
      </c>
      <c r="C75" s="73" t="s">
        <v>79</v>
      </c>
      <c r="D75" s="73" t="s">
        <v>54</v>
      </c>
      <c r="E75" s="7">
        <v>0</v>
      </c>
      <c r="F75" s="7">
        <v>4</v>
      </c>
      <c r="G75" s="7">
        <v>17</v>
      </c>
      <c r="H75" s="7">
        <v>26</v>
      </c>
      <c r="I75" s="7">
        <v>18</v>
      </c>
      <c r="J75" s="7">
        <v>13</v>
      </c>
      <c r="K75" s="7">
        <v>4</v>
      </c>
      <c r="L75" s="7">
        <v>2</v>
      </c>
      <c r="M75" s="101">
        <f t="shared" si="21"/>
        <v>84</v>
      </c>
      <c r="N75" s="8">
        <f t="shared" si="19"/>
        <v>2.232142857142857</v>
      </c>
      <c r="O75" s="41">
        <f t="shared" si="20"/>
        <v>0.674565241697289</v>
      </c>
      <c r="P75" s="7">
        <v>0</v>
      </c>
      <c r="Q75" s="7">
        <v>1</v>
      </c>
      <c r="R75" s="7" t="s">
        <v>263</v>
      </c>
      <c r="Z75" s="64"/>
    </row>
    <row r="76" spans="1:18" s="1" customFormat="1" ht="23.25">
      <c r="A76" s="10"/>
      <c r="B76" s="73" t="s">
        <v>134</v>
      </c>
      <c r="C76" s="73" t="s">
        <v>81</v>
      </c>
      <c r="D76" s="73" t="s">
        <v>54</v>
      </c>
      <c r="E76" s="7">
        <v>1</v>
      </c>
      <c r="F76" s="7">
        <v>11</v>
      </c>
      <c r="G76" s="7">
        <v>21</v>
      </c>
      <c r="H76" s="7">
        <v>16</v>
      </c>
      <c r="I76" s="7">
        <v>9</v>
      </c>
      <c r="J76" s="7">
        <v>11</v>
      </c>
      <c r="K76" s="7">
        <v>8</v>
      </c>
      <c r="L76" s="7">
        <v>8</v>
      </c>
      <c r="M76" s="101">
        <f t="shared" si="21"/>
        <v>85</v>
      </c>
      <c r="N76" s="8">
        <f t="shared" si="19"/>
        <v>2.235294117647059</v>
      </c>
      <c r="O76" s="41">
        <f t="shared" si="20"/>
        <v>0.9628030013336907</v>
      </c>
      <c r="P76" s="7">
        <v>0</v>
      </c>
      <c r="Q76" s="7">
        <v>0</v>
      </c>
      <c r="R76" s="7" t="s">
        <v>263</v>
      </c>
    </row>
    <row r="77" spans="1:18" s="1" customFormat="1" ht="23.25">
      <c r="A77" s="10"/>
      <c r="B77" s="73" t="s">
        <v>136</v>
      </c>
      <c r="C77" s="73" t="s">
        <v>80</v>
      </c>
      <c r="D77" s="73" t="s">
        <v>54</v>
      </c>
      <c r="E77" s="7">
        <v>7</v>
      </c>
      <c r="F77" s="7">
        <v>124</v>
      </c>
      <c r="G77" s="7">
        <v>86</v>
      </c>
      <c r="H77" s="7">
        <v>89</v>
      </c>
      <c r="I77" s="7">
        <v>51</v>
      </c>
      <c r="J77" s="7">
        <v>42</v>
      </c>
      <c r="K77" s="7">
        <v>31</v>
      </c>
      <c r="L77" s="7">
        <v>61</v>
      </c>
      <c r="M77" s="101">
        <f t="shared" si="21"/>
        <v>491</v>
      </c>
      <c r="N77" s="8">
        <f t="shared" si="19"/>
        <v>2.1120162932790225</v>
      </c>
      <c r="O77" s="41">
        <f t="shared" si="20"/>
        <v>1.0446635840345202</v>
      </c>
      <c r="P77" s="7">
        <v>1</v>
      </c>
      <c r="Q77" s="7">
        <v>13</v>
      </c>
      <c r="R77" s="7" t="s">
        <v>264</v>
      </c>
    </row>
    <row r="78" spans="1:18" s="1" customFormat="1" ht="23.25">
      <c r="A78" s="10"/>
      <c r="B78" s="73" t="s">
        <v>144</v>
      </c>
      <c r="C78" s="73" t="s">
        <v>82</v>
      </c>
      <c r="D78" s="73" t="s">
        <v>54</v>
      </c>
      <c r="E78" s="7">
        <v>10</v>
      </c>
      <c r="F78" s="7">
        <v>75</v>
      </c>
      <c r="G78" s="7">
        <v>60</v>
      </c>
      <c r="H78" s="7">
        <v>83</v>
      </c>
      <c r="I78" s="7">
        <v>71</v>
      </c>
      <c r="J78" s="7">
        <v>65</v>
      </c>
      <c r="K78" s="7">
        <v>47</v>
      </c>
      <c r="L78" s="7">
        <v>76</v>
      </c>
      <c r="M78" s="101">
        <f>SUM(E78:L78)</f>
        <v>487</v>
      </c>
      <c r="N78" s="8">
        <f t="shared" si="19"/>
        <v>2.406570841889117</v>
      </c>
      <c r="O78" s="41">
        <f>SQRT((16*L78+12.25*K78+9*J78+6.25*I78+4*H78+2.25*G78+F78)/M78-(N78^2))</f>
        <v>1.0549569833731964</v>
      </c>
      <c r="P78" s="7">
        <v>2</v>
      </c>
      <c r="Q78" s="7">
        <v>13</v>
      </c>
      <c r="R78" s="7" t="s">
        <v>264</v>
      </c>
    </row>
    <row r="79" spans="1:18" s="1" customFormat="1" ht="23.25">
      <c r="A79" s="10"/>
      <c r="B79" s="73" t="s">
        <v>137</v>
      </c>
      <c r="C79" s="73" t="s">
        <v>80</v>
      </c>
      <c r="D79" s="73" t="s">
        <v>54</v>
      </c>
      <c r="E79" s="7">
        <v>0</v>
      </c>
      <c r="F79" s="7">
        <v>18</v>
      </c>
      <c r="G79" s="7">
        <v>19</v>
      </c>
      <c r="H79" s="7">
        <v>21</v>
      </c>
      <c r="I79" s="7">
        <v>11</v>
      </c>
      <c r="J79" s="7">
        <v>6</v>
      </c>
      <c r="K79" s="7">
        <v>7</v>
      </c>
      <c r="L79" s="7">
        <v>3</v>
      </c>
      <c r="M79" s="101">
        <f t="shared" si="21"/>
        <v>85</v>
      </c>
      <c r="N79" s="8">
        <f t="shared" si="19"/>
        <v>2.0058823529411764</v>
      </c>
      <c r="O79" s="41">
        <f t="shared" si="20"/>
        <v>0.8348797646687142</v>
      </c>
      <c r="P79" s="7">
        <v>0</v>
      </c>
      <c r="Q79" s="7">
        <v>0</v>
      </c>
      <c r="R79" s="7" t="s">
        <v>264</v>
      </c>
    </row>
    <row r="80" spans="1:18" s="1" customFormat="1" ht="23.25">
      <c r="A80" s="10"/>
      <c r="B80" s="73" t="s">
        <v>138</v>
      </c>
      <c r="C80" s="73" t="s">
        <v>79</v>
      </c>
      <c r="D80" s="73" t="s">
        <v>55</v>
      </c>
      <c r="E80" s="7">
        <v>2</v>
      </c>
      <c r="F80" s="7">
        <v>3</v>
      </c>
      <c r="G80" s="7">
        <v>1</v>
      </c>
      <c r="H80" s="7">
        <v>6</v>
      </c>
      <c r="I80" s="7">
        <v>23</v>
      </c>
      <c r="J80" s="7">
        <v>18</v>
      </c>
      <c r="K80" s="7">
        <v>9</v>
      </c>
      <c r="L80" s="7">
        <v>20</v>
      </c>
      <c r="M80" s="101">
        <f t="shared" si="21"/>
        <v>82</v>
      </c>
      <c r="N80" s="8">
        <f t="shared" si="19"/>
        <v>2.9207317073170733</v>
      </c>
      <c r="O80" s="41">
        <f t="shared" si="20"/>
        <v>0.895345389804083</v>
      </c>
      <c r="P80" s="7">
        <v>1</v>
      </c>
      <c r="Q80" s="7">
        <v>2</v>
      </c>
      <c r="R80" s="7" t="s">
        <v>264</v>
      </c>
    </row>
    <row r="81" spans="1:18" s="1" customFormat="1" ht="23.25">
      <c r="A81" s="135" t="s">
        <v>83</v>
      </c>
      <c r="B81" s="135"/>
      <c r="C81" s="135"/>
      <c r="D81" s="135"/>
      <c r="E81" s="7">
        <f aca="true" t="shared" si="22" ref="E81:L81">SUM(E49:E64,E69:E80)</f>
        <v>848</v>
      </c>
      <c r="F81" s="7">
        <f t="shared" si="22"/>
        <v>1185</v>
      </c>
      <c r="G81" s="7">
        <f t="shared" si="22"/>
        <v>1126</v>
      </c>
      <c r="H81" s="7">
        <f t="shared" si="22"/>
        <v>1352</v>
      </c>
      <c r="I81" s="7">
        <f t="shared" si="22"/>
        <v>1285</v>
      </c>
      <c r="J81" s="7">
        <f t="shared" si="22"/>
        <v>1127</v>
      </c>
      <c r="K81" s="7">
        <f t="shared" si="22"/>
        <v>842</v>
      </c>
      <c r="L81" s="7">
        <f t="shared" si="22"/>
        <v>2469</v>
      </c>
      <c r="M81" s="101">
        <f t="shared" si="21"/>
        <v>10234</v>
      </c>
      <c r="N81" s="8">
        <f t="shared" si="19"/>
        <v>2.442300175884307</v>
      </c>
      <c r="O81" s="41">
        <f t="shared" si="20"/>
        <v>1.253300440720325</v>
      </c>
      <c r="P81" s="63">
        <f>SUM(P49:P64,P69:P80)</f>
        <v>30</v>
      </c>
      <c r="Q81" s="63">
        <f>SUM(Q49:Q64,Q69:Q80)</f>
        <v>240</v>
      </c>
      <c r="R81" s="9"/>
    </row>
    <row r="82" spans="1:18" s="2" customFormat="1" ht="23.25">
      <c r="A82" s="135" t="s">
        <v>85</v>
      </c>
      <c r="B82" s="135"/>
      <c r="C82" s="135"/>
      <c r="D82" s="135"/>
      <c r="E82" s="8">
        <f aca="true" t="shared" si="23" ref="E82:L82">(E81*100)/$M81</f>
        <v>8.28610513973031</v>
      </c>
      <c r="F82" s="8">
        <f t="shared" si="23"/>
        <v>11.57905022474106</v>
      </c>
      <c r="G82" s="8">
        <f t="shared" si="23"/>
        <v>11.002540551104163</v>
      </c>
      <c r="H82" s="8">
        <f t="shared" si="23"/>
        <v>13.210865741645495</v>
      </c>
      <c r="I82" s="8">
        <f t="shared" si="23"/>
        <v>12.556185264803595</v>
      </c>
      <c r="J82" s="8">
        <f t="shared" si="23"/>
        <v>11.012311901504788</v>
      </c>
      <c r="K82" s="8">
        <f t="shared" si="23"/>
        <v>8.227477037326558</v>
      </c>
      <c r="L82" s="8">
        <f t="shared" si="23"/>
        <v>24.12546413914403</v>
      </c>
      <c r="M82" s="102">
        <f>((M81-(P81+Q81))*100)/$M81</f>
        <v>97.36173539183115</v>
      </c>
      <c r="N82" s="7"/>
      <c r="O82" s="7"/>
      <c r="P82" s="7">
        <f>(P81*100)/$M81</f>
        <v>0.293140512018761</v>
      </c>
      <c r="Q82" s="7">
        <f>(Q81*100)/$M81</f>
        <v>2.345124096150088</v>
      </c>
      <c r="R82" s="11"/>
    </row>
    <row r="83" spans="5:12" ht="14.25">
      <c r="E83" s="96"/>
      <c r="F83" s="96"/>
      <c r="G83" s="96"/>
      <c r="H83" s="96"/>
      <c r="I83" s="96"/>
      <c r="J83" s="96"/>
      <c r="K83" s="96"/>
      <c r="L83" s="96"/>
    </row>
    <row r="84" spans="5:12" ht="14.25">
      <c r="E84" s="96"/>
      <c r="F84" s="96"/>
      <c r="G84" s="96"/>
      <c r="H84" s="96"/>
      <c r="I84" s="96"/>
      <c r="J84" s="96"/>
      <c r="K84" s="96"/>
      <c r="L84" s="96"/>
    </row>
    <row r="85" spans="5:12" ht="14.25">
      <c r="E85" s="96"/>
      <c r="F85" s="96"/>
      <c r="G85" s="96"/>
      <c r="H85" s="96"/>
      <c r="I85" s="96"/>
      <c r="J85" s="96"/>
      <c r="K85" s="96"/>
      <c r="L85" s="96"/>
    </row>
    <row r="86" spans="5:12" ht="14.25">
      <c r="E86" s="96"/>
      <c r="F86" s="96"/>
      <c r="G86" s="96"/>
      <c r="H86" s="96"/>
      <c r="I86" s="96"/>
      <c r="J86" s="96"/>
      <c r="K86" s="96"/>
      <c r="L86" s="96"/>
    </row>
    <row r="87" spans="5:12" ht="14.25">
      <c r="E87" s="96"/>
      <c r="F87" s="96"/>
      <c r="G87" s="96"/>
      <c r="H87" s="96"/>
      <c r="I87" s="96"/>
      <c r="J87" s="96"/>
      <c r="K87" s="96"/>
      <c r="L87" s="96"/>
    </row>
    <row r="88" spans="5:12" ht="14.25">
      <c r="E88" s="96"/>
      <c r="F88" s="96"/>
      <c r="G88" s="96"/>
      <c r="H88" s="96"/>
      <c r="I88" s="96"/>
      <c r="J88" s="96"/>
      <c r="K88" s="96"/>
      <c r="L88" s="96"/>
    </row>
    <row r="89" spans="5:12" ht="14.25">
      <c r="E89" s="96"/>
      <c r="F89" s="96"/>
      <c r="G89" s="96"/>
      <c r="H89" s="96"/>
      <c r="I89" s="96"/>
      <c r="J89" s="96"/>
      <c r="K89" s="96"/>
      <c r="L89" s="96"/>
    </row>
    <row r="90" spans="5:12" ht="14.25">
      <c r="E90" s="96"/>
      <c r="F90" s="96"/>
      <c r="G90" s="96"/>
      <c r="H90" s="96"/>
      <c r="I90" s="96"/>
      <c r="J90" s="96"/>
      <c r="K90" s="96"/>
      <c r="L90" s="96"/>
    </row>
    <row r="91" spans="5:12" ht="14.25">
      <c r="E91" s="96"/>
      <c r="F91" s="96"/>
      <c r="G91" s="96"/>
      <c r="H91" s="96"/>
      <c r="I91" s="96"/>
      <c r="J91" s="96"/>
      <c r="K91" s="96"/>
      <c r="L91" s="96"/>
    </row>
    <row r="92" spans="5:12" ht="14.25">
      <c r="E92" s="96"/>
      <c r="F92" s="96"/>
      <c r="G92" s="96"/>
      <c r="H92" s="96"/>
      <c r="I92" s="96"/>
      <c r="J92" s="96"/>
      <c r="K92" s="96"/>
      <c r="L92" s="96"/>
    </row>
    <row r="93" spans="5:12" ht="14.25">
      <c r="E93" s="96"/>
      <c r="F93" s="96"/>
      <c r="G93" s="96"/>
      <c r="H93" s="96"/>
      <c r="I93" s="96"/>
      <c r="J93" s="96"/>
      <c r="K93" s="96"/>
      <c r="L93" s="96"/>
    </row>
    <row r="94" spans="5:12" ht="14.25">
      <c r="E94" s="96"/>
      <c r="F94" s="96"/>
      <c r="G94" s="96"/>
      <c r="H94" s="96"/>
      <c r="I94" s="96"/>
      <c r="J94" s="96"/>
      <c r="K94" s="96"/>
      <c r="L94" s="96"/>
    </row>
  </sheetData>
  <mergeCells count="40">
    <mergeCell ref="A81:D81"/>
    <mergeCell ref="A31:D31"/>
    <mergeCell ref="A65:R65"/>
    <mergeCell ref="A66:R66"/>
    <mergeCell ref="B67:B68"/>
    <mergeCell ref="C67:C68"/>
    <mergeCell ref="D67:D68"/>
    <mergeCell ref="R67:R68"/>
    <mergeCell ref="E67:L67"/>
    <mergeCell ref="B47:B48"/>
    <mergeCell ref="E3:L3"/>
    <mergeCell ref="A30:D30"/>
    <mergeCell ref="B25:B26"/>
    <mergeCell ref="C25:C26"/>
    <mergeCell ref="D25:D26"/>
    <mergeCell ref="E25:L25"/>
    <mergeCell ref="O25:O26"/>
    <mergeCell ref="C47:C48"/>
    <mergeCell ref="D47:D48"/>
    <mergeCell ref="E47:L47"/>
    <mergeCell ref="A24:R24"/>
    <mergeCell ref="N67:N68"/>
    <mergeCell ref="O3:O4"/>
    <mergeCell ref="R3:R4"/>
    <mergeCell ref="N47:N48"/>
    <mergeCell ref="O47:O48"/>
    <mergeCell ref="R47:R48"/>
    <mergeCell ref="O67:O68"/>
    <mergeCell ref="N3:N4"/>
    <mergeCell ref="N25:N26"/>
    <mergeCell ref="R25:R26"/>
    <mergeCell ref="A82:D82"/>
    <mergeCell ref="A1:R1"/>
    <mergeCell ref="A2:R2"/>
    <mergeCell ref="A45:R45"/>
    <mergeCell ref="A46:R46"/>
    <mergeCell ref="B3:B4"/>
    <mergeCell ref="C3:C4"/>
    <mergeCell ref="D3:D4"/>
    <mergeCell ref="A23:R23"/>
  </mergeCells>
  <printOptions/>
  <pageMargins left="0.68" right="0.35" top="0.57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User</cp:lastModifiedBy>
  <cp:lastPrinted>2011-04-11T07:03:58Z</cp:lastPrinted>
  <dcterms:created xsi:type="dcterms:W3CDTF">2005-04-17T06:46:00Z</dcterms:created>
  <dcterms:modified xsi:type="dcterms:W3CDTF">2011-04-11T09:08:13Z</dcterms:modified>
  <cp:category/>
  <cp:version/>
  <cp:contentType/>
  <cp:contentStatus/>
</cp:coreProperties>
</file>