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45" windowWidth="6675" windowHeight="6225" tabRatio="667" activeTab="0"/>
  </bookViews>
  <sheets>
    <sheet name="รวมสาระ" sheetId="1" r:id="rId1"/>
    <sheet name="ภาษาไทย" sheetId="2" r:id="rId2"/>
    <sheet name="คณิตศาสตร์" sheetId="3" r:id="rId3"/>
    <sheet name="วิทยาศาสตร์" sheetId="4" r:id="rId4"/>
    <sheet name="สังคมศึกษา" sheetId="5" r:id="rId5"/>
    <sheet name="พลานามัย" sheetId="6" r:id="rId6"/>
    <sheet name="ศิลปะ" sheetId="7" r:id="rId7"/>
    <sheet name="การงานอาชีพ ฯ" sheetId="8" r:id="rId8"/>
    <sheet name="ภาษาต่างประเทศ" sheetId="9" r:id="rId9"/>
  </sheets>
  <definedNames/>
  <calcPr fullCalcOnLoad="1"/>
</workbook>
</file>

<file path=xl/sharedStrings.xml><?xml version="1.0" encoding="utf-8"?>
<sst xmlns="http://schemas.openxmlformats.org/spreadsheetml/2006/main" count="1935" uniqueCount="503">
  <si>
    <t>รหัสวิชา</t>
  </si>
  <si>
    <t>ร</t>
  </si>
  <si>
    <t>มส</t>
  </si>
  <si>
    <t>หมายเหตุ</t>
  </si>
  <si>
    <t>ท31101</t>
  </si>
  <si>
    <t>ค31101</t>
  </si>
  <si>
    <t>ค31201</t>
  </si>
  <si>
    <t>ว31101</t>
  </si>
  <si>
    <t>ว31201</t>
  </si>
  <si>
    <t>พ31101</t>
  </si>
  <si>
    <t>ศ31101</t>
  </si>
  <si>
    <t>อ31101</t>
  </si>
  <si>
    <t>อ31201</t>
  </si>
  <si>
    <t>ท32101</t>
  </si>
  <si>
    <t>ค32101</t>
  </si>
  <si>
    <t>ค32201</t>
  </si>
  <si>
    <t>พ32101</t>
  </si>
  <si>
    <t>อ32101</t>
  </si>
  <si>
    <t>จำนวนนักเรียน</t>
  </si>
  <si>
    <t>จำนวนนักเรียนที่ได้ผลการเรียน</t>
  </si>
  <si>
    <t xml:space="preserve"> </t>
  </si>
  <si>
    <t>ที่ได้ผลการเรียน</t>
  </si>
  <si>
    <t>X</t>
  </si>
  <si>
    <t>S.D.</t>
  </si>
  <si>
    <t>ระดับชั้น</t>
  </si>
  <si>
    <t>ม.1</t>
  </si>
  <si>
    <t>ม.2</t>
  </si>
  <si>
    <t>ม.3</t>
  </si>
  <si>
    <t>ม.4</t>
  </si>
  <si>
    <t>ม.5</t>
  </si>
  <si>
    <t>ม.6</t>
  </si>
  <si>
    <t>ประเภทวิชา</t>
  </si>
  <si>
    <t>เพิ่มเติม</t>
  </si>
  <si>
    <t>พื้นฐาน</t>
  </si>
  <si>
    <t>ชื่อวิชา</t>
  </si>
  <si>
    <t>ภาษาไทย</t>
  </si>
  <si>
    <t>อ่านวิเคราะห์วิจารณ์</t>
  </si>
  <si>
    <t>จินตานาการลิขิต</t>
  </si>
  <si>
    <t>ประวัติวรรณคดี 1</t>
  </si>
  <si>
    <t>คณิตศาสตร์</t>
  </si>
  <si>
    <t>คณิตศาสตร์เพิ่มเติม</t>
  </si>
  <si>
    <t>วิทยาศาสตร์</t>
  </si>
  <si>
    <t>วิทยาศาสตร์เพิ่มเติม</t>
  </si>
  <si>
    <t>วิทยาศาสตร์พื้นฐาน</t>
  </si>
  <si>
    <t>ฟิสิกส์</t>
  </si>
  <si>
    <t>เคมี</t>
  </si>
  <si>
    <t>ชีววิทยา</t>
  </si>
  <si>
    <t>สังคมศึกษา</t>
  </si>
  <si>
    <t>พระพุทธศาสนา</t>
  </si>
  <si>
    <t>สุขศึกษาและพลศึกษา</t>
  </si>
  <si>
    <t>ศิลปะ</t>
  </si>
  <si>
    <t>การงานอาชีพและเทคโนโลยี</t>
  </si>
  <si>
    <t>คอมพิวเตอร์เบื้องต้น</t>
  </si>
  <si>
    <t>คอมพิวเตอร์กราฟฟิค 1</t>
  </si>
  <si>
    <t>ภาษาอังกฤษ</t>
  </si>
  <si>
    <t>ภาษาอังกฤษเพิ่มเติม</t>
  </si>
  <si>
    <t>ภาษาฝรั่งเศส</t>
  </si>
  <si>
    <t>ภาษาฝรั่งเศสเพื่อการท่องเที่ยว</t>
  </si>
  <si>
    <t>รวม</t>
  </si>
  <si>
    <t>รายงานผลการเรียนกลุ่มสาระการเรียนรู้ภาษาไทย</t>
  </si>
  <si>
    <t>ค่าร้อยละ</t>
  </si>
  <si>
    <t>รายงานผลการเรียนกลุ่มสาระการเรียนรู้คณิตศาสตร์</t>
  </si>
  <si>
    <t>อ32201</t>
  </si>
  <si>
    <t>คอมพิวเตอร์กราฟฟิค 2</t>
  </si>
  <si>
    <t>ประวัติวรรณคดี 2</t>
  </si>
  <si>
    <t>การเขียนโปรแกรมเชิงวัตถุ 1</t>
  </si>
  <si>
    <t>รายงานผลการเรียนกลุ่มสาระการเรียนรู้วิทยาศาสตร์</t>
  </si>
  <si>
    <t>รายงานผลการเรียนกลุ่มสาระการเรียนรู้สังคมศึกษา ศาสนา และวัฒนธรรม</t>
  </si>
  <si>
    <t>รายงานผลการเรียนกลุ่มสาระการเรียนรู้สุขศึกษาและพลศึกษา</t>
  </si>
  <si>
    <t>รายงานผลการเรียนกลุ่มสาระการเรียนรู้ศิลปะ</t>
  </si>
  <si>
    <t>รายงานผลการเรียนกลุ่มสาระการเรียนรู้การงานอาชีพและเทคโนโลยี</t>
  </si>
  <si>
    <t>รายงานผลการเรียนกลุ่มสาระการเรียนรู้ภาษาต่างประเทศ</t>
  </si>
  <si>
    <t>จำนวนนักเรียนที่ลงทะเบียน</t>
  </si>
  <si>
    <t>กลุ่มสาระการเรียนรู้</t>
  </si>
  <si>
    <t>สังคมศึกษา ฯ</t>
  </si>
  <si>
    <t>สุขศึกษา ฯ</t>
  </si>
  <si>
    <t>การงานอาชีพ ฯ</t>
  </si>
  <si>
    <t>ภาษาต่างประเทศ</t>
  </si>
  <si>
    <t>รายงานผลการเรียนตามกลุ่มสาระการเรียนรู้  โรงเรียนสตรีชัยภูมิ</t>
  </si>
  <si>
    <t>รายงานจำนวนนักเรียนที่มีผลการเรียน 0, ร, ม.ส.  โรงเรียนสตรีชัยภูมิ</t>
  </si>
  <si>
    <t>ภาษาจีน</t>
  </si>
  <si>
    <t>ส31102</t>
  </si>
  <si>
    <t>ส32102</t>
  </si>
  <si>
    <t>วรรณคดีมรดก</t>
  </si>
  <si>
    <t>การพินิจวรรณคดี ฯ</t>
  </si>
  <si>
    <t>รวมม.ต้น</t>
  </si>
  <si>
    <t>รวมม.ปลาย</t>
  </si>
  <si>
    <t>รวมหมด</t>
  </si>
  <si>
    <t>ท21101</t>
  </si>
  <si>
    <t>ท21203</t>
  </si>
  <si>
    <t>ท21102</t>
  </si>
  <si>
    <t>ท21201</t>
  </si>
  <si>
    <t>ท31201</t>
  </si>
  <si>
    <t>ท31202</t>
  </si>
  <si>
    <t>ท31102</t>
  </si>
  <si>
    <t>ค21101</t>
  </si>
  <si>
    <t>ค21201</t>
  </si>
  <si>
    <t>ค21102</t>
  </si>
  <si>
    <t>ค21202</t>
  </si>
  <si>
    <t>ว21101</t>
  </si>
  <si>
    <t>ว21201</t>
  </si>
  <si>
    <t>ว21102</t>
  </si>
  <si>
    <t>ว21202</t>
  </si>
  <si>
    <t>ส21101</t>
  </si>
  <si>
    <t>ส21103</t>
  </si>
  <si>
    <t>ส21105</t>
  </si>
  <si>
    <t>ส21102</t>
  </si>
  <si>
    <t>ส21104</t>
  </si>
  <si>
    <t>ส21106</t>
  </si>
  <si>
    <t>ประวัติศาสตร์</t>
  </si>
  <si>
    <t>พ21101</t>
  </si>
  <si>
    <t>พ21111</t>
  </si>
  <si>
    <t>พ21201</t>
  </si>
  <si>
    <t>พ21102</t>
  </si>
  <si>
    <t>พ21112</t>
  </si>
  <si>
    <t>พ21203</t>
  </si>
  <si>
    <t>ศ21207</t>
  </si>
  <si>
    <t>ศ21101</t>
  </si>
  <si>
    <t>ศ21201</t>
  </si>
  <si>
    <t>ศ21102</t>
  </si>
  <si>
    <t>ศ21206</t>
  </si>
  <si>
    <t>ศ21208</t>
  </si>
  <si>
    <t>ง21101</t>
  </si>
  <si>
    <t>ง20211</t>
  </si>
  <si>
    <t>ง20213</t>
  </si>
  <si>
    <t>ง20201</t>
  </si>
  <si>
    <t>ง21201</t>
  </si>
  <si>
    <t>ง21102</t>
  </si>
  <si>
    <t>ง20212</t>
  </si>
  <si>
    <t>ง20214</t>
  </si>
  <si>
    <t>ง20216</t>
  </si>
  <si>
    <t>ง20202</t>
  </si>
  <si>
    <t>ง21202</t>
  </si>
  <si>
    <t>อ21101</t>
  </si>
  <si>
    <t>อ21201</t>
  </si>
  <si>
    <t>อ21102</t>
  </si>
  <si>
    <t>อ21202</t>
  </si>
  <si>
    <t>ค31102</t>
  </si>
  <si>
    <t>ค31202</t>
  </si>
  <si>
    <t>ว31106</t>
  </si>
  <si>
    <t>ว31102</t>
  </si>
  <si>
    <t>ว31103</t>
  </si>
  <si>
    <t>ว31104</t>
  </si>
  <si>
    <t>ว31107</t>
  </si>
  <si>
    <t>ว31221</t>
  </si>
  <si>
    <t>ว31241</t>
  </si>
  <si>
    <t>ว31105</t>
  </si>
  <si>
    <t>ส31101</t>
  </si>
  <si>
    <t>ส31201</t>
  </si>
  <si>
    <t>ส31104</t>
  </si>
  <si>
    <t>ส31202</t>
  </si>
  <si>
    <t>ศาสนาและจริยธรรม</t>
  </si>
  <si>
    <t>พ31201</t>
  </si>
  <si>
    <t>พ31102</t>
  </si>
  <si>
    <t>พ31202</t>
  </si>
  <si>
    <t>ศ31102</t>
  </si>
  <si>
    <t>ง31201</t>
  </si>
  <si>
    <t>ง31202</t>
  </si>
  <si>
    <t>อ31203</t>
  </si>
  <si>
    <t>ฝ31201</t>
  </si>
  <si>
    <t>อ31102</t>
  </si>
  <si>
    <t>อ31202</t>
  </si>
  <si>
    <t>อ31204</t>
  </si>
  <si>
    <t>ฝ31202</t>
  </si>
  <si>
    <t>ระดับ</t>
  </si>
  <si>
    <t>ชั้น</t>
  </si>
  <si>
    <t>มัคคุเทศก์น้อยพาที</t>
  </si>
  <si>
    <t>อ่านไพเราะเสนาะจิต</t>
  </si>
  <si>
    <t>ท22101</t>
  </si>
  <si>
    <t>ท22201</t>
  </si>
  <si>
    <t>ท22203</t>
  </si>
  <si>
    <t>ท22102</t>
  </si>
  <si>
    <t>ท22202</t>
  </si>
  <si>
    <t>ท22204</t>
  </si>
  <si>
    <t>หลักภาษาไทย</t>
  </si>
  <si>
    <t>อ่านพิจารณาหนังสือ 1</t>
  </si>
  <si>
    <t>อ่านพิจารณาหนังสือ 2</t>
  </si>
  <si>
    <t>ท32201</t>
  </si>
  <si>
    <t>ท32102</t>
  </si>
  <si>
    <t>ท32202</t>
  </si>
  <si>
    <t>ค20201</t>
  </si>
  <si>
    <t>ทฤษฎีความรู้</t>
  </si>
  <si>
    <t>ค22101</t>
  </si>
  <si>
    <t>ค22102</t>
  </si>
  <si>
    <t>ค22201</t>
  </si>
  <si>
    <t>ค22202</t>
  </si>
  <si>
    <t>ค31241</t>
  </si>
  <si>
    <t>ค31242</t>
  </si>
  <si>
    <t>ค30201</t>
  </si>
  <si>
    <t>ค30291</t>
  </si>
  <si>
    <t>ค32102</t>
  </si>
  <si>
    <t>ค32202</t>
  </si>
  <si>
    <t>ว22101</t>
  </si>
  <si>
    <t>ว22201</t>
  </si>
  <si>
    <t>ว22102</t>
  </si>
  <si>
    <t>ว22202</t>
  </si>
  <si>
    <t>ว30281</t>
  </si>
  <si>
    <t>ว30282</t>
  </si>
  <si>
    <t>ว32108</t>
  </si>
  <si>
    <t>ว32202</t>
  </si>
  <si>
    <t>ว32222</t>
  </si>
  <si>
    <t>ว32242</t>
  </si>
  <si>
    <t>ว32109</t>
  </si>
  <si>
    <t>ว32203</t>
  </si>
  <si>
    <t>ว32223</t>
  </si>
  <si>
    <t>ว32243</t>
  </si>
  <si>
    <t>ส20201</t>
  </si>
  <si>
    <t>โลกศึกษา</t>
  </si>
  <si>
    <t>ส22101</t>
  </si>
  <si>
    <t>ส22103</t>
  </si>
  <si>
    <t>ส22105</t>
  </si>
  <si>
    <t>ส22102</t>
  </si>
  <si>
    <t>ส22104</t>
  </si>
  <si>
    <t>ส22106</t>
  </si>
  <si>
    <t>ส30201</t>
  </si>
  <si>
    <t>ส32101</t>
  </si>
  <si>
    <t>ส32103</t>
  </si>
  <si>
    <t>ส32201</t>
  </si>
  <si>
    <t>ส32104</t>
  </si>
  <si>
    <t>ส32202</t>
  </si>
  <si>
    <t>เทเบิลเทนนิส</t>
  </si>
  <si>
    <t>กีฬาพื้นบ้าน 1</t>
  </si>
  <si>
    <t>พ22101</t>
  </si>
  <si>
    <t>พ22111</t>
  </si>
  <si>
    <t>พ22201</t>
  </si>
  <si>
    <t>พ22203</t>
  </si>
  <si>
    <t>พ22102</t>
  </si>
  <si>
    <t>พ22112</t>
  </si>
  <si>
    <t>พ22205</t>
  </si>
  <si>
    <t>พ22206</t>
  </si>
  <si>
    <t>กระบี่</t>
  </si>
  <si>
    <t>กรีฑา</t>
  </si>
  <si>
    <t>กีฬาไทย</t>
  </si>
  <si>
    <t>กีฬาเพื่อสุขภาพ</t>
  </si>
  <si>
    <t>กีฬาไทย 2</t>
  </si>
  <si>
    <t>แบดมินตัน</t>
  </si>
  <si>
    <t>วอลเล่ย์บอล</t>
  </si>
  <si>
    <t>ดาบสองมือ</t>
  </si>
  <si>
    <t>บาสเกตบอล</t>
  </si>
  <si>
    <t>พ32201</t>
  </si>
  <si>
    <t>พ32102</t>
  </si>
  <si>
    <t>พ32202</t>
  </si>
  <si>
    <t>ศ21205</t>
  </si>
  <si>
    <t>ศ21202</t>
  </si>
  <si>
    <t>ศ22101</t>
  </si>
  <si>
    <t>ศ22102</t>
  </si>
  <si>
    <t>ศ22201</t>
  </si>
  <si>
    <t>ศ22202</t>
  </si>
  <si>
    <t>ศ22205</t>
  </si>
  <si>
    <t>ศ22206</t>
  </si>
  <si>
    <t>ศ22207</t>
  </si>
  <si>
    <t>ศ22208</t>
  </si>
  <si>
    <t>ม.2 (ต่อ)</t>
  </si>
  <si>
    <t>ศ32101</t>
  </si>
  <si>
    <t>ศ32102</t>
  </si>
  <si>
    <t>ง20203</t>
  </si>
  <si>
    <t>ง20217</t>
  </si>
  <si>
    <t>ง20219</t>
  </si>
  <si>
    <t>ง20221</t>
  </si>
  <si>
    <t>ง22101</t>
  </si>
  <si>
    <t>ง22203</t>
  </si>
  <si>
    <t>ง20204</t>
  </si>
  <si>
    <t>ง20218</t>
  </si>
  <si>
    <t>ง20220</t>
  </si>
  <si>
    <t>ง20222</t>
  </si>
  <si>
    <t>ง22102</t>
  </si>
  <si>
    <t>ง22204</t>
  </si>
  <si>
    <t>การเพาะเห็ดอย่างง่าย</t>
  </si>
  <si>
    <t>การปลูกไม้ดอกไม้ประดับ</t>
  </si>
  <si>
    <t>อาหารพื้นเมือง 1</t>
  </si>
  <si>
    <t>การประดิษฐ์ของชำร่วย 1</t>
  </si>
  <si>
    <t>อาหารพื้นเมือง 2</t>
  </si>
  <si>
    <t>การประดิษฐ์ของชำร่วย 2</t>
  </si>
  <si>
    <t>ขนมนานาชาติ</t>
  </si>
  <si>
    <t>ดอกไม้ใบตอง</t>
  </si>
  <si>
    <t>คอมพิวเตอร์เพื่อการนำเสนอ 1</t>
  </si>
  <si>
    <t>คอมพิวเตอร์เพื่อการนำเสนอ 2</t>
  </si>
  <si>
    <t>ง31103</t>
  </si>
  <si>
    <t>ง31104</t>
  </si>
  <si>
    <t>ง32203</t>
  </si>
  <si>
    <t>ง32204</t>
  </si>
  <si>
    <t>อ21203</t>
  </si>
  <si>
    <t>อ21204</t>
  </si>
  <si>
    <t>ภาษาอังกฤษเพื่อการสื่อสาร</t>
  </si>
  <si>
    <t>อ22101</t>
  </si>
  <si>
    <t>อ22201</t>
  </si>
  <si>
    <t>อ22102</t>
  </si>
  <si>
    <t>อ22202</t>
  </si>
  <si>
    <t>อ31205</t>
  </si>
  <si>
    <t>จ31201</t>
  </si>
  <si>
    <t>อ31206</t>
  </si>
  <si>
    <t>จ31202</t>
  </si>
  <si>
    <t>ภาษาอังกฤษเพื่อความก้าวหน้า</t>
  </si>
  <si>
    <t>ภาษาอังกฤษอ่าน - เขียน</t>
  </si>
  <si>
    <t>ม.5 (ต่อ)</t>
  </si>
  <si>
    <t>อ32203</t>
  </si>
  <si>
    <t>ฝ32201</t>
  </si>
  <si>
    <t>อ32102</t>
  </si>
  <si>
    <t>อ32202</t>
  </si>
  <si>
    <t>อ32204</t>
  </si>
  <si>
    <t>ฝ32202</t>
  </si>
  <si>
    <t>ม.ต้น</t>
  </si>
  <si>
    <t>ม.ปลาย</t>
  </si>
  <si>
    <t>ท21202</t>
  </si>
  <si>
    <t>ระดับช่วงชั้นที่   3    ปีการศึกษา  2554</t>
  </si>
  <si>
    <t>1-2554-1</t>
  </si>
  <si>
    <t>1-2554-2</t>
  </si>
  <si>
    <t>ศ21203</t>
  </si>
  <si>
    <t>ศ21204</t>
  </si>
  <si>
    <t>ง20215</t>
  </si>
  <si>
    <t>อ21205</t>
  </si>
  <si>
    <t>อ21206</t>
  </si>
  <si>
    <t>2-2554-1</t>
  </si>
  <si>
    <t>2-2554-2</t>
  </si>
  <si>
    <t>ศ22203</t>
  </si>
  <si>
    <t>ศ22204</t>
  </si>
  <si>
    <t>อ22203</t>
  </si>
  <si>
    <t>อ22205</t>
  </si>
  <si>
    <t>อ22204</t>
  </si>
  <si>
    <t>อ22206</t>
  </si>
  <si>
    <t>ท23101</t>
  </si>
  <si>
    <t>ท23201</t>
  </si>
  <si>
    <t>3-2554-1</t>
  </si>
  <si>
    <t>ค23101</t>
  </si>
  <si>
    <t>ค23201</t>
  </si>
  <si>
    <t>3-2554-2</t>
  </si>
  <si>
    <t>ค23102</t>
  </si>
  <si>
    <t>ค23202</t>
  </si>
  <si>
    <t>ว23101</t>
  </si>
  <si>
    <t>ว23201</t>
  </si>
  <si>
    <t>ว23102</t>
  </si>
  <si>
    <t>ว23202</t>
  </si>
  <si>
    <t>ส23101</t>
  </si>
  <si>
    <t>ส23103</t>
  </si>
  <si>
    <t>ส23105</t>
  </si>
  <si>
    <t>ส23102</t>
  </si>
  <si>
    <t>ส23104</t>
  </si>
  <si>
    <t>ส23106</t>
  </si>
  <si>
    <t>พ23101</t>
  </si>
  <si>
    <t>พ23111</t>
  </si>
  <si>
    <t>พ23205</t>
  </si>
  <si>
    <t>พ23102</t>
  </si>
  <si>
    <t>พ23112</t>
  </si>
  <si>
    <t>พ23203</t>
  </si>
  <si>
    <t>พ23204</t>
  </si>
  <si>
    <t>พ23206</t>
  </si>
  <si>
    <t>ศ23203</t>
  </si>
  <si>
    <t>ศ23205</t>
  </si>
  <si>
    <t>ศ23207</t>
  </si>
  <si>
    <t>ศ23101</t>
  </si>
  <si>
    <t>ศ23201</t>
  </si>
  <si>
    <t>ศ23209</t>
  </si>
  <si>
    <t>ศ23102</t>
  </si>
  <si>
    <t>ศ23204</t>
  </si>
  <si>
    <t>ศ23206</t>
  </si>
  <si>
    <t>ศ23208</t>
  </si>
  <si>
    <t>ศ23202</t>
  </si>
  <si>
    <t>ศ23210</t>
  </si>
  <si>
    <t>ง23101</t>
  </si>
  <si>
    <t>ง20223</t>
  </si>
  <si>
    <t>ง20225</t>
  </si>
  <si>
    <t>ง20227</t>
  </si>
  <si>
    <t>ง20205</t>
  </si>
  <si>
    <t>ง23205</t>
  </si>
  <si>
    <t>ง23102</t>
  </si>
  <si>
    <t>ง20224</t>
  </si>
  <si>
    <t>ง20226</t>
  </si>
  <si>
    <t>ง20228</t>
  </si>
  <si>
    <t>ง20206</t>
  </si>
  <si>
    <t>ง23206</t>
  </si>
  <si>
    <t>ระดับช่วงชั้นที่   2    ปีการศึกษา  2554</t>
  </si>
  <si>
    <t>อ23203</t>
  </si>
  <si>
    <t>อ23101</t>
  </si>
  <si>
    <t>อ23201</t>
  </si>
  <si>
    <t>อ23102</t>
  </si>
  <si>
    <t>อ23202</t>
  </si>
  <si>
    <t>3-2553-2</t>
  </si>
  <si>
    <t xml:space="preserve">ระดับช่วงชั้นที่   3    ปีการศึกษา  2554 </t>
  </si>
  <si>
    <t>4-2554-1</t>
  </si>
  <si>
    <t>4-2554-2</t>
  </si>
  <si>
    <t>5-2554-1</t>
  </si>
  <si>
    <t>5-2554-2</t>
  </si>
  <si>
    <t>ว31161</t>
  </si>
  <si>
    <t>ง31111</t>
  </si>
  <si>
    <t>ง31110</t>
  </si>
  <si>
    <t>เทคโนโลยี</t>
  </si>
  <si>
    <t>คอมพิวเตอร์</t>
  </si>
  <si>
    <t>อ31207</t>
  </si>
  <si>
    <t>อ31208</t>
  </si>
  <si>
    <t>ค30261</t>
  </si>
  <si>
    <t>ค30292</t>
  </si>
  <si>
    <t>ค32241</t>
  </si>
  <si>
    <t>ค30262</t>
  </si>
  <si>
    <t>ค30298</t>
  </si>
  <si>
    <t>ค32242</t>
  </si>
  <si>
    <t>ว30285</t>
  </si>
  <si>
    <t>ว30290</t>
  </si>
  <si>
    <t>6-2554-1</t>
  </si>
  <si>
    <t>6-2554-2</t>
  </si>
  <si>
    <t>ส30202</t>
  </si>
  <si>
    <t>ง32103</t>
  </si>
  <si>
    <t>ง32110</t>
  </si>
  <si>
    <t xml:space="preserve">คอมพิวเตอร์ </t>
  </si>
  <si>
    <t>ง32104</t>
  </si>
  <si>
    <t>ง32111</t>
  </si>
  <si>
    <t>อ32205</t>
  </si>
  <si>
    <t>อ32207</t>
  </si>
  <si>
    <t>จ32203</t>
  </si>
  <si>
    <t>อ32206</t>
  </si>
  <si>
    <t>อ32208</t>
  </si>
  <si>
    <t>จ32204</t>
  </si>
  <si>
    <t>ท33101</t>
  </si>
  <si>
    <t>ท33201</t>
  </si>
  <si>
    <t>ท33102</t>
  </si>
  <si>
    <t>ท33202</t>
  </si>
  <si>
    <t>ค33102</t>
  </si>
  <si>
    <t>ค33202</t>
  </si>
  <si>
    <t>ค33101</t>
  </si>
  <si>
    <t>ค33201</t>
  </si>
  <si>
    <t>ว33110</t>
  </si>
  <si>
    <t>ว33204</t>
  </si>
  <si>
    <t>ว33224</t>
  </si>
  <si>
    <t>ว33244</t>
  </si>
  <si>
    <t>ว33111</t>
  </si>
  <si>
    <t>ว33205</t>
  </si>
  <si>
    <t>ว33225</t>
  </si>
  <si>
    <t>ว33245</t>
  </si>
  <si>
    <t>ส33101</t>
  </si>
  <si>
    <t>ส33201</t>
  </si>
  <si>
    <t>ส33102</t>
  </si>
  <si>
    <t>ส33202</t>
  </si>
  <si>
    <t>พ33101</t>
  </si>
  <si>
    <t>พ33201</t>
  </si>
  <si>
    <t>พ33102</t>
  </si>
  <si>
    <t>พ33202</t>
  </si>
  <si>
    <t>ศ33102</t>
  </si>
  <si>
    <t>ศ33101</t>
  </si>
  <si>
    <t>ง33101</t>
  </si>
  <si>
    <t>ง33205</t>
  </si>
  <si>
    <t>ง33206</t>
  </si>
  <si>
    <t>อ33101</t>
  </si>
  <si>
    <t>อ33201</t>
  </si>
  <si>
    <t>อ33203</t>
  </si>
  <si>
    <t>ฝ33203</t>
  </si>
  <si>
    <t>ฝ33201</t>
  </si>
  <si>
    <t>อ33102</t>
  </si>
  <si>
    <t>อ33202</t>
  </si>
  <si>
    <t>อ33204</t>
  </si>
  <si>
    <t>ฝ33204</t>
  </si>
  <si>
    <t>ฝ33202</t>
  </si>
  <si>
    <t>ระดับช่วงชั้นที่  2  ปีการศึกษา  2554</t>
  </si>
  <si>
    <t>ระดับช่วงชั้นที่  3  ปีการศึกษา  2554</t>
  </si>
  <si>
    <t>นิทานพื้นบ้าน</t>
  </si>
  <si>
    <t>คณิตศาสตร์ (AP)</t>
  </si>
  <si>
    <t>คณิต ฯ โปรแกรมเสริม</t>
  </si>
  <si>
    <t>โครงงานคณิตศาสตร์</t>
  </si>
  <si>
    <t xml:space="preserve"> คณิตศาสตร์ (AP)</t>
  </si>
  <si>
    <t>ฟิสิกส์พื้นฐาน</t>
  </si>
  <si>
    <t>วิทย์พื้นฐาน</t>
  </si>
  <si>
    <t>เคมีพื้นฐาน</t>
  </si>
  <si>
    <t>ชีววิทยาพื้นฐาน</t>
  </si>
  <si>
    <t>โลกดาราศาสตร์ ฯ</t>
  </si>
  <si>
    <t>โลกพื้นฐาน</t>
  </si>
  <si>
    <t>เทคนิคปฏิบัติการ ฯ 1</t>
  </si>
  <si>
    <t>เทคนิคปฏิบัติการ ฯ 2</t>
  </si>
  <si>
    <t>ระเบียบวิจัย</t>
  </si>
  <si>
    <t>โลกธรณี/ดาราศาสตร์</t>
  </si>
  <si>
    <t>โครงงานวิทย์</t>
  </si>
  <si>
    <t>กีฬาพื้นบ้าน 2</t>
  </si>
  <si>
    <t>แฮนด์บอล</t>
  </si>
  <si>
    <t>สุขศึกษา</t>
  </si>
  <si>
    <t>วอลเลย์บอล</t>
  </si>
  <si>
    <t>ชีวิตและครอบครัว</t>
  </si>
  <si>
    <t>กีฬาสากล 1</t>
  </si>
  <si>
    <t>กีฬาสากล 2</t>
  </si>
  <si>
    <t>กิจกรรมเข้าจังหวะ</t>
  </si>
  <si>
    <t>ทัศนศิลป์</t>
  </si>
  <si>
    <t>ดนตรี-นาฏศิลป์</t>
  </si>
  <si>
    <t>ดนตรีไทย</t>
  </si>
  <si>
    <t>ดนตรีสากล</t>
  </si>
  <si>
    <t>ดนตรีพื้นเมือง</t>
  </si>
  <si>
    <t>นาฏศิลป์พื้นเมือง</t>
  </si>
  <si>
    <t>การปลูกพืชผักสวนครัว</t>
  </si>
  <si>
    <t>การปลูกพืชสมุนไพร</t>
  </si>
  <si>
    <t>คอมพิวเตอร์เพื่อการประมวลคำ</t>
  </si>
  <si>
    <t>อาหารไทย</t>
  </si>
  <si>
    <t>อาหารหลากรส</t>
  </si>
  <si>
    <t>งานประดิษฐ์บายศรี</t>
  </si>
  <si>
    <t>แกะสลักและตกแต่งอาหาร</t>
  </si>
  <si>
    <t>งานร้อยมาลัย</t>
  </si>
  <si>
    <t>ขนมไทย</t>
  </si>
  <si>
    <t>ถักนิตติ้งด้วยมือ</t>
  </si>
  <si>
    <t>บรรจุภัณฑ์</t>
  </si>
  <si>
    <t>การเขียนโปรแกรมเว็บเพจ 1</t>
  </si>
  <si>
    <t>การปลูกพืชไร่เศรษฐกิจ</t>
  </si>
  <si>
    <t>โครเชต์</t>
  </si>
  <si>
    <t>งานประดิษฐ์ตุ๊กตา</t>
  </si>
  <si>
    <t>การผลิตพันธุ์ไม้</t>
  </si>
  <si>
    <t>การเขียนโปรแกรมเว็บเพจ 2</t>
  </si>
  <si>
    <t>เครือข่ายคอมพิวเตอร์</t>
  </si>
  <si>
    <t>ภาษาอังกฤษอ่าน-เขียน</t>
  </si>
  <si>
    <t>ฃ</t>
  </si>
  <si>
    <t>ภาษาอังกฤษพื้นฐาน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</si>
</sst>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0.00000000"/>
    <numFmt numFmtId="194" formatCode="#,##0.0"/>
    <numFmt numFmtId="195" formatCode="\฿#,##0;\-\฿#,##0"/>
  </numFmts>
  <fonts count="9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6"/>
      <name val="AngsanaUPC"/>
      <family val="1"/>
    </font>
    <font>
      <sz val="20"/>
      <name val="AngsanaUPC"/>
      <family val="1"/>
    </font>
    <font>
      <sz val="15"/>
      <name val="AngsanaUPC"/>
      <family val="1"/>
    </font>
    <font>
      <sz val="16"/>
      <name val="Arial"/>
      <family val="0"/>
    </font>
    <font>
      <sz val="15"/>
      <name val="Arial"/>
      <family val="0"/>
    </font>
    <font>
      <sz val="19"/>
      <name val="AngsanaUPC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ngsana New"/>
      <family val="1"/>
    </font>
    <font>
      <sz val="18"/>
      <name val="AngsanaUPC"/>
      <family val="1"/>
    </font>
    <font>
      <sz val="10"/>
      <name val="AngsanaUPC"/>
      <family val="1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color indexed="8"/>
      <name val="Angsana New"/>
      <family val="0"/>
    </font>
    <font>
      <sz val="8.75"/>
      <color indexed="8"/>
      <name val="Arial"/>
      <family val="0"/>
    </font>
    <font>
      <b/>
      <sz val="8.75"/>
      <color indexed="8"/>
      <name val="Arial"/>
      <family val="0"/>
    </font>
    <font>
      <b/>
      <sz val="8"/>
      <color indexed="8"/>
      <name val="Arial"/>
      <family val="0"/>
    </font>
    <font>
      <sz val="14.75"/>
      <color indexed="8"/>
      <name val="Angsana New"/>
      <family val="0"/>
    </font>
    <font>
      <sz val="20"/>
      <color indexed="8"/>
      <name val="Angsana New"/>
      <family val="0"/>
    </font>
    <font>
      <sz val="13.55"/>
      <color indexed="8"/>
      <name val="Angsana New"/>
      <family val="0"/>
    </font>
    <font>
      <sz val="10"/>
      <color indexed="8"/>
      <name val="Tahoma"/>
      <family val="0"/>
    </font>
    <font>
      <sz val="14"/>
      <color indexed="8"/>
      <name val="Angsana New"/>
      <family val="0"/>
    </font>
    <font>
      <sz val="13.75"/>
      <color indexed="8"/>
      <name val="Angsana New"/>
      <family val="0"/>
    </font>
    <font>
      <b/>
      <sz val="13.75"/>
      <color indexed="8"/>
      <name val="Angsana New"/>
      <family val="0"/>
    </font>
    <font>
      <sz val="18"/>
      <color indexed="8"/>
      <name val="Angsana New"/>
      <family val="0"/>
    </font>
    <font>
      <sz val="12.85"/>
      <color indexed="8"/>
      <name val="Angsana New"/>
      <family val="0"/>
    </font>
    <font>
      <b/>
      <sz val="9"/>
      <color indexed="8"/>
      <name val="Arial"/>
      <family val="0"/>
    </font>
    <font>
      <sz val="15"/>
      <color indexed="8"/>
      <name val="Tahoma"/>
      <family val="0"/>
    </font>
    <font>
      <sz val="15"/>
      <color indexed="8"/>
      <name val="AngsanaUPC"/>
      <family val="0"/>
    </font>
    <font>
      <sz val="16"/>
      <color indexed="8"/>
      <name val="AngsanaUPC"/>
      <family val="0"/>
    </font>
    <font>
      <sz val="14.5"/>
      <color indexed="8"/>
      <name val="Angsana New"/>
      <family val="0"/>
    </font>
    <font>
      <sz val="13.3"/>
      <color indexed="8"/>
      <name val="Angsana New"/>
      <family val="0"/>
    </font>
    <font>
      <sz val="16.5"/>
      <color indexed="8"/>
      <name val="Angsana New"/>
      <family val="0"/>
    </font>
    <font>
      <sz val="22.75"/>
      <color indexed="8"/>
      <name val="Angsana New"/>
      <family val="0"/>
    </font>
    <font>
      <sz val="15.15"/>
      <color indexed="8"/>
      <name val="Angsana New"/>
      <family val="0"/>
    </font>
    <font>
      <sz val="15.25"/>
      <color indexed="8"/>
      <name val="Angsana New"/>
      <family val="0"/>
    </font>
    <font>
      <sz val="19.75"/>
      <color indexed="8"/>
      <name val="Angsana New"/>
      <family val="0"/>
    </font>
    <font>
      <sz val="22"/>
      <color indexed="8"/>
      <name val="Angsana New"/>
      <family val="0"/>
    </font>
    <font>
      <sz val="14.7"/>
      <color indexed="8"/>
      <name val="Angsana New"/>
      <family val="0"/>
    </font>
    <font>
      <sz val="16.25"/>
      <color indexed="8"/>
      <name val="Angsana New"/>
      <family val="0"/>
    </font>
    <font>
      <sz val="22.25"/>
      <color indexed="8"/>
      <name val="Angsana New"/>
      <family val="0"/>
    </font>
    <font>
      <sz val="14.95"/>
      <color indexed="8"/>
      <name val="Angsana New"/>
      <family val="0"/>
    </font>
    <font>
      <sz val="15.75"/>
      <color indexed="8"/>
      <name val="Angsana New"/>
      <family val="0"/>
    </font>
    <font>
      <b/>
      <sz val="17.75"/>
      <color indexed="8"/>
      <name val="Angsana New"/>
      <family val="0"/>
    </font>
    <font>
      <sz val="14.45"/>
      <color indexed="8"/>
      <name val="Angsana New"/>
      <family val="0"/>
    </font>
    <font>
      <b/>
      <sz val="18"/>
      <color indexed="8"/>
      <name val="Angsana New"/>
      <family val="0"/>
    </font>
    <font>
      <sz val="20.25"/>
      <color indexed="8"/>
      <name val="Angsana New"/>
      <family val="0"/>
    </font>
    <font>
      <sz val="21"/>
      <color indexed="8"/>
      <name val="Angsana New"/>
      <family val="0"/>
    </font>
    <font>
      <b/>
      <sz val="17"/>
      <color indexed="8"/>
      <name val="Angsana New"/>
      <family val="0"/>
    </font>
    <font>
      <sz val="15"/>
      <color indexed="8"/>
      <name val="Angsana New"/>
      <family val="0"/>
    </font>
    <font>
      <b/>
      <sz val="16.75"/>
      <color indexed="8"/>
      <name val="Angsana New"/>
      <family val="0"/>
    </font>
    <font>
      <sz val="13.8"/>
      <color indexed="8"/>
      <name val="Angsana New"/>
      <family val="0"/>
    </font>
    <font>
      <sz val="10"/>
      <color indexed="8"/>
      <name val="CordiaUPC"/>
      <family val="0"/>
    </font>
    <font>
      <sz val="16"/>
      <color indexed="8"/>
      <name val="CordiaUPC"/>
      <family val="0"/>
    </font>
    <font>
      <sz val="20.25"/>
      <color indexed="8"/>
      <name val="CordiaUPC"/>
      <family val="0"/>
    </font>
    <font>
      <b/>
      <sz val="14.75"/>
      <color indexed="8"/>
      <name val="Angsana New"/>
      <family val="0"/>
    </font>
    <font>
      <sz val="18.5"/>
      <color indexed="8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8" fillId="20" borderId="1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21" borderId="2" applyNumberFormat="0" applyAlignment="0" applyProtection="0"/>
    <xf numFmtId="0" fontId="83" fillId="0" borderId="3" applyNumberFormat="0" applyFill="0" applyAlignment="0" applyProtection="0"/>
    <xf numFmtId="0" fontId="84" fillId="22" borderId="0" applyNumberFormat="0" applyBorder="0" applyAlignment="0" applyProtection="0"/>
    <xf numFmtId="0" fontId="85" fillId="23" borderId="1" applyNumberFormat="0" applyAlignment="0" applyProtection="0"/>
    <xf numFmtId="0" fontId="86" fillId="24" borderId="0" applyNumberFormat="0" applyBorder="0" applyAlignment="0" applyProtection="0"/>
    <xf numFmtId="9" fontId="0" fillId="0" borderId="0" applyNumberFormat="0" applyFill="0" applyBorder="0" applyAlignment="0" applyProtection="0"/>
    <xf numFmtId="0" fontId="87" fillId="0" borderId="4" applyNumberFormat="0" applyFill="0" applyAlignment="0" applyProtection="0"/>
    <xf numFmtId="0" fontId="88" fillId="25" borderId="0" applyNumberFormat="0" applyBorder="0" applyAlignment="0" applyProtection="0"/>
    <xf numFmtId="0" fontId="77" fillId="26" borderId="0" applyNumberFormat="0" applyBorder="0" applyAlignment="0" applyProtection="0"/>
    <xf numFmtId="0" fontId="77" fillId="27" borderId="0" applyNumberFormat="0" applyBorder="0" applyAlignment="0" applyProtection="0"/>
    <xf numFmtId="0" fontId="77" fillId="28" borderId="0" applyNumberFormat="0" applyBorder="0" applyAlignment="0" applyProtection="0"/>
    <xf numFmtId="0" fontId="77" fillId="29" borderId="0" applyNumberFormat="0" applyBorder="0" applyAlignment="0" applyProtection="0"/>
    <xf numFmtId="0" fontId="77" fillId="30" borderId="0" applyNumberFormat="0" applyBorder="0" applyAlignment="0" applyProtection="0"/>
    <xf numFmtId="0" fontId="77" fillId="31" borderId="0" applyNumberFormat="0" applyBorder="0" applyAlignment="0" applyProtection="0"/>
    <xf numFmtId="0" fontId="89" fillId="20" borderId="5" applyNumberFormat="0" applyAlignment="0" applyProtection="0"/>
    <xf numFmtId="0" fontId="0" fillId="32" borderId="6" applyNumberFormat="0" applyFont="0" applyAlignment="0" applyProtection="0"/>
    <xf numFmtId="0" fontId="90" fillId="0" borderId="7" applyNumberFormat="0" applyFill="0" applyAlignment="0" applyProtection="0"/>
    <xf numFmtId="0" fontId="91" fillId="0" borderId="8" applyNumberFormat="0" applyFill="0" applyAlignment="0" applyProtection="0"/>
    <xf numFmtId="0" fontId="92" fillId="0" borderId="9" applyNumberFormat="0" applyFill="0" applyAlignment="0" applyProtection="0"/>
    <xf numFmtId="0" fontId="92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2" fontId="4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3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10" xfId="0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191" fontId="4" fillId="0" borderId="0" xfId="0" applyNumberFormat="1" applyFont="1" applyAlignment="1">
      <alignment/>
    </xf>
    <xf numFmtId="0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191" fontId="6" fillId="0" borderId="10" xfId="0" applyNumberFormat="1" applyFont="1" applyBorder="1" applyAlignment="1">
      <alignment horizontal="center"/>
    </xf>
    <xf numFmtId="191" fontId="4" fillId="0" borderId="16" xfId="0" applyNumberFormat="1" applyFont="1" applyBorder="1" applyAlignment="1">
      <alignment horizontal="center"/>
    </xf>
    <xf numFmtId="191" fontId="4" fillId="0" borderId="0" xfId="0" applyNumberFormat="1" applyFont="1" applyBorder="1" applyAlignment="1">
      <alignment horizontal="center"/>
    </xf>
    <xf numFmtId="191" fontId="6" fillId="0" borderId="16" xfId="0" applyNumberFormat="1" applyFont="1" applyBorder="1" applyAlignment="1">
      <alignment horizontal="center"/>
    </xf>
    <xf numFmtId="191" fontId="4" fillId="0" borderId="0" xfId="0" applyNumberFormat="1" applyFont="1" applyAlignment="1">
      <alignment horizontal="center"/>
    </xf>
    <xf numFmtId="191" fontId="4" fillId="0" borderId="10" xfId="0" applyNumberFormat="1" applyFont="1" applyBorder="1" applyAlignment="1">
      <alignment horizontal="center"/>
    </xf>
    <xf numFmtId="191" fontId="0" fillId="0" borderId="0" xfId="0" applyNumberFormat="1" applyAlignment="1">
      <alignment/>
    </xf>
    <xf numFmtId="191" fontId="0" fillId="0" borderId="0" xfId="0" applyNumberFormat="1" applyAlignment="1">
      <alignment horizontal="center"/>
    </xf>
    <xf numFmtId="0" fontId="6" fillId="0" borderId="0" xfId="0" applyFont="1" applyBorder="1" applyAlignment="1">
      <alignment horizontal="center"/>
    </xf>
    <xf numFmtId="191" fontId="4" fillId="0" borderId="17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Alignment="1">
      <alignment/>
    </xf>
    <xf numFmtId="2" fontId="6" fillId="0" borderId="13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2" fontId="6" fillId="0" borderId="0" xfId="0" applyNumberFormat="1" applyFont="1" applyAlignment="1">
      <alignment horizontal="center"/>
    </xf>
    <xf numFmtId="0" fontId="6" fillId="0" borderId="11" xfId="0" applyFont="1" applyBorder="1" applyAlignment="1">
      <alignment/>
    </xf>
    <xf numFmtId="191" fontId="6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191" fontId="8" fillId="0" borderId="0" xfId="0" applyNumberFormat="1" applyFont="1" applyAlignment="1">
      <alignment horizontal="center"/>
    </xf>
    <xf numFmtId="0" fontId="4" fillId="0" borderId="18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191" fontId="6" fillId="0" borderId="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2" fontId="4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1" fontId="4" fillId="0" borderId="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left" vertical="center"/>
    </xf>
    <xf numFmtId="0" fontId="0" fillId="0" borderId="10" xfId="0" applyBorder="1" applyAlignment="1">
      <alignment/>
    </xf>
    <xf numFmtId="1" fontId="4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0" fontId="4" fillId="0" borderId="16" xfId="0" applyFont="1" applyBorder="1" applyAlignment="1">
      <alignment/>
    </xf>
    <xf numFmtId="1" fontId="4" fillId="0" borderId="13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left"/>
    </xf>
    <xf numFmtId="0" fontId="0" fillId="0" borderId="11" xfId="0" applyBorder="1" applyAlignment="1">
      <alignment horizontal="center"/>
    </xf>
    <xf numFmtId="191" fontId="6" fillId="0" borderId="11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191" fontId="6" fillId="0" borderId="19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2" fontId="15" fillId="0" borderId="0" xfId="0" applyNumberFormat="1" applyFont="1" applyAlignment="1">
      <alignment horizontal="center"/>
    </xf>
    <xf numFmtId="191" fontId="15" fillId="0" borderId="0" xfId="0" applyNumberFormat="1" applyFont="1" applyAlignment="1">
      <alignment horizontal="center"/>
    </xf>
    <xf numFmtId="0" fontId="1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4" fillId="0" borderId="20" xfId="0" applyFont="1" applyBorder="1" applyAlignment="1">
      <alignment/>
    </xf>
    <xf numFmtId="2" fontId="0" fillId="0" borderId="0" xfId="0" applyNumberFormat="1" applyAlignment="1">
      <alignment/>
    </xf>
    <xf numFmtId="2" fontId="6" fillId="0" borderId="10" xfId="0" applyNumberFormat="1" applyFont="1" applyBorder="1" applyAlignment="1">
      <alignment horizontal="center" vertical="center"/>
    </xf>
    <xf numFmtId="191" fontId="4" fillId="0" borderId="11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91" fontId="4" fillId="0" borderId="13" xfId="0" applyNumberFormat="1" applyFont="1" applyBorder="1" applyAlignment="1">
      <alignment horizontal="center"/>
    </xf>
    <xf numFmtId="191" fontId="4" fillId="0" borderId="19" xfId="0" applyNumberFormat="1" applyFont="1" applyBorder="1" applyAlignment="1">
      <alignment horizontal="center"/>
    </xf>
    <xf numFmtId="0" fontId="6" fillId="0" borderId="19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0" fillId="0" borderId="0" xfId="0" applyBorder="1" applyAlignment="1">
      <alignment horizontal="center"/>
    </xf>
    <xf numFmtId="191" fontId="6" fillId="0" borderId="13" xfId="0" applyNumberFormat="1" applyFont="1" applyBorder="1" applyAlignment="1">
      <alignment horizontal="center"/>
    </xf>
    <xf numFmtId="0" fontId="0" fillId="0" borderId="19" xfId="0" applyBorder="1" applyAlignment="1">
      <alignment/>
    </xf>
    <xf numFmtId="2" fontId="4" fillId="0" borderId="12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/>
    </xf>
    <xf numFmtId="3" fontId="4" fillId="0" borderId="19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191" fontId="7" fillId="0" borderId="0" xfId="0" applyNumberFormat="1" applyFont="1" applyAlignment="1">
      <alignment horizontal="center"/>
    </xf>
    <xf numFmtId="2" fontId="4" fillId="0" borderId="19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left" vertical="center"/>
    </xf>
    <xf numFmtId="0" fontId="6" fillId="0" borderId="13" xfId="0" applyFont="1" applyBorder="1" applyAlignment="1">
      <alignment/>
    </xf>
    <xf numFmtId="1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2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191" fontId="4" fillId="0" borderId="10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แผนภูมิแสดงค่าร้อยละของนักเรียนที่มีผลการเรียน  0, ร, ม.ส. โรงเรียนสตรีชัยภูมิ  ระดับช่วงชั้นที่  2  ปีการศึกษา  2554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view3D>
      <c:rotX val="15"/>
      <c:hPercent val="74"/>
      <c:rotY val="20"/>
      <c:depthPercent val="100"/>
      <c:rAngAx val="1"/>
    </c:view3D>
    <c:plotArea>
      <c:layout>
        <c:manualLayout>
          <c:xMode val="edge"/>
          <c:yMode val="edge"/>
          <c:x val="0.0235"/>
          <c:y val="0.16975"/>
          <c:w val="0.953"/>
          <c:h val="0.803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รวมสาระ!$R$4:$T$4</c:f>
              <c:strCache/>
            </c:strRef>
          </c:cat>
          <c:val>
            <c:numRef>
              <c:f>รวมสาระ!$R$14:$T$14</c:f>
              <c:numCache/>
            </c:numRef>
          </c:val>
          <c:shape val="box"/>
        </c:ser>
        <c:shape val="box"/>
        <c:axId val="14873664"/>
        <c:axId val="66754113"/>
      </c:bar3DChart>
      <c:catAx>
        <c:axId val="148736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ผลการเรียน</a:t>
                </a:r>
              </a:p>
            </c:rich>
          </c:tx>
          <c:layout>
            <c:manualLayout>
              <c:xMode val="factor"/>
              <c:yMode val="factor"/>
              <c:x val="0.004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6754113"/>
        <c:crosses val="autoZero"/>
        <c:auto val="1"/>
        <c:lblOffset val="100"/>
        <c:tickLblSkip val="1"/>
        <c:noMultiLvlLbl val="0"/>
      </c:catAx>
      <c:valAx>
        <c:axId val="667541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ร้อยละของผลการเรียน</a:t>
                </a:r>
              </a:p>
            </c:rich>
          </c:tx>
          <c:layout>
            <c:manualLayout>
              <c:xMode val="factor"/>
              <c:yMode val="factor"/>
              <c:x val="0.004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7366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0" i="0" u="none" baseline="0">
                <a:solidFill>
                  <a:srgbClr val="000000"/>
                </a:solidFill>
              </a:rPr>
              <a:t>แผนภูมิแสดงค่าร้อยละของระดับผลการเรียนกลุ่มสาระการเรียนรู้วิทยาศาสตร์ 
   ระดับช่วงชั้นที่ 3  ปีการศึกษา 2554</a:t>
            </a:r>
          </a:p>
        </c:rich>
      </c:tx>
      <c:layout>
        <c:manualLayout>
          <c:xMode val="factor"/>
          <c:yMode val="factor"/>
          <c:x val="-0.0075"/>
          <c:y val="0"/>
        </c:manualLayout>
      </c:layout>
      <c:spPr>
        <a:noFill/>
        <a:ln>
          <a:noFill/>
        </a:ln>
      </c:spPr>
    </c:title>
    <c:view3D>
      <c:rotX val="15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21925"/>
          <c:w val="0.86975"/>
          <c:h val="0.7645"/>
        </c:manualLayout>
      </c:layout>
      <c:bar3DChart>
        <c:barDir val="col"/>
        <c:grouping val="clustered"/>
        <c:varyColors val="0"/>
        <c:ser>
          <c:idx val="0"/>
          <c:order val="0"/>
          <c:tx>
            <c:v>ผลการเรียน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(วิทยาศาสตร์!#REF!,วิทยาศาสตร์!#REF!)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(วิทยาศาสตร์!#REF!,วิทยาศาสตร์!#REF!)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65347866"/>
        <c:axId val="51259883"/>
      </c:bar3DChart>
      <c:catAx>
        <c:axId val="653478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1259883"/>
        <c:crosses val="autoZero"/>
        <c:auto val="1"/>
        <c:lblOffset val="100"/>
        <c:tickLblSkip val="1"/>
        <c:noMultiLvlLbl val="0"/>
      </c:catAx>
      <c:valAx>
        <c:axId val="512598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ร้อยละของระดับผลการเรียน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-0.0172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3478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25"/>
          <c:y val="0.57125"/>
          <c:w val="0.10325"/>
          <c:h val="0.0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</a:rPr>
              <a:t>แผนภูมิแสดงค่าร้อยละของระดับผลการเรียนกลุ่มสาระการเรียนรู้สังคมศึกษา ศาสนา และวัฒนธรรม     
ระดับช่วงชั้นที่ 2  ปีการศึกษา 2554</a:t>
            </a:r>
          </a:p>
        </c:rich>
      </c:tx>
      <c:layout>
        <c:manualLayout>
          <c:xMode val="factor"/>
          <c:yMode val="factor"/>
          <c:x val="-0.01725"/>
          <c:y val="-0.02"/>
        </c:manualLayout>
      </c:layout>
      <c:spPr>
        <a:noFill/>
        <a:ln>
          <a:noFill/>
        </a:ln>
      </c:spPr>
    </c:title>
    <c:view3D>
      <c:rotX val="15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206"/>
          <c:w val="0.87075"/>
          <c:h val="0.7775"/>
        </c:manualLayout>
      </c:layout>
      <c:bar3DChart>
        <c:barDir val="col"/>
        <c:grouping val="clustered"/>
        <c:varyColors val="0"/>
        <c:ser>
          <c:idx val="0"/>
          <c:order val="0"/>
          <c:tx>
            <c:v>ผลการเรียน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(สังคมศึกษา!$E$4:$L$4,สังคมศึกษา!$P$4:$Q$4)</c:f>
              <c:strCache/>
            </c:strRef>
          </c:cat>
          <c:val>
            <c:numRef>
              <c:f>(สังคมศึกษา!$E$33:$L$33,สังคมศึกษา!$P$33:$Q$33)</c:f>
              <c:numCache/>
            </c:numRef>
          </c:val>
          <c:shape val="box"/>
        </c:ser>
        <c:shape val="box"/>
        <c:axId val="58685764"/>
        <c:axId val="58409829"/>
      </c:bar3DChart>
      <c:catAx>
        <c:axId val="586857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0" i="0" u="none" baseline="0">
                    <a:solidFill>
                      <a:srgbClr val="000000"/>
                    </a:solidFill>
                  </a:rPr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8409829"/>
        <c:crosses val="autoZero"/>
        <c:auto val="1"/>
        <c:lblOffset val="100"/>
        <c:tickLblSkip val="1"/>
        <c:noMultiLvlLbl val="0"/>
      </c:catAx>
      <c:valAx>
        <c:axId val="584098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0" i="0" u="none" baseline="0">
                    <a:solidFill>
                      <a:srgbClr val="000000"/>
                    </a:solidFill>
                  </a:rPr>
                  <a:t>ร้อยละของระดับผลการเรียน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-0.0172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6857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375"/>
          <c:y val="0.563"/>
          <c:w val="0.102"/>
          <c:h val="0.0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4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แผนภูมิแสดงค่าร้อยละของระดับผลการเรียนกลุ่มสาระการเรียนรู้สังคมศึกษา ศาสนา และวัฒนธรรม     
ระดับช่วงชั้นที่ 3  ปีการศึกษา 2554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>
          <a:noFill/>
        </a:ln>
      </c:spPr>
    </c:title>
    <c:view3D>
      <c:rotX val="15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2035"/>
          <c:w val="0.872"/>
          <c:h val="0.78"/>
        </c:manualLayout>
      </c:layout>
      <c:bar3DChart>
        <c:barDir val="col"/>
        <c:grouping val="clustered"/>
        <c:varyColors val="0"/>
        <c:ser>
          <c:idx val="0"/>
          <c:order val="0"/>
          <c:tx>
            <c:v>ผลการเรียน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(สังคมศึกษา!$E$50:$L$50,สังคมศึกษา!$P$50:$Q$50)</c:f>
              <c:strCache/>
            </c:strRef>
          </c:cat>
          <c:val>
            <c:numRef>
              <c:f>(สังคมศึกษา!$E$78:$L$78,สังคมศึกษา!$P$78:$Q$78)</c:f>
              <c:numCache/>
            </c:numRef>
          </c:val>
          <c:shape val="box"/>
        </c:ser>
        <c:shape val="box"/>
        <c:axId val="55926414"/>
        <c:axId val="33575679"/>
      </c:bar3DChart>
      <c:catAx>
        <c:axId val="559264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3575679"/>
        <c:crosses val="autoZero"/>
        <c:auto val="1"/>
        <c:lblOffset val="100"/>
        <c:tickLblSkip val="1"/>
        <c:noMultiLvlLbl val="0"/>
      </c:catAx>
      <c:valAx>
        <c:axId val="335756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ร้อยละของระดับผลการเรียน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-0.017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9264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425"/>
          <c:y val="0.56325"/>
          <c:w val="0.1015"/>
          <c:h val="0.0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0" i="0" u="none" baseline="0">
                <a:solidFill>
                  <a:srgbClr val="000000"/>
                </a:solidFill>
              </a:rPr>
              <a:t>แผนภูมิแสดงค่าร้อยละของระดับผลการเรียนกลุ่มสาระการเรียนรู้สุขศึกษาและพลานามัย     
ระดับช่วงชั้นที่ 2  ปีการศึกษา 2554</a:t>
            </a:r>
          </a:p>
        </c:rich>
      </c:tx>
      <c:layout>
        <c:manualLayout>
          <c:xMode val="factor"/>
          <c:yMode val="factor"/>
          <c:x val="-0.03"/>
          <c:y val="-0.00325"/>
        </c:manualLayout>
      </c:layout>
      <c:spPr>
        <a:noFill/>
        <a:ln>
          <a:noFill/>
        </a:ln>
      </c:spPr>
    </c:title>
    <c:view3D>
      <c:rotX val="15"/>
      <c:hPercent val="60"/>
      <c:rotY val="20"/>
      <c:depthPercent val="100"/>
      <c:rAngAx val="1"/>
    </c:view3D>
    <c:plotArea>
      <c:layout>
        <c:manualLayout>
          <c:xMode val="edge"/>
          <c:yMode val="edge"/>
          <c:x val="0.011"/>
          <c:y val="0.21625"/>
          <c:w val="0.86725"/>
          <c:h val="0.76725"/>
        </c:manualLayout>
      </c:layout>
      <c:bar3DChart>
        <c:barDir val="col"/>
        <c:grouping val="clustered"/>
        <c:varyColors val="0"/>
        <c:ser>
          <c:idx val="0"/>
          <c:order val="0"/>
          <c:tx>
            <c:v>ผลการเรียน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(พลานามัย!$E$4:$L$4,พลานามัย!$P$4:$Q$4)</c:f>
              <c:strCache/>
            </c:strRef>
          </c:cat>
          <c:val>
            <c:numRef>
              <c:f>(พลานามัย!$E$36:$L$36,พลานามัย!$P$36:$Q$36)</c:f>
              <c:numCache/>
            </c:numRef>
          </c:val>
          <c:shape val="box"/>
        </c:ser>
        <c:shape val="box"/>
        <c:axId val="33745656"/>
        <c:axId val="35275449"/>
      </c:bar3DChart>
      <c:catAx>
        <c:axId val="337456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0" i="0" u="none" baseline="0">
                    <a:solidFill>
                      <a:srgbClr val="000000"/>
                    </a:solidFill>
                  </a:rPr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5275449"/>
        <c:crosses val="autoZero"/>
        <c:auto val="1"/>
        <c:lblOffset val="100"/>
        <c:tickLblSkip val="1"/>
        <c:noMultiLvlLbl val="0"/>
      </c:catAx>
      <c:valAx>
        <c:axId val="352754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0" i="0" u="none" baseline="0">
                    <a:solidFill>
                      <a:srgbClr val="000000"/>
                    </a:solidFill>
                  </a:rPr>
                  <a:t>ร้อยละของระดับผลการเรียน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7456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025"/>
          <c:y val="0.5705"/>
          <c:w val="0.10525"/>
          <c:h val="0.0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4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0" i="0" u="none" baseline="0">
                <a:solidFill>
                  <a:srgbClr val="000000"/>
                </a:solidFill>
              </a:rPr>
              <a:t>แผนภูมิแสดงค่าร้อยละของระดับผลการเรียนกลุ่มสาระการเรียนรู้สุขศึกษาและพลานามัย
      ระดับช่วงชั้นที่  3  ปีการศึกษา 2554</a:t>
            </a:r>
          </a:p>
        </c:rich>
      </c:tx>
      <c:layout>
        <c:manualLayout>
          <c:xMode val="factor"/>
          <c:yMode val="factor"/>
          <c:x val="-0.011"/>
          <c:y val="0.00325"/>
        </c:manualLayout>
      </c:layout>
      <c:spPr>
        <a:noFill/>
        <a:ln>
          <a:noFill/>
        </a:ln>
      </c:spPr>
    </c:title>
    <c:view3D>
      <c:rotX val="15"/>
      <c:hPercent val="60"/>
      <c:rotY val="20"/>
      <c:depthPercent val="100"/>
      <c:rAngAx val="1"/>
    </c:view3D>
    <c:plotArea>
      <c:layout>
        <c:manualLayout>
          <c:xMode val="edge"/>
          <c:yMode val="edge"/>
          <c:x val="0.011"/>
          <c:y val="0.21925"/>
          <c:w val="0.86075"/>
          <c:h val="0.7645"/>
        </c:manualLayout>
      </c:layout>
      <c:bar3DChart>
        <c:barDir val="col"/>
        <c:grouping val="clustered"/>
        <c:varyColors val="0"/>
        <c:ser>
          <c:idx val="0"/>
          <c:order val="0"/>
          <c:tx>
            <c:v>ผลการเรียน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(พลานามัย!$E$52:$L$52,พลานามัย!$P$52:$Q$52)</c:f>
              <c:strCache/>
            </c:strRef>
          </c:cat>
          <c:val>
            <c:numRef>
              <c:f>(พลานามัย!$E$66:$L$66,พลานามัย!$P$66:$Q$66)</c:f>
              <c:numCache/>
            </c:numRef>
          </c:val>
          <c:shape val="box"/>
        </c:ser>
        <c:shape val="box"/>
        <c:axId val="49043586"/>
        <c:axId val="38739091"/>
      </c:bar3DChart>
      <c:catAx>
        <c:axId val="490435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25" b="0" i="0" u="none" baseline="0">
                    <a:solidFill>
                      <a:srgbClr val="000000"/>
                    </a:solidFill>
                  </a:rPr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8739091"/>
        <c:crosses val="autoZero"/>
        <c:auto val="1"/>
        <c:lblOffset val="100"/>
        <c:tickLblSkip val="1"/>
        <c:noMultiLvlLbl val="0"/>
      </c:catAx>
      <c:valAx>
        <c:axId val="387390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25" b="0" i="0" u="none" baseline="0">
                    <a:solidFill>
                      <a:srgbClr val="000000"/>
                    </a:solidFill>
                  </a:rPr>
                  <a:t>ร้อยละของระดับผลการเรียน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-0.019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0435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425"/>
          <c:y val="0.5715"/>
          <c:w val="0.1125"/>
          <c:h val="0.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9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25" b="0" i="0" u="none" baseline="0">
                <a:solidFill>
                  <a:srgbClr val="000000"/>
                </a:solidFill>
              </a:rPr>
              <a:t>แผนภูมิแสดงค่าร้อยละของระดับผลการเรียนกลุ่มสาระการเรียนรู้ศิลปะ     
 ระดับช่วงชั้นที่ 2  ปีการศึกษา 2554</a:t>
            </a:r>
          </a:p>
        </c:rich>
      </c:tx>
      <c:layout>
        <c:manualLayout>
          <c:xMode val="factor"/>
          <c:yMode val="factor"/>
          <c:x val="-0.01325"/>
          <c:y val="0"/>
        </c:manualLayout>
      </c:layout>
      <c:spPr>
        <a:noFill/>
        <a:ln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125"/>
          <c:y val="0.2285"/>
          <c:w val="0.86825"/>
          <c:h val="0.75425"/>
        </c:manualLayout>
      </c:layout>
      <c:bar3DChart>
        <c:barDir val="col"/>
        <c:grouping val="clustered"/>
        <c:varyColors val="0"/>
        <c:ser>
          <c:idx val="0"/>
          <c:order val="0"/>
          <c:tx>
            <c:v>ผลการเรียน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(ศิลปะ!$E$4:$L$4,ศิลปะ!$P$4:$Q$4)</c:f>
              <c:strCache/>
            </c:strRef>
          </c:cat>
          <c:val>
            <c:numRef>
              <c:f>(ศิลปะ!$E$42:$L$42,ศิลปะ!$P$42:$Q$42)</c:f>
              <c:numCache/>
            </c:numRef>
          </c:val>
          <c:shape val="box"/>
        </c:ser>
        <c:shape val="box"/>
        <c:axId val="13107500"/>
        <c:axId val="50858637"/>
      </c:bar3DChart>
      <c:catAx>
        <c:axId val="131075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0" i="0" u="none" baseline="0">
                    <a:solidFill>
                      <a:srgbClr val="000000"/>
                    </a:solidFill>
                  </a:rPr>
                  <a:t>ระดับผลกาเรียน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0858637"/>
        <c:crosses val="autoZero"/>
        <c:auto val="1"/>
        <c:lblOffset val="100"/>
        <c:tickLblSkip val="1"/>
        <c:noMultiLvlLbl val="0"/>
      </c:catAx>
      <c:valAx>
        <c:axId val="508586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0" i="0" u="none" baseline="0">
                    <a:solidFill>
                      <a:srgbClr val="000000"/>
                    </a:solidFill>
                  </a:rPr>
                  <a:t>ร้อยละของระดับผลการเรียน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-0.015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1075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2"/>
          <c:y val="0.57725"/>
          <c:w val="0.1035"/>
          <c:h val="0.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00" b="0" i="0" u="none" baseline="0">
                <a:solidFill>
                  <a:srgbClr val="000000"/>
                </a:solidFill>
              </a:rPr>
              <a:t>แผนภูมิแสดงค่าร้อยละของระดับผลการเรียนกลุ่มสาระการเรียนรู้ศิลปะ      
 ระดับช่วงชั้นที่ 3  ปีการศึกษา 2554</a:t>
            </a:r>
          </a:p>
        </c:rich>
      </c:tx>
      <c:layout>
        <c:manualLayout>
          <c:xMode val="factor"/>
          <c:yMode val="factor"/>
          <c:x val="-0.019"/>
          <c:y val="0"/>
        </c:manualLayout>
      </c:layout>
      <c:spPr>
        <a:noFill/>
        <a:ln>
          <a:noFill/>
        </a:ln>
      </c:spPr>
    </c:title>
    <c:view3D>
      <c:rotX val="15"/>
      <c:hPercent val="57"/>
      <c:rotY val="20"/>
      <c:depthPercent val="100"/>
      <c:rAngAx val="1"/>
    </c:view3D>
    <c:plotArea>
      <c:layout>
        <c:manualLayout>
          <c:xMode val="edge"/>
          <c:yMode val="edge"/>
          <c:x val="0.01125"/>
          <c:y val="0.2295"/>
          <c:w val="0.86825"/>
          <c:h val="0.75375"/>
        </c:manualLayout>
      </c:layout>
      <c:bar3DChart>
        <c:barDir val="col"/>
        <c:grouping val="clustered"/>
        <c:varyColors val="0"/>
        <c:ser>
          <c:idx val="0"/>
          <c:order val="0"/>
          <c:tx>
            <c:v>ผลการเรียน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(ศิลปะ!$E$56:$L$56,ศิลปะ!$P$56:$Q$56)</c:f>
              <c:strCache/>
            </c:strRef>
          </c:cat>
          <c:val>
            <c:numRef>
              <c:f>(ศิลปะ!$E$64:$L$64,ศิลปะ!$P$64:$Q$64)</c:f>
              <c:numCache/>
            </c:numRef>
          </c:val>
          <c:shape val="box"/>
        </c:ser>
        <c:shape val="box"/>
        <c:axId val="55074550"/>
        <c:axId val="25908903"/>
      </c:bar3DChart>
      <c:catAx>
        <c:axId val="550745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</a:rPr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5908903"/>
        <c:crosses val="autoZero"/>
        <c:auto val="1"/>
        <c:lblOffset val="100"/>
        <c:tickLblSkip val="1"/>
        <c:noMultiLvlLbl val="0"/>
      </c:catAx>
      <c:valAx>
        <c:axId val="259089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</a:rPr>
                  <a:t>ร้อยละของระดับผลการเรียน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745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2"/>
          <c:y val="0.5795"/>
          <c:w val="0.1035"/>
          <c:h val="0.0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</a:rPr>
              <a:t>แผนภูมิแสดงค่าร้อยละของระดับผลการเรียนกลุ่มสาระการเรียนรู้การงานอาชีพและเทคโนโลยี    
   ระดับช่วงชั้นที่ 2  ปีการศึกษา 2554</a:t>
            </a:r>
          </a:p>
        </c:rich>
      </c:tx>
      <c:layout>
        <c:manualLayout>
          <c:xMode val="factor"/>
          <c:yMode val="factor"/>
          <c:x val="-0.01525"/>
          <c:y val="0"/>
        </c:manualLayout>
      </c:layout>
      <c:spPr>
        <a:noFill/>
        <a:ln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2085"/>
          <c:w val="0.8725"/>
          <c:h val="0.77425"/>
        </c:manualLayout>
      </c:layout>
      <c:bar3DChart>
        <c:barDir val="col"/>
        <c:grouping val="clustered"/>
        <c:varyColors val="0"/>
        <c:ser>
          <c:idx val="0"/>
          <c:order val="0"/>
          <c:tx>
            <c:v>ผลการเรียน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('การงานอาชีพ ฯ'!$E$4:$L$4,'การงานอาชีพ ฯ'!$P$4:$Q$4)</c:f>
              <c:strCache/>
            </c:strRef>
          </c:cat>
          <c:val>
            <c:numRef>
              <c:f>('การงานอาชีพ ฯ'!$E$47:$L$47,'การงานอาชีพ ฯ'!$P$47:$Q$47)</c:f>
              <c:numCache/>
            </c:numRef>
          </c:val>
          <c:shape val="box"/>
        </c:ser>
        <c:shape val="box"/>
        <c:axId val="31853536"/>
        <c:axId val="18246369"/>
      </c:bar3DChart>
      <c:catAx>
        <c:axId val="318535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</a:rPr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8246369"/>
        <c:crosses val="autoZero"/>
        <c:auto val="1"/>
        <c:lblOffset val="100"/>
        <c:tickLblSkip val="1"/>
        <c:noMultiLvlLbl val="0"/>
      </c:catAx>
      <c:valAx>
        <c:axId val="182463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</a:rPr>
                  <a:t>ร้อยละของระดับผลการเรียน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8535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5"/>
          <c:y val="0.56725"/>
          <c:w val="0.10075"/>
          <c:h val="0.0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</a:rPr>
              <a:t>แผนภูมิแสดงค่าร้อยละของระดับผลการเรียนกลุ่มสาระการเรียนรู้การงานอาชีพและเทคโนโลยี    
    ระดับช่วงชั้นที่ 3  ปีการศึกษา 2554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>
          <a:noFill/>
        </a:ln>
      </c:spPr>
    </c:title>
    <c:view3D>
      <c:rotX val="15"/>
      <c:hPercent val="57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97"/>
          <c:w val="0.87275"/>
          <c:h val="0.786"/>
        </c:manualLayout>
      </c:layout>
      <c:bar3DChart>
        <c:barDir val="col"/>
        <c:grouping val="clustered"/>
        <c:varyColors val="0"/>
        <c:ser>
          <c:idx val="0"/>
          <c:order val="0"/>
          <c:tx>
            <c:v>ผลการเรียน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('การงานอาชีพ ฯ'!#REF!,'การงานอาชีพ ฯ'!#REF!)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('การงานอาชีพ ฯ'!$E$72:$L$72,'การงานอาชีพ ฯ'!$P$72:$Q$72)</c:f>
              <c:numCache/>
            </c:numRef>
          </c:val>
          <c:shape val="box"/>
        </c:ser>
        <c:shape val="box"/>
        <c:axId val="29999594"/>
        <c:axId val="1560891"/>
      </c:bar3DChart>
      <c:catAx>
        <c:axId val="299995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0" i="0" u="none" baseline="0">
                    <a:solidFill>
                      <a:srgbClr val="000000"/>
                    </a:solidFill>
                  </a:rPr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0.00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560891"/>
        <c:crosses val="autoZero"/>
        <c:auto val="1"/>
        <c:lblOffset val="100"/>
        <c:tickLblSkip val="1"/>
        <c:noMultiLvlLbl val="0"/>
      </c:catAx>
      <c:valAx>
        <c:axId val="15608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0" i="0" u="none" baseline="0">
                    <a:solidFill>
                      <a:srgbClr val="000000"/>
                    </a:solidFill>
                  </a:rPr>
                  <a:t>ร้อยละของระดับผลการเรียน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9995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525"/>
          <c:y val="0.56175"/>
          <c:w val="0.1005"/>
          <c:h val="0.05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8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25" b="0" i="0" u="none" baseline="0">
                <a:solidFill>
                  <a:srgbClr val="000000"/>
                </a:solidFill>
              </a:rPr>
              <a:t>แผนภูมิแสดงค่าร้อยละของระดับผลการเรียนกลุ่มสาระการเรียนรู้ภาษาต่างประเทศ    
    ระดับช่วงชั้นที่ 2  ปีการศึกษา 2554
</a:t>
            </a:r>
          </a:p>
        </c:rich>
      </c:tx>
      <c:layout>
        <c:manualLayout>
          <c:xMode val="factor"/>
          <c:yMode val="factor"/>
          <c:x val="-0.0085"/>
          <c:y val="0"/>
        </c:manualLayout>
      </c:layout>
      <c:spPr>
        <a:noFill/>
        <a:ln>
          <a:noFill/>
        </a:ln>
      </c:spPr>
    </c:title>
    <c:view3D>
      <c:rotX val="15"/>
      <c:hPercent val="57"/>
      <c:rotY val="20"/>
      <c:depthPercent val="100"/>
      <c:rAngAx val="1"/>
    </c:view3D>
    <c:plotArea>
      <c:layout>
        <c:manualLayout>
          <c:xMode val="edge"/>
          <c:yMode val="edge"/>
          <c:x val="0.029"/>
          <c:y val="0.213"/>
          <c:w val="0.8575"/>
          <c:h val="0.7435"/>
        </c:manualLayout>
      </c:layout>
      <c:bar3DChart>
        <c:barDir val="col"/>
        <c:grouping val="clustered"/>
        <c:varyColors val="0"/>
        <c:ser>
          <c:idx val="0"/>
          <c:order val="0"/>
          <c:tx>
            <c:v>ผลการเรียน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(ภาษาต่างประเทศ!$E$4:$L$4,ภาษาต่างประเทศ!$P$4:$Q$4)</c:f>
              <c:strCache/>
            </c:strRef>
          </c:cat>
          <c:val>
            <c:numRef>
              <c:f>(ภาษาต่างประเทศ!$E$35:$L$35,ภาษาต่างประเทศ!$P$35:$Q$35)</c:f>
              <c:numCache/>
            </c:numRef>
          </c:val>
          <c:shape val="box"/>
        </c:ser>
        <c:shape val="box"/>
        <c:axId val="14048020"/>
        <c:axId val="59323317"/>
      </c:bar3DChart>
      <c:catAx>
        <c:axId val="140480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25" b="0" i="0" u="none" baseline="0">
                    <a:solidFill>
                      <a:srgbClr val="000000"/>
                    </a:solidFill>
                  </a:rPr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9323317"/>
        <c:crosses val="autoZero"/>
        <c:auto val="1"/>
        <c:lblOffset val="100"/>
        <c:tickLblSkip val="1"/>
        <c:noMultiLvlLbl val="0"/>
      </c:catAx>
      <c:valAx>
        <c:axId val="593233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25" b="0" i="0" u="none" baseline="0">
                    <a:solidFill>
                      <a:srgbClr val="000000"/>
                    </a:solidFill>
                  </a:rPr>
                  <a:t>ร้อยละของระดับผลการเรียน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-0.019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0480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9"/>
          <c:y val="0.58175"/>
          <c:w val="0.109"/>
          <c:h val="0.0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9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0" i="0" u="none" baseline="0">
                <a:solidFill>
                  <a:srgbClr val="000000"/>
                </a:solidFill>
              </a:rPr>
              <a:t>แผนภูมิแสดงค่าร้อยละของระดับผลการเรียน โรงเรียนสตรีชัยภูมิ 
ระดับช่วงชั้นที่ 2  ปีการศึกษา 2554</a:t>
            </a:r>
          </a:p>
        </c:rich>
      </c:tx>
      <c:layout>
        <c:manualLayout>
          <c:xMode val="factor"/>
          <c:yMode val="factor"/>
          <c:x val="-0.00575"/>
          <c:y val="0"/>
        </c:manualLayout>
      </c:layout>
      <c:spPr>
        <a:noFill/>
        <a:ln>
          <a:noFill/>
        </a:ln>
      </c:sp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115"/>
          <c:y val="0.255"/>
          <c:w val="0.86575"/>
          <c:h val="0.7255"/>
        </c:manualLayout>
      </c:layout>
      <c:bar3DChart>
        <c:barDir val="col"/>
        <c:grouping val="clustered"/>
        <c:varyColors val="0"/>
        <c:ser>
          <c:idx val="0"/>
          <c:order val="0"/>
          <c:tx>
            <c:v>ผลการเรียน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(รวมสาระ!$C$4:$J$4,รวมสาระ!$N$4:$O$4)</c:f>
              <c:strCache/>
            </c:strRef>
          </c:cat>
          <c:val>
            <c:numRef>
              <c:f>(รวมสาระ!$C$14:$J$14,รวมสาระ!$N$14:$O$14)</c:f>
              <c:numCache/>
            </c:numRef>
          </c:val>
          <c:shape val="box"/>
        </c:ser>
        <c:shape val="box"/>
        <c:axId val="63916106"/>
        <c:axId val="38374043"/>
      </c:bar3DChart>
      <c:catAx>
        <c:axId val="639161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0" i="0" u="none" baseline="0">
                    <a:solidFill>
                      <a:srgbClr val="000000"/>
                    </a:solidFill>
                  </a:rPr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-0.010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8374043"/>
        <c:crosses val="autoZero"/>
        <c:auto val="1"/>
        <c:lblOffset val="100"/>
        <c:tickLblSkip val="1"/>
        <c:noMultiLvlLbl val="0"/>
      </c:catAx>
      <c:valAx>
        <c:axId val="383740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0" i="0" u="none" baseline="0">
                    <a:solidFill>
                      <a:srgbClr val="000000"/>
                    </a:solidFill>
                  </a:rPr>
                  <a:t>ร้อยละของระดับผลการเรียน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161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95"/>
          <c:y val="0.58625"/>
          <c:w val="0.106"/>
          <c:h val="0.06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0" i="0" u="none" baseline="0">
                <a:solidFill>
                  <a:srgbClr val="000000"/>
                </a:solidFill>
              </a:rPr>
              <a:t>แผนภูมิแสดงค่าร้อยละของระดับผลการเรียนกลุ่มสาระการเรียนรู้ภาษาต่างประเทศ     
 ระดับช่วงชั้นที่ 3  ปีการศึกษา 2554</a:t>
            </a:r>
          </a:p>
        </c:rich>
      </c:tx>
      <c:layout>
        <c:manualLayout>
          <c:xMode val="factor"/>
          <c:yMode val="factor"/>
          <c:x val="-0.01375"/>
          <c:y val="-0.01975"/>
        </c:manualLayout>
      </c:layout>
      <c:spPr>
        <a:noFill/>
        <a:ln>
          <a:noFill/>
        </a:ln>
      </c:spPr>
    </c:title>
    <c:view3D>
      <c:rotX val="15"/>
      <c:hPercent val="50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23825"/>
          <c:w val="0.874"/>
          <c:h val="0.74375"/>
        </c:manualLayout>
      </c:layout>
      <c:bar3DChart>
        <c:barDir val="col"/>
        <c:grouping val="clustered"/>
        <c:varyColors val="0"/>
        <c:ser>
          <c:idx val="0"/>
          <c:order val="0"/>
          <c:tx>
            <c:v>ผลการเรียน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(ภาษาต่างประเทศ!$E$74:$L$74,ภาษาต่างประเทศ!$P$74:$Q$74)</c:f>
              <c:strCache/>
            </c:strRef>
          </c:cat>
          <c:val>
            <c:numRef>
              <c:f>(ภาษาต่างประเทศ!$E$96:$L$96,ภาษาต่างประเทศ!$P$96:$Q$96)</c:f>
              <c:numCache/>
            </c:numRef>
          </c:val>
          <c:shape val="box"/>
        </c:ser>
        <c:shape val="box"/>
        <c:axId val="64147806"/>
        <c:axId val="40459343"/>
      </c:bar3DChart>
      <c:catAx>
        <c:axId val="641478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solidFill>
                      <a:srgbClr val="000000"/>
                    </a:solidFill>
                  </a:rPr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0.00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0459343"/>
        <c:crosses val="autoZero"/>
        <c:auto val="1"/>
        <c:lblOffset val="100"/>
        <c:tickLblSkip val="1"/>
        <c:noMultiLvlLbl val="0"/>
      </c:catAx>
      <c:valAx>
        <c:axId val="404593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solidFill>
                      <a:srgbClr val="000000"/>
                    </a:solidFill>
                  </a:rPr>
                  <a:t>ร้อยละของระดับผลการเรียน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-0.01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1478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65"/>
          <c:y val="0.58125"/>
          <c:w val="0.09925"/>
          <c:h val="0.05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แผนภูมิแสดงค่าร้อยละของระดับผลการเรียน โรงเรียนสตรีชัยภูมิ 
 ระดับช่วงชั้นที่ 3  ปีการศึกษา 2554</a:t>
            </a:r>
          </a:p>
        </c:rich>
      </c:tx>
      <c:layout>
        <c:manualLayout>
          <c:xMode val="factor"/>
          <c:yMode val="factor"/>
          <c:x val="0.01925"/>
          <c:y val="-0.015"/>
        </c:manualLayout>
      </c:layout>
      <c:spPr>
        <a:noFill/>
        <a:ln>
          <a:noFill/>
        </a:ln>
      </c:spPr>
    </c:title>
    <c:view3D>
      <c:rotX val="15"/>
      <c:hPercent val="42"/>
      <c:rotY val="20"/>
      <c:depthPercent val="100"/>
      <c:rAngAx val="1"/>
    </c:view3D>
    <c:plotArea>
      <c:layout>
        <c:manualLayout>
          <c:xMode val="edge"/>
          <c:yMode val="edge"/>
          <c:x val="0.01125"/>
          <c:y val="0.25325"/>
          <c:w val="0.907"/>
          <c:h val="0.7175"/>
        </c:manualLayout>
      </c:layout>
      <c:bar3DChart>
        <c:barDir val="col"/>
        <c:grouping val="clustered"/>
        <c:varyColors val="0"/>
        <c:ser>
          <c:idx val="0"/>
          <c:order val="0"/>
          <c:tx>
            <c:v>ผลการเรียน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(รวมสาระ!$C$26:$J$26,รวมสาระ!$N$26:$O$26)</c:f>
              <c:strCache/>
            </c:strRef>
          </c:cat>
          <c:val>
            <c:numRef>
              <c:f>(รวมสาระ!$C$36:$J$36,รวมสาระ!$N$36:$O$36)</c:f>
              <c:numCache/>
            </c:numRef>
          </c:val>
          <c:shape val="box"/>
        </c:ser>
        <c:shape val="box"/>
        <c:axId val="9822068"/>
        <c:axId val="21289749"/>
      </c:bar3DChart>
      <c:catAx>
        <c:axId val="98220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0" i="0" u="none" baseline="0">
                <a:solidFill>
                  <a:srgbClr val="000000"/>
                </a:solidFill>
              </a:defRPr>
            </a:pPr>
          </a:p>
        </c:txPr>
        <c:crossAx val="21289749"/>
        <c:crosses val="autoZero"/>
        <c:auto val="1"/>
        <c:lblOffset val="100"/>
        <c:tickLblSkip val="1"/>
        <c:noMultiLvlLbl val="0"/>
      </c:catAx>
      <c:valAx>
        <c:axId val="2128974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</a:rPr>
                  <a:t>ร้อยละของระดับผลการเรียน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0.00675"/>
              <c:y val="-0.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375" b="0" i="0" u="none" baseline="0">
                <a:solidFill>
                  <a:srgbClr val="000000"/>
                </a:solidFill>
              </a:defRPr>
            </a:pPr>
          </a:p>
        </c:txPr>
        <c:crossAx val="98220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45"/>
          <c:y val="0.58075"/>
          <c:w val="0.0965"/>
          <c:h val="0.0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แผนภูมิแสดงค่าร้อยละของนักเรียนที่มีผลการเรียน 0, ร, ม.ส. โรงเรียนสตรีชัยภูมิ ช่วงชั้นที่ 3  ปีการศึกษา 2554</a:t>
            </a:r>
          </a:p>
        </c:rich>
      </c:tx>
      <c:layout>
        <c:manualLayout>
          <c:xMode val="factor"/>
          <c:yMode val="factor"/>
          <c:x val="0.01425"/>
          <c:y val="0"/>
        </c:manualLayout>
      </c:layout>
      <c:spPr>
        <a:noFill/>
        <a:ln>
          <a:noFill/>
        </a:ln>
      </c:spPr>
    </c:title>
    <c:view3D>
      <c:rotX val="15"/>
      <c:hPercent val="68"/>
      <c:rotY val="20"/>
      <c:depthPercent val="100"/>
      <c:rAngAx val="1"/>
    </c:view3D>
    <c:plotArea>
      <c:layout>
        <c:manualLayout>
          <c:xMode val="edge"/>
          <c:yMode val="edge"/>
          <c:x val="0.02375"/>
          <c:y val="0.179"/>
          <c:w val="0.95275"/>
          <c:h val="0.792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รวมสาระ!$R$26:$T$26</c:f>
              <c:strCache/>
            </c:strRef>
          </c:cat>
          <c:val>
            <c:numRef>
              <c:f>รวมสาระ!$R$36:$T$36</c:f>
              <c:numCache/>
            </c:numRef>
          </c:val>
          <c:shape val="box"/>
        </c:ser>
        <c:shape val="box"/>
        <c:axId val="57390014"/>
        <c:axId val="46748079"/>
      </c:bar3DChart>
      <c:catAx>
        <c:axId val="573900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ผลการเรียน</a:t>
                </a:r>
              </a:p>
            </c:rich>
          </c:tx>
          <c:layout>
            <c:manualLayout>
              <c:xMode val="factor"/>
              <c:yMode val="factor"/>
              <c:x val="0.004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6748079"/>
        <c:crosses val="autoZero"/>
        <c:auto val="1"/>
        <c:lblOffset val="100"/>
        <c:tickLblSkip val="1"/>
        <c:noMultiLvlLbl val="0"/>
      </c:catAx>
      <c:valAx>
        <c:axId val="467480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ร้อยละของผลการเรียน</a:t>
                </a:r>
              </a:p>
            </c:rich>
          </c:tx>
          <c:layout>
            <c:manualLayout>
              <c:xMode val="factor"/>
              <c:yMode val="factor"/>
              <c:x val="0.0047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39001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0" i="0" u="none" baseline="0">
                <a:solidFill>
                  <a:srgbClr val="000000"/>
                </a:solidFill>
              </a:rPr>
              <a:t>แผนภูมิแสดงร้อยละของระดับผลการเรียนกลุ่มสาระการเรียนรู้ภาษาไทย  
ระดับช่วงชั้นที่ 2  ปีการศึกษา 2554</a:t>
            </a:r>
          </a:p>
        </c:rich>
      </c:tx>
      <c:layout>
        <c:manualLayout>
          <c:xMode val="factor"/>
          <c:yMode val="factor"/>
          <c:x val="-0.01925"/>
          <c:y val="-0.007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244"/>
          <c:w val="0.88275"/>
          <c:h val="0.73725"/>
        </c:manualLayout>
      </c:layout>
      <c:bar3DChart>
        <c:barDir val="col"/>
        <c:grouping val="clustered"/>
        <c:varyColors val="0"/>
        <c:ser>
          <c:idx val="0"/>
          <c:order val="0"/>
          <c:tx>
            <c:v>ผลการเรียน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(ภาษาไทย!$E$4:$L$4,ภาษาไทย!$P$4:$Q$4)</c:f>
              <c:strCache/>
            </c:strRef>
          </c:cat>
          <c:val>
            <c:numRef>
              <c:f>(ภาษาไทย!$E$19:$L$19,ภาษาไทย!$P$19:$Q$19)</c:f>
              <c:numCache/>
            </c:numRef>
          </c:val>
          <c:shape val="box"/>
        </c:ser>
        <c:shape val="box"/>
        <c:axId val="18079528"/>
        <c:axId val="28498025"/>
      </c:bar3DChart>
      <c:catAx>
        <c:axId val="180795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0" i="0" u="none" baseline="0">
                    <a:solidFill>
                      <a:srgbClr val="000000"/>
                    </a:solidFill>
                  </a:rPr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0.004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8498025"/>
        <c:crosses val="autoZero"/>
        <c:auto val="1"/>
        <c:lblOffset val="100"/>
        <c:tickLblSkip val="1"/>
        <c:noMultiLvlLbl val="0"/>
      </c:catAx>
      <c:valAx>
        <c:axId val="284980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0" i="0" u="none" baseline="0">
                    <a:solidFill>
                      <a:srgbClr val="000000"/>
                    </a:solidFill>
                  </a:rPr>
                  <a:t>ร้อยละของระดับผลการเรียน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-0.015"/>
              <c:y val="0.00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0795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55"/>
          <c:y val="0.58325"/>
          <c:w val="0.09025"/>
          <c:h val="0.0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3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75" b="0" i="0" u="none" baseline="0">
                <a:solidFill>
                  <a:srgbClr val="000000"/>
                </a:solidFill>
              </a:rPr>
              <a:t>แผนภูมิแสดงร้อยละของระดับผลการเรียนกลุ่มสาระการเรียนรู้ภาษาไทย   
ระดับช่วงชั้นที่ 3  ปีการศึกษา 2554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>
          <a:noFill/>
        </a:ln>
      </c:spPr>
    </c:title>
    <c:view3D>
      <c:rotX val="15"/>
      <c:hPercent val="59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229"/>
          <c:w val="0.863"/>
          <c:h val="0.75525"/>
        </c:manualLayout>
      </c:layout>
      <c:bar3DChart>
        <c:barDir val="col"/>
        <c:grouping val="clustered"/>
        <c:varyColors val="0"/>
        <c:ser>
          <c:idx val="0"/>
          <c:order val="0"/>
          <c:tx>
            <c:v>ผลการเรียน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(ภาษาไทย!$E$27:$L$27,ภาษาไทย!$P$27:$Q$27)</c:f>
              <c:strCache/>
            </c:strRef>
          </c:cat>
          <c:val>
            <c:numRef>
              <c:f>(ภาษาไทย!$E$41:$L$41,ภาษาไทย!$P$41:$Q$41)</c:f>
              <c:numCache/>
            </c:numRef>
          </c:val>
          <c:shape val="box"/>
        </c:ser>
        <c:shape val="box"/>
        <c:axId val="55155634"/>
        <c:axId val="26638659"/>
      </c:bar3DChart>
      <c:catAx>
        <c:axId val="551556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0" i="0" u="none" baseline="0">
                    <a:solidFill>
                      <a:srgbClr val="000000"/>
                    </a:solidFill>
                  </a:rPr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6638659"/>
        <c:crosses val="autoZero"/>
        <c:auto val="1"/>
        <c:lblOffset val="100"/>
        <c:tickLblSkip val="1"/>
        <c:noMultiLvlLbl val="0"/>
      </c:catAx>
      <c:valAx>
        <c:axId val="266386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0" i="0" u="none" baseline="0">
                    <a:solidFill>
                      <a:srgbClr val="000000"/>
                    </a:solidFill>
                  </a:rPr>
                  <a:t>ร้อยละของระดับผลการเรียน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1556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625"/>
          <c:y val="0.5765"/>
          <c:w val="0.11075"/>
          <c:h val="0.0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0" i="0" u="none" baseline="0">
                <a:solidFill>
                  <a:srgbClr val="000000"/>
                </a:solidFill>
              </a:rPr>
              <a:t> แผนภูมิแสดงค่าร้อยละของระดับผลการเรียนกลุ่มสาระการเรียนรู้คณิตศาสตร์  
ระดับช่วงชั้นที่ 2  ปีการศึกษา 2554</a:t>
            </a:r>
          </a:p>
        </c:rich>
      </c:tx>
      <c:layout>
        <c:manualLayout>
          <c:xMode val="factor"/>
          <c:yMode val="factor"/>
          <c:x val="0.00325"/>
          <c:y val="-0.01975"/>
        </c:manualLayout>
      </c:layout>
      <c:spPr>
        <a:noFill/>
        <a:ln>
          <a:noFill/>
        </a:ln>
      </c:spPr>
    </c:title>
    <c:view3D>
      <c:rotX val="15"/>
      <c:hPercent val="59"/>
      <c:rotY val="20"/>
      <c:depthPercent val="100"/>
      <c:rAngAx val="1"/>
    </c:view3D>
    <c:plotArea>
      <c:layout>
        <c:manualLayout>
          <c:xMode val="edge"/>
          <c:yMode val="edge"/>
          <c:x val="0.011"/>
          <c:y val="0.217"/>
          <c:w val="0.8705"/>
          <c:h val="0.7665"/>
        </c:manualLayout>
      </c:layout>
      <c:bar3DChart>
        <c:barDir val="col"/>
        <c:grouping val="clustered"/>
        <c:varyColors val="0"/>
        <c:ser>
          <c:idx val="0"/>
          <c:order val="0"/>
          <c:tx>
            <c:v>ผลการเรียน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(คณิตศาสตร์!$E$4:$L$4,คณิตศาสตร์!$P$4:$Q$4)</c:f>
              <c:strCache/>
            </c:strRef>
          </c:cat>
          <c:val>
            <c:numRef>
              <c:f>(คณิตศาสตร์!$E$19:$L$19,คณิตศาสตร์!$P$19:$Q$19)</c:f>
              <c:numCache/>
            </c:numRef>
          </c:val>
          <c:shape val="box"/>
        </c:ser>
        <c:shape val="box"/>
        <c:axId val="38421340"/>
        <c:axId val="10247741"/>
      </c:bar3DChart>
      <c:catAx>
        <c:axId val="384213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0.0055"/>
              <c:y val="-0.0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0247741"/>
        <c:crosses val="autoZero"/>
        <c:auto val="1"/>
        <c:lblOffset val="100"/>
        <c:tickLblSkip val="1"/>
        <c:noMultiLvlLbl val="0"/>
      </c:catAx>
      <c:valAx>
        <c:axId val="102477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</a:rPr>
                  <a:t>ร้อยละของระดับผลการเรียน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-0.01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4213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35"/>
          <c:y val="0.574"/>
          <c:w val="0.102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solidFill>
                  <a:srgbClr val="000000"/>
                </a:solidFill>
              </a:rPr>
              <a:t>แผนภูมิแสดงค่าร้อยละของระดับผลการเรียนกลุ่มสาระการเรียนรู้คณิตศาสตร์ 
  ระดับช่วงชั้นที่  3  ปีการศึกษา 2554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view3D>
      <c:rotX val="15"/>
      <c:hPercent val="59"/>
      <c:rotY val="20"/>
      <c:depthPercent val="100"/>
      <c:rAngAx val="1"/>
    </c:view3D>
    <c:plotArea>
      <c:layout>
        <c:manualLayout>
          <c:xMode val="edge"/>
          <c:yMode val="edge"/>
          <c:x val="0.011"/>
          <c:y val="0.23325"/>
          <c:w val="0.8675"/>
          <c:h val="0.7505"/>
        </c:manualLayout>
      </c:layout>
      <c:bar3DChart>
        <c:barDir val="col"/>
        <c:grouping val="clustered"/>
        <c:varyColors val="0"/>
        <c:ser>
          <c:idx val="0"/>
          <c:order val="0"/>
          <c:tx>
            <c:v>ผลการเรียน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(คณิตศาสตร์!$E$26:$L$26,คณิตศาสตร์!$P$26:$Q$26)</c:f>
              <c:strCache/>
            </c:strRef>
          </c:cat>
          <c:val>
            <c:numRef>
              <c:f>(คณิตศาสตร์!$E$54:$L$54,คณิตศาสตร์!$P$54:$Q$54)</c:f>
              <c:numCache/>
            </c:numRef>
          </c:val>
          <c:shape val="box"/>
        </c:ser>
        <c:shape val="box"/>
        <c:axId val="25120806"/>
        <c:axId val="24760663"/>
      </c:bar3DChart>
      <c:catAx>
        <c:axId val="251208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4760663"/>
        <c:crosses val="autoZero"/>
        <c:auto val="1"/>
        <c:lblOffset val="100"/>
        <c:tickLblSkip val="1"/>
        <c:noMultiLvlLbl val="0"/>
      </c:catAx>
      <c:valAx>
        <c:axId val="247606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ร้อยละของระดับผลการเรียน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1208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075"/>
          <c:y val="0.579"/>
          <c:w val="0.10475"/>
          <c:h val="0.05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0" i="0" u="none" baseline="0">
                <a:solidFill>
                  <a:srgbClr val="000000"/>
                </a:solidFill>
              </a:rPr>
              <a:t>แผนภูมิแสดงค่าร้อยละของระดับผลการเรียนกลุ่มสาระการเรียนรู้วิทยาศาสตร์   
ระดับช่วงชั้นที่ 2  ปีการศึกษา 2554</a:t>
            </a:r>
          </a:p>
        </c:rich>
      </c:tx>
      <c:layout>
        <c:manualLayout>
          <c:xMode val="factor"/>
          <c:yMode val="factor"/>
          <c:x val="-0.01175"/>
          <c:y val="-0.0195"/>
        </c:manualLayout>
      </c:layout>
      <c:spPr>
        <a:noFill/>
        <a:ln>
          <a:noFill/>
        </a:ln>
      </c:spPr>
    </c:title>
    <c:view3D>
      <c:rotX val="15"/>
      <c:hPercent val="57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23525"/>
          <c:w val="0.863"/>
          <c:h val="0.7485"/>
        </c:manualLayout>
      </c:layout>
      <c:bar3DChart>
        <c:barDir val="col"/>
        <c:grouping val="clustered"/>
        <c:varyColors val="0"/>
        <c:ser>
          <c:idx val="0"/>
          <c:order val="0"/>
          <c:tx>
            <c:v>ผลการเรียน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(วิทยาศาสตร์!$E$4:$L$4,วิทยาศาสตร์!$P$4:$Q$4)</c:f>
              <c:strCache/>
            </c:strRef>
          </c:cat>
          <c:val>
            <c:numRef>
              <c:f>(วิทยาศาสตร์!$E$18:$L$18,วิทยาศาสตร์!$P$18:$Q$18)</c:f>
              <c:numCache/>
            </c:numRef>
          </c:val>
          <c:shape val="box"/>
        </c:ser>
        <c:shape val="box"/>
        <c:axId val="21519376"/>
        <c:axId val="59456657"/>
      </c:bar3DChart>
      <c:catAx>
        <c:axId val="215193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25" b="0" i="0" u="none" baseline="0">
                    <a:solidFill>
                      <a:srgbClr val="000000"/>
                    </a:solidFill>
                  </a:rPr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9456657"/>
        <c:crosses val="autoZero"/>
        <c:auto val="1"/>
        <c:lblOffset val="100"/>
        <c:tickLblSkip val="1"/>
        <c:noMultiLvlLbl val="0"/>
      </c:catAx>
      <c:valAx>
        <c:axId val="594566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25" b="0" i="0" u="none" baseline="0">
                    <a:solidFill>
                      <a:srgbClr val="000000"/>
                    </a:solidFill>
                  </a:rPr>
                  <a:t>ร้อยละของระดับผลการเรียน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5193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625"/>
          <c:y val="0.5795"/>
          <c:w val="0.11075"/>
          <c:h val="0.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9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152400</xdr:colOff>
      <xdr:row>2</xdr:row>
      <xdr:rowOff>219075</xdr:rowOff>
    </xdr:from>
    <xdr:to>
      <xdr:col>11</xdr:col>
      <xdr:colOff>304800</xdr:colOff>
      <xdr:row>2</xdr:row>
      <xdr:rowOff>219075</xdr:rowOff>
    </xdr:to>
    <xdr:sp>
      <xdr:nvSpPr>
        <xdr:cNvPr id="1" name="Line 1"/>
        <xdr:cNvSpPr>
          <a:spLocks/>
        </xdr:cNvSpPr>
      </xdr:nvSpPr>
      <xdr:spPr>
        <a:xfrm>
          <a:off x="7143750" y="9620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161925</xdr:colOff>
      <xdr:row>24</xdr:row>
      <xdr:rowOff>219075</xdr:rowOff>
    </xdr:from>
    <xdr:to>
      <xdr:col>11</xdr:col>
      <xdr:colOff>314325</xdr:colOff>
      <xdr:row>24</xdr:row>
      <xdr:rowOff>219075</xdr:rowOff>
    </xdr:to>
    <xdr:sp>
      <xdr:nvSpPr>
        <xdr:cNvPr id="2" name="Line 2"/>
        <xdr:cNvSpPr>
          <a:spLocks/>
        </xdr:cNvSpPr>
      </xdr:nvSpPr>
      <xdr:spPr>
        <a:xfrm>
          <a:off x="7153275" y="65436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14</xdr:row>
      <xdr:rowOff>76200</xdr:rowOff>
    </xdr:from>
    <xdr:to>
      <xdr:col>14</xdr:col>
      <xdr:colOff>352425</xdr:colOff>
      <xdr:row>20</xdr:row>
      <xdr:rowOff>95250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00025" y="4362450"/>
          <a:ext cx="8515350" cy="990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                  รายงานผลการเรียนกลุ่มสาระการเรียนรู้ โรงเรียนสตรีชัยภูมิ  ระดับช่วงชั้นที่  2   ปีการศึกษา  2554  พบว่า มีนักเรียนที่ได้รับการตัดสินผลการเรียน 45,232  คน       คิดเป็นร้อยละ 99.63   จำนวนนักเรียนที่สอบไม่ผ่าน  1,040  คน คิดเป็นร้อยละ  2.30   นักเรียนที่ไม่ได้รับการตัดสินผลการเรียน  166   คน  คิดเป็นร้อยละ  0.36  ค่าเฉลี่ยรวมของผลการเรียนเท่ากับ  2.85   ส่วนเบี่ยงเบนมาตรฐาน  1.049</a:t>
          </a:r>
        </a:p>
      </xdr:txBody>
    </xdr:sp>
    <xdr:clientData/>
  </xdr:twoCellAnchor>
  <xdr:twoCellAnchor>
    <xdr:from>
      <xdr:col>0</xdr:col>
      <xdr:colOff>304800</xdr:colOff>
      <xdr:row>36</xdr:row>
      <xdr:rowOff>76200</xdr:rowOff>
    </xdr:from>
    <xdr:to>
      <xdr:col>14</xdr:col>
      <xdr:colOff>457200</xdr:colOff>
      <xdr:row>41</xdr:row>
      <xdr:rowOff>142875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04800" y="9944100"/>
          <a:ext cx="8515350" cy="876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                  รายงานผลการเรียนกลุ่มสาระการเรียนรู้ โรงเรียนสตรีชัยภูมิ  ระดับช่วงชั้นที่  3  ปีการศึกษา  2554  พบว่า มีนักเรียนที่ได้รับการตัดสินผลการเรียน 57,366  คน       คิดเป็นร้อยละ 98.57   จำนวนนักเรียนที่สอบไม่ผ่าน  2,414   คน คิดเป็นร้อยละ 4.21   นักเรียนที่ไม่ได้รับการตัดสินผลการเรียน  821   คน  คิดเป็นร้อยละ  1.43  ค่าเฉลี่ยรวมของผลการเรียนเท่ากับ  2.80   ส่วนเบี่ยงเบนมาตรฐาน  1.110</a:t>
          </a:r>
        </a:p>
      </xdr:txBody>
    </xdr:sp>
    <xdr:clientData/>
  </xdr:twoCellAnchor>
  <xdr:twoCellAnchor>
    <xdr:from>
      <xdr:col>20</xdr:col>
      <xdr:colOff>38100</xdr:colOff>
      <xdr:row>1</xdr:row>
      <xdr:rowOff>333375</xdr:rowOff>
    </xdr:from>
    <xdr:to>
      <xdr:col>26</xdr:col>
      <xdr:colOff>514350</xdr:colOff>
      <xdr:row>14</xdr:row>
      <xdr:rowOff>38100</xdr:rowOff>
    </xdr:to>
    <xdr:graphicFrame>
      <xdr:nvGraphicFramePr>
        <xdr:cNvPr id="5" name="Chart 5"/>
        <xdr:cNvGraphicFramePr/>
      </xdr:nvGraphicFramePr>
      <xdr:xfrm>
        <a:off x="13268325" y="704850"/>
        <a:ext cx="413385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46</xdr:row>
      <xdr:rowOff>104775</xdr:rowOff>
    </xdr:from>
    <xdr:to>
      <xdr:col>14</xdr:col>
      <xdr:colOff>123825</xdr:colOff>
      <xdr:row>77</xdr:row>
      <xdr:rowOff>28575</xdr:rowOff>
    </xdr:to>
    <xdr:graphicFrame>
      <xdr:nvGraphicFramePr>
        <xdr:cNvPr id="6" name="Chart 6"/>
        <xdr:cNvGraphicFramePr/>
      </xdr:nvGraphicFramePr>
      <xdr:xfrm>
        <a:off x="38100" y="11591925"/>
        <a:ext cx="8448675" cy="4943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114300</xdr:colOff>
      <xdr:row>0</xdr:row>
      <xdr:rowOff>19050</xdr:rowOff>
    </xdr:from>
    <xdr:to>
      <xdr:col>14</xdr:col>
      <xdr:colOff>390525</xdr:colOff>
      <xdr:row>0</xdr:row>
      <xdr:rowOff>219075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8477250" y="19050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14</xdr:col>
      <xdr:colOff>85725</xdr:colOff>
      <xdr:row>46</xdr:row>
      <xdr:rowOff>95250</xdr:rowOff>
    </xdr:from>
    <xdr:to>
      <xdr:col>14</xdr:col>
      <xdr:colOff>361950</xdr:colOff>
      <xdr:row>47</xdr:row>
      <xdr:rowOff>133350</xdr:rowOff>
    </xdr:to>
    <xdr:sp>
      <xdr:nvSpPr>
        <xdr:cNvPr id="8" name="Text Box 9"/>
        <xdr:cNvSpPr txBox="1">
          <a:spLocks noChangeArrowheads="1"/>
        </xdr:cNvSpPr>
      </xdr:nvSpPr>
      <xdr:spPr>
        <a:xfrm>
          <a:off x="8448675" y="11582400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43</a:t>
          </a:r>
        </a:p>
      </xdr:txBody>
    </xdr:sp>
    <xdr:clientData/>
  </xdr:twoCellAnchor>
  <xdr:twoCellAnchor>
    <xdr:from>
      <xdr:col>14</xdr:col>
      <xdr:colOff>161925</xdr:colOff>
      <xdr:row>22</xdr:row>
      <xdr:rowOff>66675</xdr:rowOff>
    </xdr:from>
    <xdr:to>
      <xdr:col>14</xdr:col>
      <xdr:colOff>438150</xdr:colOff>
      <xdr:row>22</xdr:row>
      <xdr:rowOff>266700</xdr:rowOff>
    </xdr:to>
    <xdr:sp>
      <xdr:nvSpPr>
        <xdr:cNvPr id="9" name="Text Box 10"/>
        <xdr:cNvSpPr txBox="1">
          <a:spLocks noChangeArrowheads="1"/>
        </xdr:cNvSpPr>
      </xdr:nvSpPr>
      <xdr:spPr>
        <a:xfrm>
          <a:off x="8524875" y="5648325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44</a:t>
          </a:r>
        </a:p>
      </xdr:txBody>
    </xdr:sp>
    <xdr:clientData/>
  </xdr:twoCellAnchor>
  <xdr:twoCellAnchor>
    <xdr:from>
      <xdr:col>14</xdr:col>
      <xdr:colOff>114300</xdr:colOff>
      <xdr:row>82</xdr:row>
      <xdr:rowOff>85725</xdr:rowOff>
    </xdr:from>
    <xdr:to>
      <xdr:col>14</xdr:col>
      <xdr:colOff>390525</xdr:colOff>
      <xdr:row>83</xdr:row>
      <xdr:rowOff>123825</xdr:rowOff>
    </xdr:to>
    <xdr:sp>
      <xdr:nvSpPr>
        <xdr:cNvPr id="10" name="Text Box 11"/>
        <xdr:cNvSpPr txBox="1">
          <a:spLocks noChangeArrowheads="1"/>
        </xdr:cNvSpPr>
      </xdr:nvSpPr>
      <xdr:spPr>
        <a:xfrm>
          <a:off x="8477250" y="17402175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45</a:t>
          </a:r>
        </a:p>
      </xdr:txBody>
    </xdr:sp>
    <xdr:clientData/>
  </xdr:twoCellAnchor>
  <xdr:twoCellAnchor>
    <xdr:from>
      <xdr:col>26</xdr:col>
      <xdr:colOff>190500</xdr:colOff>
      <xdr:row>0</xdr:row>
      <xdr:rowOff>47625</xdr:rowOff>
    </xdr:from>
    <xdr:to>
      <xdr:col>26</xdr:col>
      <xdr:colOff>466725</xdr:colOff>
      <xdr:row>0</xdr:row>
      <xdr:rowOff>247650</xdr:rowOff>
    </xdr:to>
    <xdr:sp>
      <xdr:nvSpPr>
        <xdr:cNvPr id="11" name="Text Box 12"/>
        <xdr:cNvSpPr txBox="1">
          <a:spLocks noChangeArrowheads="1"/>
        </xdr:cNvSpPr>
      </xdr:nvSpPr>
      <xdr:spPr>
        <a:xfrm>
          <a:off x="17078325" y="47625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46</a:t>
          </a:r>
        </a:p>
      </xdr:txBody>
    </xdr:sp>
    <xdr:clientData/>
  </xdr:twoCellAnchor>
  <xdr:twoCellAnchor>
    <xdr:from>
      <xdr:col>26</xdr:col>
      <xdr:colOff>190500</xdr:colOff>
      <xdr:row>22</xdr:row>
      <xdr:rowOff>47625</xdr:rowOff>
    </xdr:from>
    <xdr:to>
      <xdr:col>26</xdr:col>
      <xdr:colOff>466725</xdr:colOff>
      <xdr:row>22</xdr:row>
      <xdr:rowOff>247650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17078325" y="5629275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47</a:t>
          </a:r>
        </a:p>
      </xdr:txBody>
    </xdr:sp>
    <xdr:clientData/>
  </xdr:twoCellAnchor>
  <xdr:twoCellAnchor>
    <xdr:from>
      <xdr:col>0</xdr:col>
      <xdr:colOff>85725</xdr:colOff>
      <xdr:row>83</xdr:row>
      <xdr:rowOff>76200</xdr:rowOff>
    </xdr:from>
    <xdr:to>
      <xdr:col>14</xdr:col>
      <xdr:colOff>200025</xdr:colOff>
      <xdr:row>111</xdr:row>
      <xdr:rowOff>104775</xdr:rowOff>
    </xdr:to>
    <xdr:graphicFrame>
      <xdr:nvGraphicFramePr>
        <xdr:cNvPr id="13" name="Chart 7"/>
        <xdr:cNvGraphicFramePr/>
      </xdr:nvGraphicFramePr>
      <xdr:xfrm>
        <a:off x="85725" y="17554575"/>
        <a:ext cx="8477250" cy="4562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38100</xdr:colOff>
      <xdr:row>23</xdr:row>
      <xdr:rowOff>342900</xdr:rowOff>
    </xdr:from>
    <xdr:to>
      <xdr:col>26</xdr:col>
      <xdr:colOff>495300</xdr:colOff>
      <xdr:row>35</xdr:row>
      <xdr:rowOff>104775</xdr:rowOff>
    </xdr:to>
    <xdr:graphicFrame>
      <xdr:nvGraphicFramePr>
        <xdr:cNvPr id="14" name="Chart 17"/>
        <xdr:cNvGraphicFramePr/>
      </xdr:nvGraphicFramePr>
      <xdr:xfrm>
        <a:off x="13268325" y="6296025"/>
        <a:ext cx="4114800" cy="3381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19</xdr:row>
      <xdr:rowOff>76200</xdr:rowOff>
    </xdr:from>
    <xdr:to>
      <xdr:col>17</xdr:col>
      <xdr:colOff>533400</xdr:colOff>
      <xdr:row>22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625" y="5695950"/>
          <a:ext cx="9029700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</a:t>
          </a:r>
          <a:r>
            <a:rPr lang="en-US" cap="none" sz="15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   รายงานผลการเรียนกลุ่มสาระการเรียนรู้ภาษาไทย ระดับช่วงชั้นที่  2   ปีการศึกษา  2554  พบว่า มีนักเรียนที่ได้รับการตัดสินผลการเรียน 3,326  คน    คิดเป็นร้อยละ 99.70   จำนวนนักเรียนที่สอบไม่ผ่าน 52  คน คิดเป็นร้อยละ 1.56   นักเรียนที่ไม่ได้รับการตัดสินผลการเรียน  10   คน  คิดเป็นร้อยละ  0.30    ค่าเฉลี่ยรวมของผลการเรียนเท่ากับ 2.90   ส่วนเบี่ยงเบนมาตรฐาน  0.963</a:t>
          </a:r>
        </a:p>
      </xdr:txBody>
    </xdr:sp>
    <xdr:clientData/>
  </xdr:twoCellAnchor>
  <xdr:twoCellAnchor>
    <xdr:from>
      <xdr:col>0</xdr:col>
      <xdr:colOff>47625</xdr:colOff>
      <xdr:row>41</xdr:row>
      <xdr:rowOff>57150</xdr:rowOff>
    </xdr:from>
    <xdr:to>
      <xdr:col>17</xdr:col>
      <xdr:colOff>533400</xdr:colOff>
      <xdr:row>44</xdr:row>
      <xdr:rowOff>38100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7625" y="11906250"/>
          <a:ext cx="902970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   รายงานผลการเรียนกลุ่มสาระการเรียนรู้ภาษาไทย ระดับช่วงชั้นที่  3    ปีการศึกษา  2554  พบว่า มีนักเรียนที่ได้รับการตัดสินผลการเรียน 3,640  คน       คิดเป็นร้อยละ 99.20   จำนวนนักเรียนที่สอบไม่ผ่าน  172   คน คิดเป็นร้อยละ 4.73   นักเรียนที่ไม่ได้รับการตัดสินผลการเรียน  30   คน  คิดเป็นร้อยละ   0.79     ค่าเฉลี่ยรวมของ
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ผลการเรียนเท่ากับ  3.05   ส่วนเบี่ยงเบนมาตรฐาน  1.062</a:t>
          </a:r>
        </a:p>
      </xdr:txBody>
    </xdr:sp>
    <xdr:clientData/>
  </xdr:twoCellAnchor>
  <xdr:twoCellAnchor>
    <xdr:from>
      <xdr:col>13</xdr:col>
      <xdr:colOff>219075</xdr:colOff>
      <xdr:row>25</xdr:row>
      <xdr:rowOff>219075</xdr:rowOff>
    </xdr:from>
    <xdr:to>
      <xdr:col>13</xdr:col>
      <xdr:colOff>314325</xdr:colOff>
      <xdr:row>25</xdr:row>
      <xdr:rowOff>219075</xdr:rowOff>
    </xdr:to>
    <xdr:sp>
      <xdr:nvSpPr>
        <xdr:cNvPr id="3" name="Line 6"/>
        <xdr:cNvSpPr>
          <a:spLocks/>
        </xdr:cNvSpPr>
      </xdr:nvSpPr>
      <xdr:spPr>
        <a:xfrm>
          <a:off x="7105650" y="75057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219075</xdr:colOff>
      <xdr:row>2</xdr:row>
      <xdr:rowOff>219075</xdr:rowOff>
    </xdr:from>
    <xdr:to>
      <xdr:col>13</xdr:col>
      <xdr:colOff>314325</xdr:colOff>
      <xdr:row>2</xdr:row>
      <xdr:rowOff>219075</xdr:rowOff>
    </xdr:to>
    <xdr:sp>
      <xdr:nvSpPr>
        <xdr:cNvPr id="4" name="Line 7"/>
        <xdr:cNvSpPr>
          <a:spLocks/>
        </xdr:cNvSpPr>
      </xdr:nvSpPr>
      <xdr:spPr>
        <a:xfrm>
          <a:off x="7105650" y="8191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47</xdr:row>
      <xdr:rowOff>133350</xdr:rowOff>
    </xdr:from>
    <xdr:to>
      <xdr:col>17</xdr:col>
      <xdr:colOff>542925</xdr:colOff>
      <xdr:row>65</xdr:row>
      <xdr:rowOff>66675</xdr:rowOff>
    </xdr:to>
    <xdr:graphicFrame>
      <xdr:nvGraphicFramePr>
        <xdr:cNvPr id="5" name="Chart 8"/>
        <xdr:cNvGraphicFramePr/>
      </xdr:nvGraphicFramePr>
      <xdr:xfrm>
        <a:off x="38100" y="12954000"/>
        <a:ext cx="904875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69</xdr:row>
      <xdr:rowOff>133350</xdr:rowOff>
    </xdr:from>
    <xdr:to>
      <xdr:col>17</xdr:col>
      <xdr:colOff>476250</xdr:colOff>
      <xdr:row>90</xdr:row>
      <xdr:rowOff>85725</xdr:rowOff>
    </xdr:to>
    <xdr:graphicFrame>
      <xdr:nvGraphicFramePr>
        <xdr:cNvPr id="6" name="Chart 9"/>
        <xdr:cNvGraphicFramePr/>
      </xdr:nvGraphicFramePr>
      <xdr:xfrm>
        <a:off x="66675" y="16516350"/>
        <a:ext cx="8953500" cy="3352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161925</xdr:colOff>
      <xdr:row>0</xdr:row>
      <xdr:rowOff>47625</xdr:rowOff>
    </xdr:from>
    <xdr:to>
      <xdr:col>17</xdr:col>
      <xdr:colOff>485775</xdr:colOff>
      <xdr:row>0</xdr:row>
      <xdr:rowOff>304800</xdr:rowOff>
    </xdr:to>
    <xdr:sp>
      <xdr:nvSpPr>
        <xdr:cNvPr id="7" name="Text Box 10"/>
        <xdr:cNvSpPr txBox="1">
          <a:spLocks noChangeArrowheads="1"/>
        </xdr:cNvSpPr>
      </xdr:nvSpPr>
      <xdr:spPr>
        <a:xfrm>
          <a:off x="8705850" y="47625"/>
          <a:ext cx="3238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17</xdr:col>
      <xdr:colOff>114300</xdr:colOff>
      <xdr:row>23</xdr:row>
      <xdr:rowOff>66675</xdr:rowOff>
    </xdr:from>
    <xdr:to>
      <xdr:col>17</xdr:col>
      <xdr:colOff>438150</xdr:colOff>
      <xdr:row>24</xdr:row>
      <xdr:rowOff>9525</xdr:rowOff>
    </xdr:to>
    <xdr:sp>
      <xdr:nvSpPr>
        <xdr:cNvPr id="8" name="Text Box 11"/>
        <xdr:cNvSpPr txBox="1">
          <a:spLocks noChangeArrowheads="1"/>
        </xdr:cNvSpPr>
      </xdr:nvSpPr>
      <xdr:spPr>
        <a:xfrm>
          <a:off x="8658225" y="6734175"/>
          <a:ext cx="3238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17</xdr:col>
      <xdr:colOff>123825</xdr:colOff>
      <xdr:row>46</xdr:row>
      <xdr:rowOff>38100</xdr:rowOff>
    </xdr:from>
    <xdr:to>
      <xdr:col>17</xdr:col>
      <xdr:colOff>447675</xdr:colOff>
      <xdr:row>47</xdr:row>
      <xdr:rowOff>19050</xdr:rowOff>
    </xdr:to>
    <xdr:sp>
      <xdr:nvSpPr>
        <xdr:cNvPr id="9" name="Text Box 12"/>
        <xdr:cNvSpPr txBox="1">
          <a:spLocks noChangeArrowheads="1"/>
        </xdr:cNvSpPr>
      </xdr:nvSpPr>
      <xdr:spPr>
        <a:xfrm>
          <a:off x="8667750" y="12696825"/>
          <a:ext cx="3238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17</xdr:col>
      <xdr:colOff>57150</xdr:colOff>
      <xdr:row>69</xdr:row>
      <xdr:rowOff>28575</xdr:rowOff>
    </xdr:from>
    <xdr:to>
      <xdr:col>17</xdr:col>
      <xdr:colOff>381000</xdr:colOff>
      <xdr:row>70</xdr:row>
      <xdr:rowOff>9525</xdr:rowOff>
    </xdr:to>
    <xdr:sp>
      <xdr:nvSpPr>
        <xdr:cNvPr id="10" name="Text Box 13"/>
        <xdr:cNvSpPr txBox="1">
          <a:spLocks noChangeArrowheads="1"/>
        </xdr:cNvSpPr>
      </xdr:nvSpPr>
      <xdr:spPr>
        <a:xfrm>
          <a:off x="8601075" y="16411575"/>
          <a:ext cx="3238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77</xdr:row>
      <xdr:rowOff>76200</xdr:rowOff>
    </xdr:from>
    <xdr:to>
      <xdr:col>17</xdr:col>
      <xdr:colOff>514350</xdr:colOff>
      <xdr:row>113</xdr:row>
      <xdr:rowOff>123825</xdr:rowOff>
    </xdr:to>
    <xdr:graphicFrame>
      <xdr:nvGraphicFramePr>
        <xdr:cNvPr id="1" name="Chart 5"/>
        <xdr:cNvGraphicFramePr/>
      </xdr:nvGraphicFramePr>
      <xdr:xfrm>
        <a:off x="95250" y="20259675"/>
        <a:ext cx="8763000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19</xdr:row>
      <xdr:rowOff>85725</xdr:rowOff>
    </xdr:from>
    <xdr:to>
      <xdr:col>17</xdr:col>
      <xdr:colOff>514350</xdr:colOff>
      <xdr:row>21</xdr:row>
      <xdr:rowOff>266700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85725" y="5810250"/>
          <a:ext cx="8772525" cy="771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</a:t>
          </a:r>
          <a:r>
            <a:rPr lang="en-US" cap="none" sz="15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   รายงานผลการเรียนกลุ่มสาระการเรียนรู้คณิตศาสตร์  ระดับช่วงชั้นที่  2   ปีการศึกษา  2554  พบว่า มีนักเรียนที่ได้รับการตัดสินผลการเรียน 4,276  คน   คิดเป็นร้อยละ 99.77  จำนวนนักเรียนที่สอบไม่ผ่าน  73   คน คิดเป็นร้อยละ 1.71   นักเรียนที่ไม่ได้รับการตัดสินผลการเรียน  10   คน  คิดเป็นร้อยละ  0.23   ค่าเฉลี่ยรวมของ
</a:t>
          </a:r>
          <a:r>
            <a:rPr lang="en-US" cap="none" sz="15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ผลการเรียนเท่ากับ   2.44   ส่วนเบี่ยงเบนมาตรฐาน  1.026</a:t>
          </a:r>
        </a:p>
      </xdr:txBody>
    </xdr:sp>
    <xdr:clientData/>
  </xdr:twoCellAnchor>
  <xdr:twoCellAnchor>
    <xdr:from>
      <xdr:col>0</xdr:col>
      <xdr:colOff>133350</xdr:colOff>
      <xdr:row>54</xdr:row>
      <xdr:rowOff>57150</xdr:rowOff>
    </xdr:from>
    <xdr:to>
      <xdr:col>17</xdr:col>
      <xdr:colOff>371475</xdr:colOff>
      <xdr:row>59</xdr:row>
      <xdr:rowOff>47625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133350" y="16249650"/>
          <a:ext cx="8582025" cy="1066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   รายงานผลการเรียนกลุ่มสาระการเรียนรู้คณิตศาสตร์  ระดับช่วงชั้นที่  3   ปีการศึกษา  2554  พบว่า มีนักเรียนที่ได้รับการตัดสินผลการเรียน 6,611  คน         คิดเป็นร้อยละ 97.53   จำนวนนักเรียนที่สอบไม่ผ่าน  292  คน คิดเป็นร้อยละ 4.42   นักเรียนที่ไม่ได้รับการตัดสินผลการเรียน  163   คน  คิดเป็นร้อยละ  2.46    ค่าเฉลี่ยรวมของผลการเรียนเท่ากับ   2.30   ส่วนเบี่ยงเบนมาตรฐาน  1.111</a:t>
          </a:r>
        </a:p>
      </xdr:txBody>
    </xdr:sp>
    <xdr:clientData/>
  </xdr:twoCellAnchor>
  <xdr:twoCellAnchor>
    <xdr:from>
      <xdr:col>13</xdr:col>
      <xdr:colOff>104775</xdr:colOff>
      <xdr:row>24</xdr:row>
      <xdr:rowOff>219075</xdr:rowOff>
    </xdr:from>
    <xdr:to>
      <xdr:col>13</xdr:col>
      <xdr:colOff>247650</xdr:colOff>
      <xdr:row>24</xdr:row>
      <xdr:rowOff>219075</xdr:rowOff>
    </xdr:to>
    <xdr:sp>
      <xdr:nvSpPr>
        <xdr:cNvPr id="4" name="Line 3"/>
        <xdr:cNvSpPr>
          <a:spLocks/>
        </xdr:cNvSpPr>
      </xdr:nvSpPr>
      <xdr:spPr>
        <a:xfrm>
          <a:off x="7086600" y="75152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2</xdr:row>
      <xdr:rowOff>219075</xdr:rowOff>
    </xdr:from>
    <xdr:to>
      <xdr:col>13</xdr:col>
      <xdr:colOff>247650</xdr:colOff>
      <xdr:row>2</xdr:row>
      <xdr:rowOff>219075</xdr:rowOff>
    </xdr:to>
    <xdr:sp>
      <xdr:nvSpPr>
        <xdr:cNvPr id="5" name="Line 4"/>
        <xdr:cNvSpPr>
          <a:spLocks/>
        </xdr:cNvSpPr>
      </xdr:nvSpPr>
      <xdr:spPr>
        <a:xfrm>
          <a:off x="7086600" y="9620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116</xdr:row>
      <xdr:rowOff>85725</xdr:rowOff>
    </xdr:from>
    <xdr:to>
      <xdr:col>17</xdr:col>
      <xdr:colOff>476250</xdr:colOff>
      <xdr:row>153</xdr:row>
      <xdr:rowOff>19050</xdr:rowOff>
    </xdr:to>
    <xdr:graphicFrame>
      <xdr:nvGraphicFramePr>
        <xdr:cNvPr id="6" name="Chart 6"/>
        <xdr:cNvGraphicFramePr/>
      </xdr:nvGraphicFramePr>
      <xdr:xfrm>
        <a:off x="104775" y="26584275"/>
        <a:ext cx="8715375" cy="5924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95250</xdr:colOff>
      <xdr:row>0</xdr:row>
      <xdr:rowOff>38100</xdr:rowOff>
    </xdr:from>
    <xdr:to>
      <xdr:col>17</xdr:col>
      <xdr:colOff>495300</xdr:colOff>
      <xdr:row>0</xdr:row>
      <xdr:rowOff>247650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8439150" y="38100"/>
          <a:ext cx="4000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17</xdr:col>
      <xdr:colOff>76200</xdr:colOff>
      <xdr:row>22</xdr:row>
      <xdr:rowOff>57150</xdr:rowOff>
    </xdr:from>
    <xdr:to>
      <xdr:col>17</xdr:col>
      <xdr:colOff>476250</xdr:colOff>
      <xdr:row>22</xdr:row>
      <xdr:rowOff>266700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8420100" y="6667500"/>
          <a:ext cx="4000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16</xdr:col>
      <xdr:colOff>304800</xdr:colOff>
      <xdr:row>76</xdr:row>
      <xdr:rowOff>9525</xdr:rowOff>
    </xdr:from>
    <xdr:to>
      <xdr:col>17</xdr:col>
      <xdr:colOff>371475</xdr:colOff>
      <xdr:row>77</xdr:row>
      <xdr:rowOff>57150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8315325" y="20031075"/>
          <a:ext cx="4000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17</xdr:col>
      <xdr:colOff>76200</xdr:colOff>
      <xdr:row>114</xdr:row>
      <xdr:rowOff>104775</xdr:rowOff>
    </xdr:from>
    <xdr:to>
      <xdr:col>17</xdr:col>
      <xdr:colOff>476250</xdr:colOff>
      <xdr:row>115</xdr:row>
      <xdr:rowOff>152400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8420100" y="26279475"/>
          <a:ext cx="4000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9</a:t>
          </a:r>
        </a:p>
      </xdr:txBody>
    </xdr:sp>
    <xdr:clientData/>
  </xdr:twoCellAnchor>
  <xdr:twoCellAnchor>
    <xdr:from>
      <xdr:col>13</xdr:col>
      <xdr:colOff>104775</xdr:colOff>
      <xdr:row>46</xdr:row>
      <xdr:rowOff>219075</xdr:rowOff>
    </xdr:from>
    <xdr:to>
      <xdr:col>13</xdr:col>
      <xdr:colOff>247650</xdr:colOff>
      <xdr:row>46</xdr:row>
      <xdr:rowOff>219075</xdr:rowOff>
    </xdr:to>
    <xdr:sp>
      <xdr:nvSpPr>
        <xdr:cNvPr id="11" name="Line 11"/>
        <xdr:cNvSpPr>
          <a:spLocks/>
        </xdr:cNvSpPr>
      </xdr:nvSpPr>
      <xdr:spPr>
        <a:xfrm>
          <a:off x="7086600" y="141065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76200</xdr:colOff>
      <xdr:row>44</xdr:row>
      <xdr:rowOff>57150</xdr:rowOff>
    </xdr:from>
    <xdr:to>
      <xdr:col>17</xdr:col>
      <xdr:colOff>476250</xdr:colOff>
      <xdr:row>44</xdr:row>
      <xdr:rowOff>266700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8420100" y="13258800"/>
          <a:ext cx="4000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8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18</xdr:row>
      <xdr:rowOff>38100</xdr:rowOff>
    </xdr:from>
    <xdr:to>
      <xdr:col>18</xdr:col>
      <xdr:colOff>28575</xdr:colOff>
      <xdr:row>21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6200" y="5505450"/>
          <a:ext cx="9039225" cy="847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   รายงานผลการเรียนกลุ่มสาระการเรียนรู้วิทยาศาสตร์  ระดับช่วงชั้นที่  2   ปีการศึกษา  2554  พบว่า มีนักเรียนที่ได้รับการตัดสินผลการเรียน 3,492  คน   คิดเป็นร้อยละ 99.89    นักเรียนที่สอบไม่ผ่าน  54  คน  คิดเป็นร้อยละ  1.55  นักเรียนที่ไม่ได้รับการตัดสินผลการเรียน  4   คน  คิดเป็นร้อยละ  0.11     ค่าเฉลี่ยรวมของผลการเรียนเท่ากับ   2.60   ส่วนเบี่ยงเบนมาตรฐาน  1.016</a:t>
          </a:r>
        </a:p>
      </xdr:txBody>
    </xdr:sp>
    <xdr:clientData/>
  </xdr:twoCellAnchor>
  <xdr:twoCellAnchor>
    <xdr:from>
      <xdr:col>0</xdr:col>
      <xdr:colOff>38100</xdr:colOff>
      <xdr:row>64</xdr:row>
      <xdr:rowOff>47625</xdr:rowOff>
    </xdr:from>
    <xdr:to>
      <xdr:col>17</xdr:col>
      <xdr:colOff>485775</xdr:colOff>
      <xdr:row>67</xdr:row>
      <xdr:rowOff>171450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8100" y="18583275"/>
          <a:ext cx="8963025" cy="914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   รายงานผลการเรียนกลุ่มสาระการเรียนรู้วิทยาศาสตร์  ระดับช่วงชั้นที่  3    ปีการศึกษา  2554  พบว่า มีนักเรียนที่ได้รับการตัดสินผลการเรียน 11,201  คน     คิดเป็นร้อยละ 98.33  จำนวนนักเรียนที่สอบไม่ผ่าน  355  คน คิดเป็นร้อยละ 3.17   นักเรียนที่ไม่ได้รับการตัดสินผลการเรียน  187   คน  คิดเป็นร้อยละ  1.67   ค่าเฉลี่ยรวมของผลการเรียนเท่ากับ   2.47  ส่วนเบี่ยงเบนมาตรฐาน  1.017</a:t>
          </a:r>
        </a:p>
      </xdr:txBody>
    </xdr:sp>
    <xdr:clientData/>
  </xdr:twoCellAnchor>
  <xdr:twoCellAnchor>
    <xdr:from>
      <xdr:col>13</xdr:col>
      <xdr:colOff>95250</xdr:colOff>
      <xdr:row>64</xdr:row>
      <xdr:rowOff>0</xdr:rowOff>
    </xdr:from>
    <xdr:to>
      <xdr:col>13</xdr:col>
      <xdr:colOff>190500</xdr:colOff>
      <xdr:row>64</xdr:row>
      <xdr:rowOff>0</xdr:rowOff>
    </xdr:to>
    <xdr:sp>
      <xdr:nvSpPr>
        <xdr:cNvPr id="3" name="Line 3"/>
        <xdr:cNvSpPr>
          <a:spLocks/>
        </xdr:cNvSpPr>
      </xdr:nvSpPr>
      <xdr:spPr>
        <a:xfrm>
          <a:off x="7239000" y="185356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23</xdr:row>
      <xdr:rowOff>219075</xdr:rowOff>
    </xdr:from>
    <xdr:to>
      <xdr:col>13</xdr:col>
      <xdr:colOff>200025</xdr:colOff>
      <xdr:row>23</xdr:row>
      <xdr:rowOff>219075</xdr:rowOff>
    </xdr:to>
    <xdr:sp>
      <xdr:nvSpPr>
        <xdr:cNvPr id="4" name="Line 4"/>
        <xdr:cNvSpPr>
          <a:spLocks/>
        </xdr:cNvSpPr>
      </xdr:nvSpPr>
      <xdr:spPr>
        <a:xfrm>
          <a:off x="7248525" y="73152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2</xdr:row>
      <xdr:rowOff>219075</xdr:rowOff>
    </xdr:from>
    <xdr:to>
      <xdr:col>13</xdr:col>
      <xdr:colOff>200025</xdr:colOff>
      <xdr:row>2</xdr:row>
      <xdr:rowOff>219075</xdr:rowOff>
    </xdr:to>
    <xdr:sp>
      <xdr:nvSpPr>
        <xdr:cNvPr id="5" name="Line 5"/>
        <xdr:cNvSpPr>
          <a:spLocks/>
        </xdr:cNvSpPr>
      </xdr:nvSpPr>
      <xdr:spPr>
        <a:xfrm>
          <a:off x="7248525" y="9620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73</xdr:row>
      <xdr:rowOff>219075</xdr:rowOff>
    </xdr:from>
    <xdr:to>
      <xdr:col>17</xdr:col>
      <xdr:colOff>457200</xdr:colOff>
      <xdr:row>108</xdr:row>
      <xdr:rowOff>47625</xdr:rowOff>
    </xdr:to>
    <xdr:graphicFrame>
      <xdr:nvGraphicFramePr>
        <xdr:cNvPr id="6" name="Chart 6"/>
        <xdr:cNvGraphicFramePr/>
      </xdr:nvGraphicFramePr>
      <xdr:xfrm>
        <a:off x="19050" y="20974050"/>
        <a:ext cx="8953500" cy="595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111</xdr:row>
      <xdr:rowOff>142875</xdr:rowOff>
    </xdr:from>
    <xdr:to>
      <xdr:col>17</xdr:col>
      <xdr:colOff>428625</xdr:colOff>
      <xdr:row>148</xdr:row>
      <xdr:rowOff>57150</xdr:rowOff>
    </xdr:to>
    <xdr:graphicFrame>
      <xdr:nvGraphicFramePr>
        <xdr:cNvPr id="7" name="Chart 7"/>
        <xdr:cNvGraphicFramePr/>
      </xdr:nvGraphicFramePr>
      <xdr:xfrm>
        <a:off x="85725" y="27508200"/>
        <a:ext cx="8858250" cy="5905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152400</xdr:colOff>
      <xdr:row>0</xdr:row>
      <xdr:rowOff>38100</xdr:rowOff>
    </xdr:from>
    <xdr:to>
      <xdr:col>17</xdr:col>
      <xdr:colOff>457200</xdr:colOff>
      <xdr:row>0</xdr:row>
      <xdr:rowOff>219075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8667750" y="38100"/>
          <a:ext cx="3048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10</a:t>
          </a:r>
        </a:p>
      </xdr:txBody>
    </xdr:sp>
    <xdr:clientData/>
  </xdr:twoCellAnchor>
  <xdr:twoCellAnchor>
    <xdr:from>
      <xdr:col>17</xdr:col>
      <xdr:colOff>152400</xdr:colOff>
      <xdr:row>73</xdr:row>
      <xdr:rowOff>38100</xdr:rowOff>
    </xdr:from>
    <xdr:to>
      <xdr:col>17</xdr:col>
      <xdr:colOff>457200</xdr:colOff>
      <xdr:row>73</xdr:row>
      <xdr:rowOff>219075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8667750" y="20793075"/>
          <a:ext cx="3048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11</a:t>
          </a:r>
        </a:p>
      </xdr:txBody>
    </xdr:sp>
    <xdr:clientData/>
  </xdr:twoCellAnchor>
  <xdr:twoCellAnchor>
    <xdr:from>
      <xdr:col>17</xdr:col>
      <xdr:colOff>142875</xdr:colOff>
      <xdr:row>21</xdr:row>
      <xdr:rowOff>28575</xdr:rowOff>
    </xdr:from>
    <xdr:to>
      <xdr:col>17</xdr:col>
      <xdr:colOff>447675</xdr:colOff>
      <xdr:row>21</xdr:row>
      <xdr:rowOff>209550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8658225" y="6381750"/>
          <a:ext cx="3048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12</a:t>
          </a:r>
        </a:p>
      </xdr:txBody>
    </xdr:sp>
    <xdr:clientData/>
  </xdr:twoCellAnchor>
  <xdr:twoCellAnchor>
    <xdr:from>
      <xdr:col>17</xdr:col>
      <xdr:colOff>180975</xdr:colOff>
      <xdr:row>63</xdr:row>
      <xdr:rowOff>57150</xdr:rowOff>
    </xdr:from>
    <xdr:to>
      <xdr:col>17</xdr:col>
      <xdr:colOff>485775</xdr:colOff>
      <xdr:row>63</xdr:row>
      <xdr:rowOff>238125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8696325" y="18316575"/>
          <a:ext cx="3048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14</a:t>
          </a:r>
        </a:p>
      </xdr:txBody>
    </xdr:sp>
    <xdr:clientData/>
  </xdr:twoCellAnchor>
  <xdr:twoCellAnchor>
    <xdr:from>
      <xdr:col>17</xdr:col>
      <xdr:colOff>152400</xdr:colOff>
      <xdr:row>111</xdr:row>
      <xdr:rowOff>38100</xdr:rowOff>
    </xdr:from>
    <xdr:to>
      <xdr:col>17</xdr:col>
      <xdr:colOff>457200</xdr:colOff>
      <xdr:row>112</xdr:row>
      <xdr:rowOff>57150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8667750" y="27403425"/>
          <a:ext cx="3048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14</a:t>
          </a:r>
        </a:p>
      </xdr:txBody>
    </xdr:sp>
    <xdr:clientData/>
  </xdr:twoCellAnchor>
  <xdr:twoCellAnchor>
    <xdr:from>
      <xdr:col>13</xdr:col>
      <xdr:colOff>104775</xdr:colOff>
      <xdr:row>46</xdr:row>
      <xdr:rowOff>219075</xdr:rowOff>
    </xdr:from>
    <xdr:to>
      <xdr:col>13</xdr:col>
      <xdr:colOff>200025</xdr:colOff>
      <xdr:row>46</xdr:row>
      <xdr:rowOff>219075</xdr:rowOff>
    </xdr:to>
    <xdr:sp>
      <xdr:nvSpPr>
        <xdr:cNvPr id="13" name="Line 13"/>
        <xdr:cNvSpPr>
          <a:spLocks/>
        </xdr:cNvSpPr>
      </xdr:nvSpPr>
      <xdr:spPr>
        <a:xfrm>
          <a:off x="7248525" y="137064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142875</xdr:colOff>
      <xdr:row>44</xdr:row>
      <xdr:rowOff>28575</xdr:rowOff>
    </xdr:from>
    <xdr:to>
      <xdr:col>17</xdr:col>
      <xdr:colOff>447675</xdr:colOff>
      <xdr:row>44</xdr:row>
      <xdr:rowOff>209550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8658225" y="12963525"/>
          <a:ext cx="3048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33</xdr:row>
      <xdr:rowOff>190500</xdr:rowOff>
    </xdr:from>
    <xdr:to>
      <xdr:col>17</xdr:col>
      <xdr:colOff>571500</xdr:colOff>
      <xdr:row>36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4300" y="10029825"/>
          <a:ext cx="8982075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</a:t>
          </a:r>
          <a:r>
            <a:rPr lang="en-US" cap="none" sz="15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   รายงานผลการเรียนกลุ่มสาระการเรียนรู้สังคมศึกษา ฯ   ระดับช่วงชั้นที่  2   ปีการศึกษา  2554  พบว่า มีนักเรียนที่ได้รับการตัดสินผลการเรียน 9,227  คน    คิดเป็นร้อยละ 99.64  จำนวนนักเรียนที่สอบไม่ผ่าน  230   คน คิดเป็นร้อยละ 2.49  นักเรียนที่ไม่ได้รับการตัดสินผลการเรียน  33   คน  คิดเป็นร้อยละ  0.36       ค่าเฉลี่ยรวมของผลการเรียนเท่ากับ   2.70   ส่วนเบี่ยงเบนมาตรฐาน  1.064</a:t>
          </a:r>
        </a:p>
      </xdr:txBody>
    </xdr:sp>
    <xdr:clientData/>
  </xdr:twoCellAnchor>
  <xdr:twoCellAnchor>
    <xdr:from>
      <xdr:col>0</xdr:col>
      <xdr:colOff>76200</xdr:colOff>
      <xdr:row>78</xdr:row>
      <xdr:rowOff>28575</xdr:rowOff>
    </xdr:from>
    <xdr:to>
      <xdr:col>17</xdr:col>
      <xdr:colOff>571500</xdr:colOff>
      <xdr:row>82</xdr:row>
      <xdr:rowOff>142875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6200" y="23269575"/>
          <a:ext cx="9020175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   รายงานผลการเรียนกลุ่มสาระการเรียนรู้สังคมศึกษา ฯ   ระดับช่วงชั้นที่  3   ปีการศึกษา  2554  พบว่า มีนักเรียนที่ได้รับการตัดสินผลการเรียน 9,141  คน    คิดเป็นร้อยละ 98.88  จำนวนนักเรียนที่สอบไม่ผ่าน 290   คน คิดเป็นร้อยละ 3.17   นักเรียนที่ไม่ได้รับการตัดสินผลการเรียน  102   คน  คิดเป็นร้อยละ  1.12    ค่าเฉลี่ยรวมของผลการเรียนเท่ากับ   3.20  ส่วนเบี่ยงเบนมาตรฐาน  1.004</a:t>
          </a:r>
        </a:p>
      </xdr:txBody>
    </xdr:sp>
    <xdr:clientData/>
  </xdr:twoCellAnchor>
  <xdr:twoCellAnchor>
    <xdr:from>
      <xdr:col>13</xdr:col>
      <xdr:colOff>171450</xdr:colOff>
      <xdr:row>48</xdr:row>
      <xdr:rowOff>219075</xdr:rowOff>
    </xdr:from>
    <xdr:to>
      <xdr:col>13</xdr:col>
      <xdr:colOff>323850</xdr:colOff>
      <xdr:row>48</xdr:row>
      <xdr:rowOff>219075</xdr:rowOff>
    </xdr:to>
    <xdr:sp>
      <xdr:nvSpPr>
        <xdr:cNvPr id="3" name="Line 3"/>
        <xdr:cNvSpPr>
          <a:spLocks/>
        </xdr:cNvSpPr>
      </xdr:nvSpPr>
      <xdr:spPr>
        <a:xfrm>
          <a:off x="6762750" y="146399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180975</xdr:colOff>
      <xdr:row>2</xdr:row>
      <xdr:rowOff>219075</xdr:rowOff>
    </xdr:from>
    <xdr:to>
      <xdr:col>13</xdr:col>
      <xdr:colOff>333375</xdr:colOff>
      <xdr:row>2</xdr:row>
      <xdr:rowOff>219075</xdr:rowOff>
    </xdr:to>
    <xdr:sp>
      <xdr:nvSpPr>
        <xdr:cNvPr id="4" name="Line 4"/>
        <xdr:cNvSpPr>
          <a:spLocks/>
        </xdr:cNvSpPr>
      </xdr:nvSpPr>
      <xdr:spPr>
        <a:xfrm>
          <a:off x="6772275" y="8858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</xdr:colOff>
      <xdr:row>93</xdr:row>
      <xdr:rowOff>133350</xdr:rowOff>
    </xdr:from>
    <xdr:to>
      <xdr:col>17</xdr:col>
      <xdr:colOff>571500</xdr:colOff>
      <xdr:row>129</xdr:row>
      <xdr:rowOff>123825</xdr:rowOff>
    </xdr:to>
    <xdr:graphicFrame>
      <xdr:nvGraphicFramePr>
        <xdr:cNvPr id="5" name="Chart 5"/>
        <xdr:cNvGraphicFramePr/>
      </xdr:nvGraphicFramePr>
      <xdr:xfrm>
        <a:off x="133350" y="25936575"/>
        <a:ext cx="8963025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134</xdr:row>
      <xdr:rowOff>133350</xdr:rowOff>
    </xdr:from>
    <xdr:to>
      <xdr:col>17</xdr:col>
      <xdr:colOff>571500</xdr:colOff>
      <xdr:row>171</xdr:row>
      <xdr:rowOff>28575</xdr:rowOff>
    </xdr:to>
    <xdr:graphicFrame>
      <xdr:nvGraphicFramePr>
        <xdr:cNvPr id="6" name="Chart 6"/>
        <xdr:cNvGraphicFramePr/>
      </xdr:nvGraphicFramePr>
      <xdr:xfrm>
        <a:off x="85725" y="32565975"/>
        <a:ext cx="9010650" cy="5886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266700</xdr:colOff>
      <xdr:row>0</xdr:row>
      <xdr:rowOff>76200</xdr:rowOff>
    </xdr:from>
    <xdr:to>
      <xdr:col>17</xdr:col>
      <xdr:colOff>571500</xdr:colOff>
      <xdr:row>0</xdr:row>
      <xdr:rowOff>285750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8791575" y="76200"/>
          <a:ext cx="304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15</a:t>
          </a:r>
        </a:p>
      </xdr:txBody>
    </xdr:sp>
    <xdr:clientData/>
  </xdr:twoCellAnchor>
  <xdr:twoCellAnchor>
    <xdr:from>
      <xdr:col>17</xdr:col>
      <xdr:colOff>266700</xdr:colOff>
      <xdr:row>93</xdr:row>
      <xdr:rowOff>76200</xdr:rowOff>
    </xdr:from>
    <xdr:to>
      <xdr:col>17</xdr:col>
      <xdr:colOff>571500</xdr:colOff>
      <xdr:row>94</xdr:row>
      <xdr:rowOff>123825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8791575" y="25879425"/>
          <a:ext cx="304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17</a:t>
          </a:r>
        </a:p>
      </xdr:txBody>
    </xdr:sp>
    <xdr:clientData/>
  </xdr:twoCellAnchor>
  <xdr:twoCellAnchor>
    <xdr:from>
      <xdr:col>17</xdr:col>
      <xdr:colOff>257175</xdr:colOff>
      <xdr:row>46</xdr:row>
      <xdr:rowOff>28575</xdr:rowOff>
    </xdr:from>
    <xdr:to>
      <xdr:col>17</xdr:col>
      <xdr:colOff>571500</xdr:colOff>
      <xdr:row>46</xdr:row>
      <xdr:rowOff>238125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8782050" y="13706475"/>
          <a:ext cx="3143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18</a:t>
          </a:r>
        </a:p>
      </xdr:txBody>
    </xdr:sp>
    <xdr:clientData/>
  </xdr:twoCellAnchor>
  <xdr:twoCellAnchor>
    <xdr:from>
      <xdr:col>17</xdr:col>
      <xdr:colOff>266700</xdr:colOff>
      <xdr:row>134</xdr:row>
      <xdr:rowOff>76200</xdr:rowOff>
    </xdr:from>
    <xdr:to>
      <xdr:col>17</xdr:col>
      <xdr:colOff>571500</xdr:colOff>
      <xdr:row>135</xdr:row>
      <xdr:rowOff>123825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8791575" y="32508825"/>
          <a:ext cx="304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</a:t>
          </a:r>
        </a:p>
      </xdr:txBody>
    </xdr:sp>
    <xdr:clientData/>
  </xdr:twoCellAnchor>
  <xdr:twoCellAnchor>
    <xdr:from>
      <xdr:col>13</xdr:col>
      <xdr:colOff>180975</xdr:colOff>
      <xdr:row>23</xdr:row>
      <xdr:rowOff>219075</xdr:rowOff>
    </xdr:from>
    <xdr:to>
      <xdr:col>13</xdr:col>
      <xdr:colOff>333375</xdr:colOff>
      <xdr:row>23</xdr:row>
      <xdr:rowOff>219075</xdr:rowOff>
    </xdr:to>
    <xdr:sp>
      <xdr:nvSpPr>
        <xdr:cNvPr id="11" name="Line 11"/>
        <xdr:cNvSpPr>
          <a:spLocks/>
        </xdr:cNvSpPr>
      </xdr:nvSpPr>
      <xdr:spPr>
        <a:xfrm>
          <a:off x="6772275" y="71628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266700</xdr:colOff>
      <xdr:row>21</xdr:row>
      <xdr:rowOff>76200</xdr:rowOff>
    </xdr:from>
    <xdr:to>
      <xdr:col>17</xdr:col>
      <xdr:colOff>571500</xdr:colOff>
      <xdr:row>21</xdr:row>
      <xdr:rowOff>285750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8791575" y="6353175"/>
          <a:ext cx="304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16</a:t>
          </a:r>
        </a:p>
      </xdr:txBody>
    </xdr:sp>
    <xdr:clientData/>
  </xdr:twoCellAnchor>
  <xdr:twoCellAnchor>
    <xdr:from>
      <xdr:col>13</xdr:col>
      <xdr:colOff>171450</xdr:colOff>
      <xdr:row>70</xdr:row>
      <xdr:rowOff>219075</xdr:rowOff>
    </xdr:from>
    <xdr:to>
      <xdr:col>13</xdr:col>
      <xdr:colOff>323850</xdr:colOff>
      <xdr:row>70</xdr:row>
      <xdr:rowOff>219075</xdr:rowOff>
    </xdr:to>
    <xdr:sp>
      <xdr:nvSpPr>
        <xdr:cNvPr id="13" name="Line 13"/>
        <xdr:cNvSpPr>
          <a:spLocks/>
        </xdr:cNvSpPr>
      </xdr:nvSpPr>
      <xdr:spPr>
        <a:xfrm>
          <a:off x="6762750" y="211359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257175</xdr:colOff>
      <xdr:row>68</xdr:row>
      <xdr:rowOff>28575</xdr:rowOff>
    </xdr:from>
    <xdr:to>
      <xdr:col>17</xdr:col>
      <xdr:colOff>571500</xdr:colOff>
      <xdr:row>68</xdr:row>
      <xdr:rowOff>238125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8782050" y="20202525"/>
          <a:ext cx="3143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19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36</xdr:row>
      <xdr:rowOff>95250</xdr:rowOff>
    </xdr:from>
    <xdr:to>
      <xdr:col>17</xdr:col>
      <xdr:colOff>476250</xdr:colOff>
      <xdr:row>39</xdr:row>
      <xdr:rowOff>228600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4300" y="9801225"/>
          <a:ext cx="8734425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   รายงานผลการเรียนกลุ่มสาระการเรียนรู้สุขศึกษาและพลศึกษา   ระดับช่วงชั้นที่  2   ปีการศึกษา  2554  พบว่า มีนักเรียนที่ได้รับการตัดสินผลการเรียน 7,148  คน    คิดเป็นร้อยละ 99.50    นักเรียนที่ไม่ได้รับการตัดสินผลการเรียน  49   คน  คิดเป็นร้อยละ  0.69       ค่าเฉลี่ยรวมของผลการเรียนเท่ากับ   3.34    ส่วนเบี่ยงเบนมาตรฐาน  0.876</a:t>
          </a:r>
        </a:p>
      </xdr:txBody>
    </xdr:sp>
    <xdr:clientData/>
  </xdr:twoCellAnchor>
  <xdr:twoCellAnchor>
    <xdr:from>
      <xdr:col>0</xdr:col>
      <xdr:colOff>114300</xdr:colOff>
      <xdr:row>66</xdr:row>
      <xdr:rowOff>95250</xdr:rowOff>
    </xdr:from>
    <xdr:to>
      <xdr:col>17</xdr:col>
      <xdr:colOff>476250</xdr:colOff>
      <xdr:row>71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14300" y="18640425"/>
          <a:ext cx="8734425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   รายงานผลการเรียนกลุ่มสาระการเรียนรู้สุขศึกษาและพลศึกษา   ระดับช่วงชั้นที่  3   ปีการศึกษา  2554  พบว่า มีนักเรียนที่ได้รับการตัดสินผลการเรียน 5,349  คน    คิดเป็นร้อยละ 98.73    นักเรียนที่ไม่ได้รับการตัดสินผลการเรียน  113   คน  คิดเป็นร้อยละ  2.11       ค่าเฉลี่ยรวมของผลการเรียนเท่ากับ   3.37   ส่วนเบี่ยงเบนมาตรฐาน  0.884</a:t>
          </a:r>
        </a:p>
      </xdr:txBody>
    </xdr:sp>
    <xdr:clientData/>
  </xdr:twoCellAnchor>
  <xdr:twoCellAnchor>
    <xdr:from>
      <xdr:col>13</xdr:col>
      <xdr:colOff>142875</xdr:colOff>
      <xdr:row>2</xdr:row>
      <xdr:rowOff>190500</xdr:rowOff>
    </xdr:from>
    <xdr:to>
      <xdr:col>13</xdr:col>
      <xdr:colOff>295275</xdr:colOff>
      <xdr:row>2</xdr:row>
      <xdr:rowOff>190500</xdr:rowOff>
    </xdr:to>
    <xdr:sp>
      <xdr:nvSpPr>
        <xdr:cNvPr id="3" name="Line 3"/>
        <xdr:cNvSpPr>
          <a:spLocks/>
        </xdr:cNvSpPr>
      </xdr:nvSpPr>
      <xdr:spPr>
        <a:xfrm>
          <a:off x="7000875" y="838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142875</xdr:colOff>
      <xdr:row>50</xdr:row>
      <xdr:rowOff>219075</xdr:rowOff>
    </xdr:from>
    <xdr:to>
      <xdr:col>13</xdr:col>
      <xdr:colOff>295275</xdr:colOff>
      <xdr:row>50</xdr:row>
      <xdr:rowOff>219075</xdr:rowOff>
    </xdr:to>
    <xdr:sp>
      <xdr:nvSpPr>
        <xdr:cNvPr id="4" name="Line 4"/>
        <xdr:cNvSpPr>
          <a:spLocks/>
        </xdr:cNvSpPr>
      </xdr:nvSpPr>
      <xdr:spPr>
        <a:xfrm>
          <a:off x="7000875" y="142113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79</xdr:row>
      <xdr:rowOff>104775</xdr:rowOff>
    </xdr:from>
    <xdr:to>
      <xdr:col>17</xdr:col>
      <xdr:colOff>419100</xdr:colOff>
      <xdr:row>116</xdr:row>
      <xdr:rowOff>9525</xdr:rowOff>
    </xdr:to>
    <xdr:graphicFrame>
      <xdr:nvGraphicFramePr>
        <xdr:cNvPr id="5" name="Chart 5"/>
        <xdr:cNvGraphicFramePr/>
      </xdr:nvGraphicFramePr>
      <xdr:xfrm>
        <a:off x="104775" y="21012150"/>
        <a:ext cx="8686800" cy="589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120</xdr:row>
      <xdr:rowOff>152400</xdr:rowOff>
    </xdr:from>
    <xdr:to>
      <xdr:col>17</xdr:col>
      <xdr:colOff>504825</xdr:colOff>
      <xdr:row>157</xdr:row>
      <xdr:rowOff>114300</xdr:rowOff>
    </xdr:to>
    <xdr:graphicFrame>
      <xdr:nvGraphicFramePr>
        <xdr:cNvPr id="6" name="Chart 6"/>
        <xdr:cNvGraphicFramePr/>
      </xdr:nvGraphicFramePr>
      <xdr:xfrm>
        <a:off x="76200" y="27698700"/>
        <a:ext cx="8801100" cy="595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133350</xdr:colOff>
      <xdr:row>0</xdr:row>
      <xdr:rowOff>47625</xdr:rowOff>
    </xdr:from>
    <xdr:to>
      <xdr:col>17</xdr:col>
      <xdr:colOff>409575</xdr:colOff>
      <xdr:row>0</xdr:row>
      <xdr:rowOff>247650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8505825" y="47625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21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21</a:t>
          </a:r>
        </a:p>
      </xdr:txBody>
    </xdr:sp>
    <xdr:clientData/>
  </xdr:twoCellAnchor>
  <xdr:twoCellAnchor>
    <xdr:from>
      <xdr:col>17</xdr:col>
      <xdr:colOff>133350</xdr:colOff>
      <xdr:row>79</xdr:row>
      <xdr:rowOff>76200</xdr:rowOff>
    </xdr:from>
    <xdr:to>
      <xdr:col>17</xdr:col>
      <xdr:colOff>409575</xdr:colOff>
      <xdr:row>80</xdr:row>
      <xdr:rowOff>123825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8505825" y="20983575"/>
          <a:ext cx="2762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23</a:t>
          </a:r>
        </a:p>
      </xdr:txBody>
    </xdr:sp>
    <xdr:clientData/>
  </xdr:twoCellAnchor>
  <xdr:twoCellAnchor>
    <xdr:from>
      <xdr:col>17</xdr:col>
      <xdr:colOff>171450</xdr:colOff>
      <xdr:row>48</xdr:row>
      <xdr:rowOff>66675</xdr:rowOff>
    </xdr:from>
    <xdr:to>
      <xdr:col>17</xdr:col>
      <xdr:colOff>447675</xdr:colOff>
      <xdr:row>48</xdr:row>
      <xdr:rowOff>266700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8543925" y="13315950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24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25</a:t>
          </a:r>
        </a:p>
      </xdr:txBody>
    </xdr:sp>
    <xdr:clientData/>
  </xdr:twoCellAnchor>
  <xdr:twoCellAnchor>
    <xdr:from>
      <xdr:col>17</xdr:col>
      <xdr:colOff>133350</xdr:colOff>
      <xdr:row>120</xdr:row>
      <xdr:rowOff>47625</xdr:rowOff>
    </xdr:from>
    <xdr:to>
      <xdr:col>17</xdr:col>
      <xdr:colOff>409575</xdr:colOff>
      <xdr:row>121</xdr:row>
      <xdr:rowOff>85725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8505825" y="27593925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13</xdr:col>
      <xdr:colOff>142875</xdr:colOff>
      <xdr:row>24</xdr:row>
      <xdr:rowOff>190500</xdr:rowOff>
    </xdr:from>
    <xdr:to>
      <xdr:col>13</xdr:col>
      <xdr:colOff>295275</xdr:colOff>
      <xdr:row>24</xdr:row>
      <xdr:rowOff>190500</xdr:rowOff>
    </xdr:to>
    <xdr:sp>
      <xdr:nvSpPr>
        <xdr:cNvPr id="11" name="Line 11"/>
        <xdr:cNvSpPr>
          <a:spLocks/>
        </xdr:cNvSpPr>
      </xdr:nvSpPr>
      <xdr:spPr>
        <a:xfrm>
          <a:off x="7000875" y="67341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133350</xdr:colOff>
      <xdr:row>22</xdr:row>
      <xdr:rowOff>47625</xdr:rowOff>
    </xdr:from>
    <xdr:to>
      <xdr:col>17</xdr:col>
      <xdr:colOff>409575</xdr:colOff>
      <xdr:row>22</xdr:row>
      <xdr:rowOff>247650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8505825" y="5943600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22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42</xdr:row>
      <xdr:rowOff>114300</xdr:rowOff>
    </xdr:from>
    <xdr:to>
      <xdr:col>17</xdr:col>
      <xdr:colOff>476250</xdr:colOff>
      <xdr:row>46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4300" y="12782550"/>
          <a:ext cx="8686800" cy="1066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   รายงานผลการเรียนกลุ่มสาระการเรียนรู้ศิลปะ   ระดับช่วงชั้นที่  2   ปีการศึกษา  2554  พบว่า มีนักเรียนที่ได้รับการตัดสินผลการเรียน 3,730  คน    คิดเป็นร้อยละ 99.01  นักเรียนที่สอบไม่ผ่านจำนวน 89  คน คิดเป็นร้อยละ 2.39  นักเรียนที่ไม่ได้รับการตัดสินผลการเรียนจำนวน  37  คน  คิดเป็นร้อยละ 0.9  ค่าเฉลี่ยรวมของผลการเรียนเท่ากับ   3.27   ส่วนเบี่ยงเบนมาตรฐาน  1.020</a:t>
          </a:r>
        </a:p>
      </xdr:txBody>
    </xdr:sp>
    <xdr:clientData/>
  </xdr:twoCellAnchor>
  <xdr:twoCellAnchor>
    <xdr:from>
      <xdr:col>0</xdr:col>
      <xdr:colOff>114300</xdr:colOff>
      <xdr:row>64</xdr:row>
      <xdr:rowOff>152400</xdr:rowOff>
    </xdr:from>
    <xdr:to>
      <xdr:col>17</xdr:col>
      <xdr:colOff>476250</xdr:colOff>
      <xdr:row>68</xdr:row>
      <xdr:rowOff>133350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14300" y="19450050"/>
          <a:ext cx="8686800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   รายงานผลการเรียนกลุ่มสาระการเรียนรู้ศิลปะ   ระดับช่วงชั้นที่  3   ปีการศึกษา  2554  พบว่า มีนักเรียนที่ได้รับการตัดสินผลการเรียน 3,274  คน    คิดเป็นร้อยละ 100  จำนวนนักเรียนที่สอบไม่ผ่าน  196   คน คิดเป็นร้อยละ 5.99    ค่าเฉลี่ยรวมของผลการเรียนเท่ากับ   3.28   ส่วนเบี่ยงเบนมาตรฐาน  1.116</a:t>
          </a:r>
        </a:p>
      </xdr:txBody>
    </xdr:sp>
    <xdr:clientData/>
  </xdr:twoCellAnchor>
  <xdr:twoCellAnchor>
    <xdr:from>
      <xdr:col>13</xdr:col>
      <xdr:colOff>276225</xdr:colOff>
      <xdr:row>2</xdr:row>
      <xdr:rowOff>219075</xdr:rowOff>
    </xdr:from>
    <xdr:to>
      <xdr:col>13</xdr:col>
      <xdr:colOff>428625</xdr:colOff>
      <xdr:row>2</xdr:row>
      <xdr:rowOff>219075</xdr:rowOff>
    </xdr:to>
    <xdr:sp>
      <xdr:nvSpPr>
        <xdr:cNvPr id="3" name="Line 3"/>
        <xdr:cNvSpPr>
          <a:spLocks/>
        </xdr:cNvSpPr>
      </xdr:nvSpPr>
      <xdr:spPr>
        <a:xfrm>
          <a:off x="6657975" y="9429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276225</xdr:colOff>
      <xdr:row>54</xdr:row>
      <xdr:rowOff>219075</xdr:rowOff>
    </xdr:from>
    <xdr:to>
      <xdr:col>13</xdr:col>
      <xdr:colOff>428625</xdr:colOff>
      <xdr:row>54</xdr:row>
      <xdr:rowOff>219075</xdr:rowOff>
    </xdr:to>
    <xdr:sp>
      <xdr:nvSpPr>
        <xdr:cNvPr id="4" name="Line 4"/>
        <xdr:cNvSpPr>
          <a:spLocks/>
        </xdr:cNvSpPr>
      </xdr:nvSpPr>
      <xdr:spPr>
        <a:xfrm>
          <a:off x="6657975" y="165830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</xdr:colOff>
      <xdr:row>83</xdr:row>
      <xdr:rowOff>114300</xdr:rowOff>
    </xdr:from>
    <xdr:to>
      <xdr:col>17</xdr:col>
      <xdr:colOff>447675</xdr:colOff>
      <xdr:row>118</xdr:row>
      <xdr:rowOff>76200</xdr:rowOff>
    </xdr:to>
    <xdr:graphicFrame>
      <xdr:nvGraphicFramePr>
        <xdr:cNvPr id="5" name="Chart 5"/>
        <xdr:cNvGraphicFramePr/>
      </xdr:nvGraphicFramePr>
      <xdr:xfrm>
        <a:off x="133350" y="22755225"/>
        <a:ext cx="8639175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124</xdr:row>
      <xdr:rowOff>104775</xdr:rowOff>
    </xdr:from>
    <xdr:to>
      <xdr:col>17</xdr:col>
      <xdr:colOff>352425</xdr:colOff>
      <xdr:row>160</xdr:row>
      <xdr:rowOff>0</xdr:rowOff>
    </xdr:to>
    <xdr:graphicFrame>
      <xdr:nvGraphicFramePr>
        <xdr:cNvPr id="6" name="Chart 6"/>
        <xdr:cNvGraphicFramePr/>
      </xdr:nvGraphicFramePr>
      <xdr:xfrm>
        <a:off x="38100" y="29384625"/>
        <a:ext cx="8639175" cy="5724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295275</xdr:colOff>
      <xdr:row>0</xdr:row>
      <xdr:rowOff>57150</xdr:rowOff>
    </xdr:from>
    <xdr:to>
      <xdr:col>17</xdr:col>
      <xdr:colOff>571500</xdr:colOff>
      <xdr:row>0</xdr:row>
      <xdr:rowOff>257175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8620125" y="57150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26</a:t>
          </a:r>
        </a:p>
      </xdr:txBody>
    </xdr:sp>
    <xdr:clientData/>
  </xdr:twoCellAnchor>
  <xdr:twoCellAnchor>
    <xdr:from>
      <xdr:col>17</xdr:col>
      <xdr:colOff>152400</xdr:colOff>
      <xdr:row>81</xdr:row>
      <xdr:rowOff>104775</xdr:rowOff>
    </xdr:from>
    <xdr:to>
      <xdr:col>17</xdr:col>
      <xdr:colOff>381000</xdr:colOff>
      <xdr:row>82</xdr:row>
      <xdr:rowOff>142875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8477250" y="22421850"/>
          <a:ext cx="2286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28</a:t>
          </a:r>
        </a:p>
      </xdr:txBody>
    </xdr:sp>
    <xdr:clientData/>
  </xdr:twoCellAnchor>
  <xdr:twoCellAnchor>
    <xdr:from>
      <xdr:col>17</xdr:col>
      <xdr:colOff>361950</xdr:colOff>
      <xdr:row>52</xdr:row>
      <xdr:rowOff>66675</xdr:rowOff>
    </xdr:from>
    <xdr:to>
      <xdr:col>17</xdr:col>
      <xdr:colOff>571500</xdr:colOff>
      <xdr:row>52</xdr:row>
      <xdr:rowOff>266700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8686800" y="15687675"/>
          <a:ext cx="2095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29</a:t>
          </a:r>
        </a:p>
      </xdr:txBody>
    </xdr:sp>
    <xdr:clientData/>
  </xdr:twoCellAnchor>
  <xdr:twoCellAnchor>
    <xdr:from>
      <xdr:col>17</xdr:col>
      <xdr:colOff>171450</xdr:colOff>
      <xdr:row>123</xdr:row>
      <xdr:rowOff>19050</xdr:rowOff>
    </xdr:from>
    <xdr:to>
      <xdr:col>17</xdr:col>
      <xdr:colOff>400050</xdr:colOff>
      <xdr:row>124</xdr:row>
      <xdr:rowOff>57150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8496300" y="29136975"/>
          <a:ext cx="2286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30</a:t>
          </a:r>
        </a:p>
      </xdr:txBody>
    </xdr:sp>
    <xdr:clientData/>
  </xdr:twoCellAnchor>
  <xdr:twoCellAnchor>
    <xdr:from>
      <xdr:col>13</xdr:col>
      <xdr:colOff>276225</xdr:colOff>
      <xdr:row>24</xdr:row>
      <xdr:rowOff>219075</xdr:rowOff>
    </xdr:from>
    <xdr:to>
      <xdr:col>13</xdr:col>
      <xdr:colOff>428625</xdr:colOff>
      <xdr:row>24</xdr:row>
      <xdr:rowOff>219075</xdr:rowOff>
    </xdr:to>
    <xdr:sp>
      <xdr:nvSpPr>
        <xdr:cNvPr id="11" name="Line 11"/>
        <xdr:cNvSpPr>
          <a:spLocks/>
        </xdr:cNvSpPr>
      </xdr:nvSpPr>
      <xdr:spPr>
        <a:xfrm>
          <a:off x="6657975" y="75723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295275</xdr:colOff>
      <xdr:row>22</xdr:row>
      <xdr:rowOff>57150</xdr:rowOff>
    </xdr:from>
    <xdr:to>
      <xdr:col>17</xdr:col>
      <xdr:colOff>571500</xdr:colOff>
      <xdr:row>22</xdr:row>
      <xdr:rowOff>257175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8620125" y="6686550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27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47</xdr:row>
      <xdr:rowOff>114300</xdr:rowOff>
    </xdr:from>
    <xdr:to>
      <xdr:col>17</xdr:col>
      <xdr:colOff>95250</xdr:colOff>
      <xdr:row>50</xdr:row>
      <xdr:rowOff>219075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4300" y="13982700"/>
          <a:ext cx="8553450" cy="990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   รายงานผลการเรียนกลุ่มสาระการเรียนรู้การงานอาชีพและเทคโนโลยี   ระดับช่วงชั้นที่  4   ปีการศึกษา  2554  พบว่า มีนักเรียนที่ได้รับการตัดสินผลการเรียน 7,540  คน    คิดเป็นร้อยละ 99.73  จำนวนนักเรียนที่สอบไม่ผ่าน  146   คน คิดเป็นร้อยละ 1.94   นักเรียนที่ไม่ได้รับการตัดสินผลการเรียน  20   คน  คิดเป็นร้อยละ  0.27    ค่าเฉลี่ยรวมของผลการเรียนเท่ากับ   3.17   ส่วนเบี่ยงเบนมาตรฐาน  0.993</a:t>
          </a:r>
        </a:p>
      </xdr:txBody>
    </xdr:sp>
    <xdr:clientData/>
  </xdr:twoCellAnchor>
  <xdr:twoCellAnchor>
    <xdr:from>
      <xdr:col>0</xdr:col>
      <xdr:colOff>57150</xdr:colOff>
      <xdr:row>72</xdr:row>
      <xdr:rowOff>57150</xdr:rowOff>
    </xdr:from>
    <xdr:to>
      <xdr:col>17</xdr:col>
      <xdr:colOff>476250</xdr:colOff>
      <xdr:row>75</xdr:row>
      <xdr:rowOff>142875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7150" y="21459825"/>
          <a:ext cx="8991600" cy="971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   รายงานผลการเรียนกลุ่มสาระการเรียนรู้การงานอาชีพและเทคโนโลยี   ระดับช่วงชั้นที่  3   ปีการศึกษา  2554  พบว่า มีนักเรียนที่ได้รับการตัดสินผลการเรียน 5,857  คน    คิดเป็นร้อยละ 98.38  จำนวนนักเรียนที่สอบไม่ผ่าน  205   คน คิดเป็นร้อยละ 3.50   นักเรียนที่ไม่ได้รับการตัดสินผลการเรียน  95   คน  คิดเป็นร้อยละ  1.63    ค่าเฉลี่ยรวมของผลการเรียนเท่ากับ   3.46   ส่วนเบี่ยงเบนมาตรฐาน  0.932</a:t>
          </a:r>
        </a:p>
      </xdr:txBody>
    </xdr:sp>
    <xdr:clientData/>
  </xdr:twoCellAnchor>
  <xdr:twoCellAnchor>
    <xdr:from>
      <xdr:col>13</xdr:col>
      <xdr:colOff>123825</xdr:colOff>
      <xdr:row>2</xdr:row>
      <xdr:rowOff>219075</xdr:rowOff>
    </xdr:from>
    <xdr:to>
      <xdr:col>13</xdr:col>
      <xdr:colOff>276225</xdr:colOff>
      <xdr:row>2</xdr:row>
      <xdr:rowOff>219075</xdr:rowOff>
    </xdr:to>
    <xdr:sp>
      <xdr:nvSpPr>
        <xdr:cNvPr id="3" name="Line 3"/>
        <xdr:cNvSpPr>
          <a:spLocks/>
        </xdr:cNvSpPr>
      </xdr:nvSpPr>
      <xdr:spPr>
        <a:xfrm>
          <a:off x="7229475" y="9334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123825</xdr:colOff>
      <xdr:row>26</xdr:row>
      <xdr:rowOff>219075</xdr:rowOff>
    </xdr:from>
    <xdr:to>
      <xdr:col>13</xdr:col>
      <xdr:colOff>276225</xdr:colOff>
      <xdr:row>26</xdr:row>
      <xdr:rowOff>219075</xdr:rowOff>
    </xdr:to>
    <xdr:sp>
      <xdr:nvSpPr>
        <xdr:cNvPr id="4" name="Line 4"/>
        <xdr:cNvSpPr>
          <a:spLocks/>
        </xdr:cNvSpPr>
      </xdr:nvSpPr>
      <xdr:spPr>
        <a:xfrm>
          <a:off x="7229475" y="78867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123825</xdr:colOff>
      <xdr:row>53</xdr:row>
      <xdr:rowOff>219075</xdr:rowOff>
    </xdr:from>
    <xdr:to>
      <xdr:col>13</xdr:col>
      <xdr:colOff>276225</xdr:colOff>
      <xdr:row>53</xdr:row>
      <xdr:rowOff>219075</xdr:rowOff>
    </xdr:to>
    <xdr:sp>
      <xdr:nvSpPr>
        <xdr:cNvPr id="5" name="Line 5"/>
        <xdr:cNvSpPr>
          <a:spLocks/>
        </xdr:cNvSpPr>
      </xdr:nvSpPr>
      <xdr:spPr>
        <a:xfrm>
          <a:off x="7229475" y="160115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123825</xdr:colOff>
      <xdr:row>76</xdr:row>
      <xdr:rowOff>0</xdr:rowOff>
    </xdr:from>
    <xdr:to>
      <xdr:col>13</xdr:col>
      <xdr:colOff>276225</xdr:colOff>
      <xdr:row>76</xdr:row>
      <xdr:rowOff>0</xdr:rowOff>
    </xdr:to>
    <xdr:sp>
      <xdr:nvSpPr>
        <xdr:cNvPr id="6" name="Line 6"/>
        <xdr:cNvSpPr>
          <a:spLocks/>
        </xdr:cNvSpPr>
      </xdr:nvSpPr>
      <xdr:spPr>
        <a:xfrm>
          <a:off x="7229475" y="225837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78</xdr:row>
      <xdr:rowOff>123825</xdr:rowOff>
    </xdr:from>
    <xdr:to>
      <xdr:col>17</xdr:col>
      <xdr:colOff>371475</xdr:colOff>
      <xdr:row>113</xdr:row>
      <xdr:rowOff>66675</xdr:rowOff>
    </xdr:to>
    <xdr:graphicFrame>
      <xdr:nvGraphicFramePr>
        <xdr:cNvPr id="7" name="Chart 7"/>
        <xdr:cNvGraphicFramePr/>
      </xdr:nvGraphicFramePr>
      <xdr:xfrm>
        <a:off x="57150" y="23040975"/>
        <a:ext cx="8886825" cy="561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120</xdr:row>
      <xdr:rowOff>0</xdr:rowOff>
    </xdr:from>
    <xdr:to>
      <xdr:col>17</xdr:col>
      <xdr:colOff>457200</xdr:colOff>
      <xdr:row>154</xdr:row>
      <xdr:rowOff>142875</xdr:rowOff>
    </xdr:to>
    <xdr:graphicFrame>
      <xdr:nvGraphicFramePr>
        <xdr:cNvPr id="8" name="Chart 8"/>
        <xdr:cNvGraphicFramePr/>
      </xdr:nvGraphicFramePr>
      <xdr:xfrm>
        <a:off x="133350" y="29718000"/>
        <a:ext cx="8896350" cy="5648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133350</xdr:colOff>
      <xdr:row>0</xdr:row>
      <xdr:rowOff>19050</xdr:rowOff>
    </xdr:from>
    <xdr:to>
      <xdr:col>17</xdr:col>
      <xdr:colOff>409575</xdr:colOff>
      <xdr:row>0</xdr:row>
      <xdr:rowOff>219075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8705850" y="19050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31</a:t>
          </a:r>
        </a:p>
      </xdr:txBody>
    </xdr:sp>
    <xdr:clientData/>
  </xdr:twoCellAnchor>
  <xdr:twoCellAnchor>
    <xdr:from>
      <xdr:col>17</xdr:col>
      <xdr:colOff>171450</xdr:colOff>
      <xdr:row>24</xdr:row>
      <xdr:rowOff>66675</xdr:rowOff>
    </xdr:from>
    <xdr:to>
      <xdr:col>17</xdr:col>
      <xdr:colOff>447675</xdr:colOff>
      <xdr:row>24</xdr:row>
      <xdr:rowOff>266700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8743950" y="6991350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32</a:t>
          </a:r>
        </a:p>
      </xdr:txBody>
    </xdr:sp>
    <xdr:clientData/>
  </xdr:twoCellAnchor>
  <xdr:twoCellAnchor>
    <xdr:from>
      <xdr:col>17</xdr:col>
      <xdr:colOff>104775</xdr:colOff>
      <xdr:row>77</xdr:row>
      <xdr:rowOff>95250</xdr:rowOff>
    </xdr:from>
    <xdr:to>
      <xdr:col>17</xdr:col>
      <xdr:colOff>381000</xdr:colOff>
      <xdr:row>78</xdr:row>
      <xdr:rowOff>123825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8677275" y="22850475"/>
          <a:ext cx="2762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33</a:t>
          </a:r>
        </a:p>
      </xdr:txBody>
    </xdr:sp>
    <xdr:clientData/>
  </xdr:twoCellAnchor>
  <xdr:twoCellAnchor>
    <xdr:from>
      <xdr:col>17</xdr:col>
      <xdr:colOff>209550</xdr:colOff>
      <xdr:row>51</xdr:row>
      <xdr:rowOff>47625</xdr:rowOff>
    </xdr:from>
    <xdr:to>
      <xdr:col>17</xdr:col>
      <xdr:colOff>485775</xdr:colOff>
      <xdr:row>51</xdr:row>
      <xdr:rowOff>247650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8782050" y="15097125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34</a:t>
          </a:r>
        </a:p>
      </xdr:txBody>
    </xdr:sp>
    <xdr:clientData/>
  </xdr:twoCellAnchor>
  <xdr:twoCellAnchor>
    <xdr:from>
      <xdr:col>17</xdr:col>
      <xdr:colOff>219075</xdr:colOff>
      <xdr:row>76</xdr:row>
      <xdr:rowOff>0</xdr:rowOff>
    </xdr:from>
    <xdr:to>
      <xdr:col>17</xdr:col>
      <xdr:colOff>495300</xdr:colOff>
      <xdr:row>76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8791575" y="2258377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30</a:t>
          </a:r>
        </a:p>
      </xdr:txBody>
    </xdr:sp>
    <xdr:clientData/>
  </xdr:twoCellAnchor>
  <xdr:twoCellAnchor>
    <xdr:from>
      <xdr:col>17</xdr:col>
      <xdr:colOff>209550</xdr:colOff>
      <xdr:row>119</xdr:row>
      <xdr:rowOff>47625</xdr:rowOff>
    </xdr:from>
    <xdr:to>
      <xdr:col>17</xdr:col>
      <xdr:colOff>485775</xdr:colOff>
      <xdr:row>120</xdr:row>
      <xdr:rowOff>85725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8782050" y="29603700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35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123825</xdr:rowOff>
    </xdr:from>
    <xdr:to>
      <xdr:col>17</xdr:col>
      <xdr:colOff>447675</xdr:colOff>
      <xdr:row>38</xdr:row>
      <xdr:rowOff>190500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10763250"/>
          <a:ext cx="9077325" cy="952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              </a:t>
          </a:r>
          <a:r>
            <a:rPr lang="en-US" cap="none" sz="16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    รายงานผลการเรียนกลุ่มสาระการเรียนรู้ภาษาต่างประเทศ  ระดับช่วงชั้นที่  2   ปีการศึกษา  2554  พบว่า มีนักเรียนที่ได้รับการตัดสินผลการเรียน 6,493  คน    คิดเป็นร้อยละ 99.75  จำนวนนักเรียนที่สอบไม่ผ่าน  347   คน คิดเป็นร้อยละ 5.34   นักเรียนที่ไม่ได้รับการตัดสินผลการเรียน  16   คน  คิดเป็นร้อยละ  0.24   ค่าเฉลี่ยรวมของผลการเรียนเท่ากับ   2.32  ส่วนเบี่ยงเบนมาตรฐาน  1.180</a:t>
          </a:r>
        </a:p>
      </xdr:txBody>
    </xdr:sp>
    <xdr:clientData/>
  </xdr:twoCellAnchor>
  <xdr:twoCellAnchor>
    <xdr:from>
      <xdr:col>0</xdr:col>
      <xdr:colOff>114300</xdr:colOff>
      <xdr:row>97</xdr:row>
      <xdr:rowOff>9525</xdr:rowOff>
    </xdr:from>
    <xdr:to>
      <xdr:col>17</xdr:col>
      <xdr:colOff>438150</xdr:colOff>
      <xdr:row>102</xdr:row>
      <xdr:rowOff>123825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14300" y="29146500"/>
          <a:ext cx="8953500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              </a:t>
          </a:r>
          <a:r>
            <a:rPr lang="en-US" cap="none" sz="16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    รายงานผลการเรียนกลุ่มสาระการเรียนรู้ภาษาต่างประเทศ  ระดับช่วงชั้นที่  3   ปีการศึกษา  2554  พบว่า มีนักเรียนที่ได้รับการตัดสินผลการเรียน 12,293  คน    คิดเป็นร้อยละ 98.56  จำนวนนักเรียนที่สอบไม่ผ่าน  791   คน คิดเป็นร้อยละ  6.43   นักเรียนที่ไม่ได้รับการตัดสินผลการเรียน  177   คน  คิดเป็นร้อยละ  1.44   ค่าเฉลี่ยรวมของผลการเรียนเท่ากับ   2.33   ส่วนเบี่ยงเบนมาตรฐาน  1.143</a:t>
          </a:r>
        </a:p>
      </xdr:txBody>
    </xdr:sp>
    <xdr:clientData/>
  </xdr:twoCellAnchor>
  <xdr:twoCellAnchor>
    <xdr:from>
      <xdr:col>13</xdr:col>
      <xdr:colOff>133350</xdr:colOff>
      <xdr:row>2</xdr:row>
      <xdr:rowOff>219075</xdr:rowOff>
    </xdr:from>
    <xdr:to>
      <xdr:col>13</xdr:col>
      <xdr:colOff>285750</xdr:colOff>
      <xdr:row>2</xdr:row>
      <xdr:rowOff>219075</xdr:rowOff>
    </xdr:to>
    <xdr:sp>
      <xdr:nvSpPr>
        <xdr:cNvPr id="3" name="Line 4"/>
        <xdr:cNvSpPr>
          <a:spLocks/>
        </xdr:cNvSpPr>
      </xdr:nvSpPr>
      <xdr:spPr>
        <a:xfrm>
          <a:off x="7324725" y="9620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133350</xdr:colOff>
      <xdr:row>50</xdr:row>
      <xdr:rowOff>219075</xdr:rowOff>
    </xdr:from>
    <xdr:to>
      <xdr:col>13</xdr:col>
      <xdr:colOff>285750</xdr:colOff>
      <xdr:row>50</xdr:row>
      <xdr:rowOff>219075</xdr:rowOff>
    </xdr:to>
    <xdr:sp>
      <xdr:nvSpPr>
        <xdr:cNvPr id="4" name="Line 5"/>
        <xdr:cNvSpPr>
          <a:spLocks/>
        </xdr:cNvSpPr>
      </xdr:nvSpPr>
      <xdr:spPr>
        <a:xfrm>
          <a:off x="7324725" y="154400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133350</xdr:colOff>
      <xdr:row>72</xdr:row>
      <xdr:rowOff>219075</xdr:rowOff>
    </xdr:from>
    <xdr:to>
      <xdr:col>13</xdr:col>
      <xdr:colOff>285750</xdr:colOff>
      <xdr:row>72</xdr:row>
      <xdr:rowOff>219075</xdr:rowOff>
    </xdr:to>
    <xdr:sp>
      <xdr:nvSpPr>
        <xdr:cNvPr id="5" name="Line 6"/>
        <xdr:cNvSpPr>
          <a:spLocks/>
        </xdr:cNvSpPr>
      </xdr:nvSpPr>
      <xdr:spPr>
        <a:xfrm>
          <a:off x="7324725" y="220884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105</xdr:row>
      <xdr:rowOff>133350</xdr:rowOff>
    </xdr:from>
    <xdr:to>
      <xdr:col>17</xdr:col>
      <xdr:colOff>514350</xdr:colOff>
      <xdr:row>139</xdr:row>
      <xdr:rowOff>9525</xdr:rowOff>
    </xdr:to>
    <xdr:graphicFrame>
      <xdr:nvGraphicFramePr>
        <xdr:cNvPr id="6" name="Chart 7"/>
        <xdr:cNvGraphicFramePr/>
      </xdr:nvGraphicFramePr>
      <xdr:xfrm>
        <a:off x="47625" y="30718125"/>
        <a:ext cx="9096375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143</xdr:row>
      <xdr:rowOff>9525</xdr:rowOff>
    </xdr:from>
    <xdr:to>
      <xdr:col>17</xdr:col>
      <xdr:colOff>438150</xdr:colOff>
      <xdr:row>172</xdr:row>
      <xdr:rowOff>114300</xdr:rowOff>
    </xdr:to>
    <xdr:graphicFrame>
      <xdr:nvGraphicFramePr>
        <xdr:cNvPr id="7" name="Chart 8"/>
        <xdr:cNvGraphicFramePr/>
      </xdr:nvGraphicFramePr>
      <xdr:xfrm>
        <a:off x="57150" y="36804600"/>
        <a:ext cx="9010650" cy="4800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209550</xdr:colOff>
      <xdr:row>0</xdr:row>
      <xdr:rowOff>66675</xdr:rowOff>
    </xdr:from>
    <xdr:to>
      <xdr:col>17</xdr:col>
      <xdr:colOff>485775</xdr:colOff>
      <xdr:row>0</xdr:row>
      <xdr:rowOff>266700</xdr:rowOff>
    </xdr:to>
    <xdr:sp>
      <xdr:nvSpPr>
        <xdr:cNvPr id="8" name="Text Box 9"/>
        <xdr:cNvSpPr txBox="1">
          <a:spLocks noChangeArrowheads="1"/>
        </xdr:cNvSpPr>
      </xdr:nvSpPr>
      <xdr:spPr>
        <a:xfrm>
          <a:off x="8839200" y="66675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36</a:t>
          </a:r>
        </a:p>
      </xdr:txBody>
    </xdr:sp>
    <xdr:clientData/>
  </xdr:twoCellAnchor>
  <xdr:twoCellAnchor>
    <xdr:from>
      <xdr:col>17</xdr:col>
      <xdr:colOff>257175</xdr:colOff>
      <xdr:row>104</xdr:row>
      <xdr:rowOff>0</xdr:rowOff>
    </xdr:from>
    <xdr:to>
      <xdr:col>17</xdr:col>
      <xdr:colOff>533400</xdr:colOff>
      <xdr:row>105</xdr:row>
      <xdr:rowOff>9525</xdr:rowOff>
    </xdr:to>
    <xdr:sp>
      <xdr:nvSpPr>
        <xdr:cNvPr id="9" name="Text Box 10"/>
        <xdr:cNvSpPr txBox="1">
          <a:spLocks noChangeArrowheads="1"/>
        </xdr:cNvSpPr>
      </xdr:nvSpPr>
      <xdr:spPr>
        <a:xfrm>
          <a:off x="8886825" y="30403800"/>
          <a:ext cx="2762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38</a:t>
          </a:r>
        </a:p>
      </xdr:txBody>
    </xdr:sp>
    <xdr:clientData/>
  </xdr:twoCellAnchor>
  <xdr:twoCellAnchor>
    <xdr:from>
      <xdr:col>17</xdr:col>
      <xdr:colOff>219075</xdr:colOff>
      <xdr:row>48</xdr:row>
      <xdr:rowOff>57150</xdr:rowOff>
    </xdr:from>
    <xdr:to>
      <xdr:col>17</xdr:col>
      <xdr:colOff>495300</xdr:colOff>
      <xdr:row>48</xdr:row>
      <xdr:rowOff>257175</xdr:rowOff>
    </xdr:to>
    <xdr:sp>
      <xdr:nvSpPr>
        <xdr:cNvPr id="10" name="Text Box 11"/>
        <xdr:cNvSpPr txBox="1">
          <a:spLocks noChangeArrowheads="1"/>
        </xdr:cNvSpPr>
      </xdr:nvSpPr>
      <xdr:spPr>
        <a:xfrm>
          <a:off x="8848725" y="14535150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39</a:t>
          </a:r>
        </a:p>
      </xdr:txBody>
    </xdr:sp>
    <xdr:clientData/>
  </xdr:twoCellAnchor>
  <xdr:twoCellAnchor>
    <xdr:from>
      <xdr:col>17</xdr:col>
      <xdr:colOff>171450</xdr:colOff>
      <xdr:row>70</xdr:row>
      <xdr:rowOff>85725</xdr:rowOff>
    </xdr:from>
    <xdr:to>
      <xdr:col>17</xdr:col>
      <xdr:colOff>447675</xdr:colOff>
      <xdr:row>70</xdr:row>
      <xdr:rowOff>285750</xdr:rowOff>
    </xdr:to>
    <xdr:sp>
      <xdr:nvSpPr>
        <xdr:cNvPr id="11" name="Text Box 12"/>
        <xdr:cNvSpPr txBox="1">
          <a:spLocks noChangeArrowheads="1"/>
        </xdr:cNvSpPr>
      </xdr:nvSpPr>
      <xdr:spPr>
        <a:xfrm>
          <a:off x="8801100" y="21212175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40</a:t>
          </a:r>
        </a:p>
      </xdr:txBody>
    </xdr:sp>
    <xdr:clientData/>
  </xdr:twoCellAnchor>
  <xdr:twoCellAnchor>
    <xdr:from>
      <xdr:col>17</xdr:col>
      <xdr:colOff>257175</xdr:colOff>
      <xdr:row>140</xdr:row>
      <xdr:rowOff>152400</xdr:rowOff>
    </xdr:from>
    <xdr:to>
      <xdr:col>17</xdr:col>
      <xdr:colOff>533400</xdr:colOff>
      <xdr:row>142</xdr:row>
      <xdr:rowOff>28575</xdr:rowOff>
    </xdr:to>
    <xdr:sp>
      <xdr:nvSpPr>
        <xdr:cNvPr id="12" name="Text Box 13"/>
        <xdr:cNvSpPr txBox="1">
          <a:spLocks noChangeArrowheads="1"/>
        </xdr:cNvSpPr>
      </xdr:nvSpPr>
      <xdr:spPr>
        <a:xfrm>
          <a:off x="8886825" y="36461700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41</a:t>
          </a:r>
        </a:p>
      </xdr:txBody>
    </xdr:sp>
    <xdr:clientData/>
  </xdr:twoCellAnchor>
  <xdr:twoCellAnchor>
    <xdr:from>
      <xdr:col>13</xdr:col>
      <xdr:colOff>85725</xdr:colOff>
      <xdr:row>50</xdr:row>
      <xdr:rowOff>219075</xdr:rowOff>
    </xdr:from>
    <xdr:to>
      <xdr:col>13</xdr:col>
      <xdr:colOff>238125</xdr:colOff>
      <xdr:row>50</xdr:row>
      <xdr:rowOff>219075</xdr:rowOff>
    </xdr:to>
    <xdr:sp>
      <xdr:nvSpPr>
        <xdr:cNvPr id="13" name="Line 14"/>
        <xdr:cNvSpPr>
          <a:spLocks/>
        </xdr:cNvSpPr>
      </xdr:nvSpPr>
      <xdr:spPr>
        <a:xfrm>
          <a:off x="7277100" y="154400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133350</xdr:colOff>
      <xdr:row>72</xdr:row>
      <xdr:rowOff>219075</xdr:rowOff>
    </xdr:from>
    <xdr:to>
      <xdr:col>13</xdr:col>
      <xdr:colOff>285750</xdr:colOff>
      <xdr:row>72</xdr:row>
      <xdr:rowOff>219075</xdr:rowOff>
    </xdr:to>
    <xdr:sp>
      <xdr:nvSpPr>
        <xdr:cNvPr id="14" name="Line 15"/>
        <xdr:cNvSpPr>
          <a:spLocks/>
        </xdr:cNvSpPr>
      </xdr:nvSpPr>
      <xdr:spPr>
        <a:xfrm>
          <a:off x="7324725" y="220884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133350</xdr:colOff>
      <xdr:row>26</xdr:row>
      <xdr:rowOff>219075</xdr:rowOff>
    </xdr:from>
    <xdr:to>
      <xdr:col>13</xdr:col>
      <xdr:colOff>285750</xdr:colOff>
      <xdr:row>26</xdr:row>
      <xdr:rowOff>219075</xdr:rowOff>
    </xdr:to>
    <xdr:sp>
      <xdr:nvSpPr>
        <xdr:cNvPr id="15" name="Line 16"/>
        <xdr:cNvSpPr>
          <a:spLocks/>
        </xdr:cNvSpPr>
      </xdr:nvSpPr>
      <xdr:spPr>
        <a:xfrm>
          <a:off x="7324725" y="82010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209550</xdr:colOff>
      <xdr:row>24</xdr:row>
      <xdr:rowOff>66675</xdr:rowOff>
    </xdr:from>
    <xdr:to>
      <xdr:col>17</xdr:col>
      <xdr:colOff>485775</xdr:colOff>
      <xdr:row>24</xdr:row>
      <xdr:rowOff>266700</xdr:rowOff>
    </xdr:to>
    <xdr:sp>
      <xdr:nvSpPr>
        <xdr:cNvPr id="16" name="Text Box 17"/>
        <xdr:cNvSpPr txBox="1">
          <a:spLocks noChangeArrowheads="1"/>
        </xdr:cNvSpPr>
      </xdr:nvSpPr>
      <xdr:spPr>
        <a:xfrm>
          <a:off x="8839200" y="7305675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2">
      <selection activeCell="C8" sqref="C8:J8"/>
    </sheetView>
  </sheetViews>
  <sheetFormatPr defaultColWidth="9.140625" defaultRowHeight="12.75"/>
  <cols>
    <col min="1" max="1" width="16.8515625" style="0" bestFit="1" customWidth="1"/>
    <col min="2" max="2" width="23.8515625" style="0" bestFit="1" customWidth="1"/>
    <col min="3" max="10" width="6.28125" style="0" customWidth="1"/>
    <col min="11" max="11" width="13.8515625" style="0" bestFit="1" customWidth="1"/>
    <col min="12" max="15" width="6.8515625" style="0" customWidth="1"/>
    <col min="16" max="16" width="16.8515625" style="0" bestFit="1" customWidth="1"/>
    <col min="17" max="17" width="23.8515625" style="0" bestFit="1" customWidth="1"/>
    <col min="18" max="19" width="8.28125" style="0" customWidth="1"/>
    <col min="20" max="20" width="8.8515625" style="0" customWidth="1"/>
  </cols>
  <sheetData>
    <row r="1" spans="1:20" ht="29.25">
      <c r="A1" s="124" t="s">
        <v>78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5" t="s">
        <v>79</v>
      </c>
      <c r="Q1" s="125"/>
      <c r="R1" s="125"/>
      <c r="S1" s="125"/>
      <c r="T1" s="125"/>
    </row>
    <row r="2" spans="1:20" ht="29.25">
      <c r="A2" s="129" t="s">
        <v>450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5" t="s">
        <v>450</v>
      </c>
      <c r="Q2" s="125"/>
      <c r="R2" s="125"/>
      <c r="S2" s="125"/>
      <c r="T2" s="125"/>
    </row>
    <row r="3" spans="1:20" s="1" customFormat="1" ht="23.25">
      <c r="A3" s="126" t="s">
        <v>73</v>
      </c>
      <c r="B3" s="126" t="s">
        <v>72</v>
      </c>
      <c r="C3" s="127" t="s">
        <v>19</v>
      </c>
      <c r="D3" s="127"/>
      <c r="E3" s="127"/>
      <c r="F3" s="127"/>
      <c r="G3" s="127"/>
      <c r="H3" s="127"/>
      <c r="I3" s="127"/>
      <c r="J3" s="127"/>
      <c r="K3" s="9" t="s">
        <v>18</v>
      </c>
      <c r="L3" s="126" t="s">
        <v>22</v>
      </c>
      <c r="M3" s="128" t="s">
        <v>23</v>
      </c>
      <c r="N3" s="70"/>
      <c r="O3" s="70"/>
      <c r="P3" s="126" t="s">
        <v>73</v>
      </c>
      <c r="Q3" s="126" t="s">
        <v>72</v>
      </c>
      <c r="R3" s="127" t="s">
        <v>19</v>
      </c>
      <c r="S3" s="127"/>
      <c r="T3" s="127"/>
    </row>
    <row r="4" spans="1:20" s="1" customFormat="1" ht="23.25">
      <c r="A4" s="126"/>
      <c r="B4" s="126"/>
      <c r="C4" s="7">
        <v>0</v>
      </c>
      <c r="D4" s="7">
        <v>1</v>
      </c>
      <c r="E4" s="7">
        <v>1.5</v>
      </c>
      <c r="F4" s="7">
        <v>2</v>
      </c>
      <c r="G4" s="7">
        <v>2.5</v>
      </c>
      <c r="H4" s="7">
        <v>3</v>
      </c>
      <c r="I4" s="7">
        <v>3.5</v>
      </c>
      <c r="J4" s="7">
        <v>4</v>
      </c>
      <c r="K4" s="11" t="s">
        <v>21</v>
      </c>
      <c r="L4" s="126"/>
      <c r="M4" s="128"/>
      <c r="N4" s="71" t="s">
        <v>1</v>
      </c>
      <c r="O4" s="71" t="s">
        <v>2</v>
      </c>
      <c r="P4" s="126"/>
      <c r="Q4" s="126"/>
      <c r="R4" s="7">
        <v>0</v>
      </c>
      <c r="S4" s="7" t="s">
        <v>1</v>
      </c>
      <c r="T4" s="7" t="s">
        <v>2</v>
      </c>
    </row>
    <row r="5" spans="1:20" s="1" customFormat="1" ht="23.25">
      <c r="A5" s="7" t="s">
        <v>35</v>
      </c>
      <c r="B5" s="7">
        <f>SUM(K5,N5:O5)</f>
        <v>3336</v>
      </c>
      <c r="C5" s="63">
        <f>ภาษาไทย!E18</f>
        <v>52</v>
      </c>
      <c r="D5" s="63">
        <f>ภาษาไทย!F18</f>
        <v>183</v>
      </c>
      <c r="E5" s="63">
        <f>ภาษาไทย!G18</f>
        <v>171</v>
      </c>
      <c r="F5" s="63">
        <f>ภาษาไทย!H18</f>
        <v>433</v>
      </c>
      <c r="G5" s="63">
        <f>ภาษาไทย!I18</f>
        <v>490</v>
      </c>
      <c r="H5" s="63">
        <f>ภาษาไทย!J18</f>
        <v>640</v>
      </c>
      <c r="I5" s="63">
        <f>ภาษาไทย!K18</f>
        <v>498</v>
      </c>
      <c r="J5" s="63">
        <f>ภาษาไทย!L18</f>
        <v>859</v>
      </c>
      <c r="K5" s="63">
        <f>SUM(C5:J5)</f>
        <v>3326</v>
      </c>
      <c r="L5" s="19">
        <f aca="true" t="shared" si="0" ref="L5:L13">((4*J5)+(3.5*I5)+(3*H5)+(2.5*G5)+(2*F5)+(1.5*E5)+(D5))/K5</f>
        <v>2.8952194828622972</v>
      </c>
      <c r="M5" s="36">
        <f aca="true" t="shared" si="1" ref="M5:M13">SQRT((16*J5+12.25*I5+9*H5+6.25*G5+4*F5+2.25*E5+N5)/K5-(L5^2))</f>
        <v>0.9357331399782791</v>
      </c>
      <c r="N5" s="7">
        <f>ภาษาไทย!P18</f>
        <v>8</v>
      </c>
      <c r="O5" s="7">
        <f>ภาษาไทย!Q18</f>
        <v>2</v>
      </c>
      <c r="P5" s="7" t="s">
        <v>35</v>
      </c>
      <c r="Q5" s="7">
        <f>B5</f>
        <v>3336</v>
      </c>
      <c r="R5" s="7">
        <f>C5</f>
        <v>52</v>
      </c>
      <c r="S5" s="7">
        <f>N5</f>
        <v>8</v>
      </c>
      <c r="T5" s="7">
        <f>O5</f>
        <v>2</v>
      </c>
    </row>
    <row r="6" spans="1:20" s="1" customFormat="1" ht="23.25">
      <c r="A6" s="7" t="s">
        <v>39</v>
      </c>
      <c r="B6" s="7">
        <f aca="true" t="shared" si="2" ref="B6:B12">SUM(K6,N6:O6)</f>
        <v>4286</v>
      </c>
      <c r="C6" s="63">
        <f>คณิตศาสตร์!E18</f>
        <v>73</v>
      </c>
      <c r="D6" s="63">
        <f>คณิตศาสตร์!F18</f>
        <v>560</v>
      </c>
      <c r="E6" s="63">
        <f>คณิตศาสตร์!G18</f>
        <v>511</v>
      </c>
      <c r="F6" s="63">
        <f>คณิตศาสตร์!H18</f>
        <v>785</v>
      </c>
      <c r="G6" s="63">
        <f>คณิตศาสตร์!I18</f>
        <v>805</v>
      </c>
      <c r="H6" s="63">
        <f>คณิตศาสตร์!J18</f>
        <v>498</v>
      </c>
      <c r="I6" s="63">
        <f>คณิตศาสตร์!K18</f>
        <v>305</v>
      </c>
      <c r="J6" s="63">
        <f>คณิตศาสตร์!L18</f>
        <v>739</v>
      </c>
      <c r="K6" s="63">
        <f>SUM(C6:J6)</f>
        <v>4276</v>
      </c>
      <c r="L6" s="19">
        <f t="shared" si="0"/>
        <v>2.438376987839102</v>
      </c>
      <c r="M6" s="36">
        <f t="shared" si="1"/>
        <v>0.9605784837562585</v>
      </c>
      <c r="N6" s="7">
        <f>คณิตศาสตร์!P18</f>
        <v>6</v>
      </c>
      <c r="O6" s="7">
        <f>คณิตศาสตร์!Q18</f>
        <v>4</v>
      </c>
      <c r="P6" s="7" t="s">
        <v>39</v>
      </c>
      <c r="Q6" s="7">
        <f aca="true" t="shared" si="3" ref="Q6:Q12">B6</f>
        <v>4286</v>
      </c>
      <c r="R6" s="7">
        <f aca="true" t="shared" si="4" ref="R6:R14">C6</f>
        <v>73</v>
      </c>
      <c r="S6" s="7">
        <f aca="true" t="shared" si="5" ref="S6:S14">N6</f>
        <v>6</v>
      </c>
      <c r="T6" s="7">
        <f aca="true" t="shared" si="6" ref="T6:T14">O6</f>
        <v>4</v>
      </c>
    </row>
    <row r="7" spans="1:20" s="1" customFormat="1" ht="23.25">
      <c r="A7" s="7" t="s">
        <v>41</v>
      </c>
      <c r="B7" s="7">
        <f t="shared" si="2"/>
        <v>3496</v>
      </c>
      <c r="C7" s="63">
        <f>วิทยาศาสตร์!E17</f>
        <v>54</v>
      </c>
      <c r="D7" s="63">
        <f>วิทยาศาสตร์!F17</f>
        <v>316</v>
      </c>
      <c r="E7" s="63">
        <f>วิทยาศาสตร์!G17</f>
        <v>412</v>
      </c>
      <c r="F7" s="63">
        <f>วิทยาศาสตร์!H17</f>
        <v>568</v>
      </c>
      <c r="G7" s="63">
        <f>วิทยาศาสตร์!I17</f>
        <v>592</v>
      </c>
      <c r="H7" s="63">
        <f>วิทยาศาสตร์!J17</f>
        <v>508</v>
      </c>
      <c r="I7" s="63">
        <f>วิทยาศาสตร์!K17</f>
        <v>349</v>
      </c>
      <c r="J7" s="63">
        <f>วิทยาศาสตร์!L17</f>
        <v>693</v>
      </c>
      <c r="K7" s="63">
        <f aca="true" t="shared" si="7" ref="K7:K13">SUM(C7:J7)</f>
        <v>3492</v>
      </c>
      <c r="L7" s="19">
        <f t="shared" si="0"/>
        <v>2.5966494845360826</v>
      </c>
      <c r="M7" s="36">
        <f t="shared" si="1"/>
        <v>0.970517687425769</v>
      </c>
      <c r="N7" s="7">
        <f>วิทยาศาสตร์!P17</f>
        <v>0</v>
      </c>
      <c r="O7" s="7">
        <f>วิทยาศาสตร์!Q17</f>
        <v>4</v>
      </c>
      <c r="P7" s="7" t="s">
        <v>41</v>
      </c>
      <c r="Q7" s="7">
        <f t="shared" si="3"/>
        <v>3496</v>
      </c>
      <c r="R7" s="7">
        <f t="shared" si="4"/>
        <v>54</v>
      </c>
      <c r="S7" s="7">
        <f t="shared" si="5"/>
        <v>0</v>
      </c>
      <c r="T7" s="7">
        <f t="shared" si="6"/>
        <v>4</v>
      </c>
    </row>
    <row r="8" spans="1:20" s="1" customFormat="1" ht="23.25">
      <c r="A8" s="7" t="s">
        <v>74</v>
      </c>
      <c r="B8" s="7">
        <f t="shared" si="2"/>
        <v>9260</v>
      </c>
      <c r="C8" s="63">
        <f>สังคมศึกษา!E32</f>
        <v>230</v>
      </c>
      <c r="D8" s="63">
        <f>สังคมศึกษา!F32</f>
        <v>811</v>
      </c>
      <c r="E8" s="63">
        <f>สังคมศึกษา!G32</f>
        <v>848</v>
      </c>
      <c r="F8" s="63">
        <f>สังคมศึกษา!H32</f>
        <v>1282</v>
      </c>
      <c r="G8" s="63">
        <f>สังคมศึกษา!I32</f>
        <v>1193</v>
      </c>
      <c r="H8" s="63">
        <f>สังคมศึกษา!J32</f>
        <v>1555</v>
      </c>
      <c r="I8" s="63">
        <f>สังคมศึกษา!K32</f>
        <v>1152</v>
      </c>
      <c r="J8" s="63">
        <f>สังคมศึกษา!L32</f>
        <v>2156</v>
      </c>
      <c r="K8" s="63">
        <f t="shared" si="7"/>
        <v>9227</v>
      </c>
      <c r="L8" s="19">
        <f t="shared" si="0"/>
        <v>2.7040749972905602</v>
      </c>
      <c r="M8" s="36">
        <f t="shared" si="1"/>
        <v>1.0220409807580926</v>
      </c>
      <c r="N8" s="7">
        <f>สังคมศึกษา!P32</f>
        <v>11</v>
      </c>
      <c r="O8" s="7">
        <f>สังคมศึกษา!Q32</f>
        <v>22</v>
      </c>
      <c r="P8" s="7" t="s">
        <v>74</v>
      </c>
      <c r="Q8" s="7">
        <f t="shared" si="3"/>
        <v>9260</v>
      </c>
      <c r="R8" s="7">
        <f t="shared" si="4"/>
        <v>230</v>
      </c>
      <c r="S8" s="7">
        <f t="shared" si="5"/>
        <v>11</v>
      </c>
      <c r="T8" s="7">
        <f t="shared" si="6"/>
        <v>22</v>
      </c>
    </row>
    <row r="9" spans="1:20" s="1" customFormat="1" ht="23.25">
      <c r="A9" s="7" t="s">
        <v>75</v>
      </c>
      <c r="B9" s="7">
        <f t="shared" si="2"/>
        <v>7184</v>
      </c>
      <c r="C9" s="63">
        <f>พลานามัย!E35</f>
        <v>49</v>
      </c>
      <c r="D9" s="63">
        <f>พลานามัย!F35</f>
        <v>213</v>
      </c>
      <c r="E9" s="63">
        <f>พลานามัย!G35</f>
        <v>209</v>
      </c>
      <c r="F9" s="63">
        <f>พลานามัย!H35</f>
        <v>557</v>
      </c>
      <c r="G9" s="63">
        <f>พลานามัย!I35</f>
        <v>520</v>
      </c>
      <c r="H9" s="63">
        <f>พลานามัย!J35</f>
        <v>940</v>
      </c>
      <c r="I9" s="63">
        <f>พลานามัย!K35</f>
        <v>1066</v>
      </c>
      <c r="J9" s="63">
        <f>พลานามัย!L35</f>
        <v>3594</v>
      </c>
      <c r="K9" s="63">
        <f t="shared" si="7"/>
        <v>7148</v>
      </c>
      <c r="L9" s="19">
        <f t="shared" si="0"/>
        <v>3.339045886961388</v>
      </c>
      <c r="M9" s="36">
        <v>0.464</v>
      </c>
      <c r="N9" s="7">
        <f>พลานามัย!P35</f>
        <v>7</v>
      </c>
      <c r="O9" s="7">
        <f>พลานามัย!Q35</f>
        <v>29</v>
      </c>
      <c r="P9" s="7" t="s">
        <v>75</v>
      </c>
      <c r="Q9" s="7">
        <f t="shared" si="3"/>
        <v>7184</v>
      </c>
      <c r="R9" s="7">
        <f t="shared" si="4"/>
        <v>49</v>
      </c>
      <c r="S9" s="7">
        <f t="shared" si="5"/>
        <v>7</v>
      </c>
      <c r="T9" s="7">
        <f t="shared" si="6"/>
        <v>29</v>
      </c>
    </row>
    <row r="10" spans="1:20" s="1" customFormat="1" ht="23.25">
      <c r="A10" s="7" t="s">
        <v>50</v>
      </c>
      <c r="B10" s="7">
        <f t="shared" si="2"/>
        <v>3767</v>
      </c>
      <c r="C10" s="63">
        <f>ศิลปะ!E41</f>
        <v>89</v>
      </c>
      <c r="D10" s="63">
        <f>ศิลปะ!F41</f>
        <v>207</v>
      </c>
      <c r="E10" s="63">
        <f>ศิลปะ!G41</f>
        <v>125</v>
      </c>
      <c r="F10" s="63">
        <f>ศิลปะ!H41</f>
        <v>160</v>
      </c>
      <c r="G10" s="63">
        <f>ศิลปะ!I41</f>
        <v>242</v>
      </c>
      <c r="H10" s="63">
        <f>ศิลปะ!J41</f>
        <v>497</v>
      </c>
      <c r="I10" s="63">
        <f>ศิลปะ!K41</f>
        <v>528</v>
      </c>
      <c r="J10" s="63">
        <f>ศิลปะ!L41</f>
        <v>1882</v>
      </c>
      <c r="K10" s="63">
        <f t="shared" si="7"/>
        <v>3730</v>
      </c>
      <c r="L10" s="19">
        <f t="shared" si="0"/>
        <v>3.2671581769437</v>
      </c>
      <c r="M10" s="36">
        <f t="shared" si="1"/>
        <v>0.9971174105771259</v>
      </c>
      <c r="N10" s="7">
        <f>ศิลปะ!P41</f>
        <v>37</v>
      </c>
      <c r="O10" s="7">
        <f>ศิลปะ!Q41</f>
        <v>0</v>
      </c>
      <c r="P10" s="7" t="s">
        <v>50</v>
      </c>
      <c r="Q10" s="7">
        <f t="shared" si="3"/>
        <v>3767</v>
      </c>
      <c r="R10" s="7">
        <f t="shared" si="4"/>
        <v>89</v>
      </c>
      <c r="S10" s="7">
        <f t="shared" si="5"/>
        <v>37</v>
      </c>
      <c r="T10" s="7">
        <f t="shared" si="6"/>
        <v>0</v>
      </c>
    </row>
    <row r="11" spans="1:20" s="1" customFormat="1" ht="23.25">
      <c r="A11" s="7" t="s">
        <v>76</v>
      </c>
      <c r="B11" s="63">
        <f t="shared" si="2"/>
        <v>7560</v>
      </c>
      <c r="C11" s="63">
        <f>'การงานอาชีพ ฯ'!E46</f>
        <v>146</v>
      </c>
      <c r="D11" s="63">
        <f>'การงานอาชีพ ฯ'!F46</f>
        <v>398</v>
      </c>
      <c r="E11" s="63">
        <f>'การงานอาชีพ ฯ'!G46</f>
        <v>288</v>
      </c>
      <c r="F11" s="63">
        <f>'การงานอาชีพ ฯ'!H46</f>
        <v>497</v>
      </c>
      <c r="G11" s="63">
        <f>'การงานอาชีพ ฯ'!I46</f>
        <v>647</v>
      </c>
      <c r="H11" s="63">
        <f>'การงานอาชีพ ฯ'!J46</f>
        <v>1202</v>
      </c>
      <c r="I11" s="63">
        <f>'การงานอาชีพ ฯ'!K46</f>
        <v>1252</v>
      </c>
      <c r="J11" s="63">
        <f>'การงานอาชีพ ฯ'!L46</f>
        <v>3110</v>
      </c>
      <c r="K11" s="63">
        <f t="shared" si="7"/>
        <v>7540</v>
      </c>
      <c r="L11" s="19">
        <f t="shared" si="0"/>
        <v>3.1657161803713527</v>
      </c>
      <c r="M11" s="36">
        <f t="shared" si="1"/>
        <v>0.9668022458478222</v>
      </c>
      <c r="N11" s="63">
        <f>'การงานอาชีพ ฯ'!P46</f>
        <v>17</v>
      </c>
      <c r="O11" s="63">
        <f>'การงานอาชีพ ฯ'!Q46</f>
        <v>3</v>
      </c>
      <c r="P11" s="7" t="s">
        <v>76</v>
      </c>
      <c r="Q11" s="63">
        <f t="shared" si="3"/>
        <v>7560</v>
      </c>
      <c r="R11" s="7">
        <f t="shared" si="4"/>
        <v>146</v>
      </c>
      <c r="S11" s="7">
        <f t="shared" si="5"/>
        <v>17</v>
      </c>
      <c r="T11" s="7">
        <f t="shared" si="6"/>
        <v>3</v>
      </c>
    </row>
    <row r="12" spans="1:20" s="1" customFormat="1" ht="23.25">
      <c r="A12" s="7" t="s">
        <v>77</v>
      </c>
      <c r="B12" s="7">
        <f t="shared" si="2"/>
        <v>6509</v>
      </c>
      <c r="C12" s="63">
        <f>ภาษาต่างประเทศ!E34</f>
        <v>347</v>
      </c>
      <c r="D12" s="63">
        <f>ภาษาต่างประเทศ!F34</f>
        <v>1183</v>
      </c>
      <c r="E12" s="63">
        <f>ภาษาต่างประเทศ!G34</f>
        <v>753</v>
      </c>
      <c r="F12" s="63">
        <f>ภาษาต่างประเทศ!H34</f>
        <v>972</v>
      </c>
      <c r="G12" s="63">
        <f>ภาษาต่างประเทศ!I34</f>
        <v>782</v>
      </c>
      <c r="H12" s="63">
        <f>ภาษาต่างประเทศ!J34</f>
        <v>698</v>
      </c>
      <c r="I12" s="63">
        <f>ภาษาต่างประเทศ!K34</f>
        <v>558</v>
      </c>
      <c r="J12" s="63">
        <f>ภาษาต่างประเทศ!L34</f>
        <v>1200</v>
      </c>
      <c r="K12" s="63">
        <f t="shared" si="7"/>
        <v>6493</v>
      </c>
      <c r="L12" s="19">
        <f t="shared" si="0"/>
        <v>2.3191898968119515</v>
      </c>
      <c r="M12" s="36">
        <f t="shared" si="1"/>
        <v>1.1009236100393314</v>
      </c>
      <c r="N12" s="7">
        <f>ภาษาต่างประเทศ!P34</f>
        <v>6</v>
      </c>
      <c r="O12" s="7">
        <f>ภาษาต่างประเทศ!Q34</f>
        <v>10</v>
      </c>
      <c r="P12" s="7" t="s">
        <v>77</v>
      </c>
      <c r="Q12" s="7">
        <f t="shared" si="3"/>
        <v>6509</v>
      </c>
      <c r="R12" s="7">
        <f t="shared" si="4"/>
        <v>347</v>
      </c>
      <c r="S12" s="7">
        <f t="shared" si="5"/>
        <v>6</v>
      </c>
      <c r="T12" s="7">
        <f t="shared" si="6"/>
        <v>10</v>
      </c>
    </row>
    <row r="13" spans="1:20" s="1" customFormat="1" ht="23.25">
      <c r="A13" s="127" t="s">
        <v>58</v>
      </c>
      <c r="B13" s="127"/>
      <c r="C13" s="63">
        <f aca="true" t="shared" si="8" ref="C13:J13">SUM(C5:C12)</f>
        <v>1040</v>
      </c>
      <c r="D13" s="63">
        <f t="shared" si="8"/>
        <v>3871</v>
      </c>
      <c r="E13" s="63">
        <f t="shared" si="8"/>
        <v>3317</v>
      </c>
      <c r="F13" s="63">
        <f t="shared" si="8"/>
        <v>5254</v>
      </c>
      <c r="G13" s="63">
        <f t="shared" si="8"/>
        <v>5271</v>
      </c>
      <c r="H13" s="63">
        <f t="shared" si="8"/>
        <v>6538</v>
      </c>
      <c r="I13" s="63">
        <f t="shared" si="8"/>
        <v>5708</v>
      </c>
      <c r="J13" s="63">
        <f t="shared" si="8"/>
        <v>14233</v>
      </c>
      <c r="K13" s="63">
        <f t="shared" si="7"/>
        <v>45232</v>
      </c>
      <c r="L13" s="19">
        <f t="shared" si="0"/>
        <v>2.8532012734347365</v>
      </c>
      <c r="M13" s="36">
        <f t="shared" si="1"/>
        <v>1.049125586091956</v>
      </c>
      <c r="N13" s="7">
        <f>SUM(N5:N12)</f>
        <v>92</v>
      </c>
      <c r="O13" s="7">
        <f>SUM(O5:O12)</f>
        <v>74</v>
      </c>
      <c r="P13" s="7" t="s">
        <v>58</v>
      </c>
      <c r="Q13" s="63">
        <f>SUM(Q5:Q12)</f>
        <v>45398</v>
      </c>
      <c r="R13" s="7">
        <f t="shared" si="4"/>
        <v>1040</v>
      </c>
      <c r="S13" s="7">
        <f t="shared" si="5"/>
        <v>92</v>
      </c>
      <c r="T13" s="7">
        <f t="shared" si="6"/>
        <v>74</v>
      </c>
    </row>
    <row r="14" spans="1:20" s="1" customFormat="1" ht="23.25">
      <c r="A14" s="127" t="s">
        <v>60</v>
      </c>
      <c r="B14" s="127"/>
      <c r="C14" s="8">
        <f>(C13*100)/$K13</f>
        <v>2.2992571630703926</v>
      </c>
      <c r="D14" s="8">
        <f aca="true" t="shared" si="9" ref="D14:J14">(D13*100)/$K13</f>
        <v>8.558100459851433</v>
      </c>
      <c r="E14" s="8">
        <f t="shared" si="9"/>
        <v>7.333303855677396</v>
      </c>
      <c r="F14" s="8">
        <f t="shared" si="9"/>
        <v>11.615670321896003</v>
      </c>
      <c r="G14" s="8">
        <f t="shared" si="9"/>
        <v>11.653254333215422</v>
      </c>
      <c r="H14" s="8">
        <f t="shared" si="9"/>
        <v>14.454368588609833</v>
      </c>
      <c r="I14" s="8">
        <f t="shared" si="9"/>
        <v>12.619384506544039</v>
      </c>
      <c r="J14" s="8">
        <f t="shared" si="9"/>
        <v>31.46666077113548</v>
      </c>
      <c r="K14" s="8">
        <f>((K13-(N13+O13))*100)/$K13</f>
        <v>99.63300318358684</v>
      </c>
      <c r="L14" s="14" t="s">
        <v>20</v>
      </c>
      <c r="M14" s="37" t="s">
        <v>20</v>
      </c>
      <c r="N14" s="8">
        <f>(N13*100)/$K13</f>
        <v>0.20339582596391934</v>
      </c>
      <c r="O14" s="8">
        <f>(O13*100)/$K13</f>
        <v>0.16360099044923948</v>
      </c>
      <c r="P14" s="127" t="s">
        <v>60</v>
      </c>
      <c r="Q14" s="127"/>
      <c r="R14" s="8">
        <f t="shared" si="4"/>
        <v>2.2992571630703926</v>
      </c>
      <c r="S14" s="8">
        <f t="shared" si="5"/>
        <v>0.20339582596391934</v>
      </c>
      <c r="T14" s="8">
        <f t="shared" si="6"/>
        <v>0.16360099044923948</v>
      </c>
    </row>
    <row r="16" ht="12.75">
      <c r="P16" s="100" t="s">
        <v>20</v>
      </c>
    </row>
    <row r="17" ht="12.75">
      <c r="P17" s="100" t="s">
        <v>20</v>
      </c>
    </row>
    <row r="23" spans="1:20" ht="29.25">
      <c r="A23" s="124" t="s">
        <v>78</v>
      </c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5" t="s">
        <v>79</v>
      </c>
      <c r="Q23" s="125"/>
      <c r="R23" s="125"/>
      <c r="S23" s="125"/>
      <c r="T23" s="125"/>
    </row>
    <row r="24" spans="1:20" ht="29.25">
      <c r="A24" s="129" t="s">
        <v>451</v>
      </c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5" t="s">
        <v>451</v>
      </c>
      <c r="Q24" s="125"/>
      <c r="R24" s="125"/>
      <c r="S24" s="125"/>
      <c r="T24" s="125"/>
    </row>
    <row r="25" spans="1:20" s="1" customFormat="1" ht="23.25">
      <c r="A25" s="126" t="s">
        <v>73</v>
      </c>
      <c r="B25" s="126" t="s">
        <v>72</v>
      </c>
      <c r="C25" s="127" t="s">
        <v>19</v>
      </c>
      <c r="D25" s="127"/>
      <c r="E25" s="127"/>
      <c r="F25" s="127"/>
      <c r="G25" s="127"/>
      <c r="H25" s="127"/>
      <c r="I25" s="127"/>
      <c r="J25" s="127"/>
      <c r="K25" s="9" t="s">
        <v>18</v>
      </c>
      <c r="L25" s="126" t="s">
        <v>22</v>
      </c>
      <c r="M25" s="128" t="s">
        <v>23</v>
      </c>
      <c r="N25" s="70"/>
      <c r="O25" s="70"/>
      <c r="P25" s="126" t="s">
        <v>73</v>
      </c>
      <c r="Q25" s="126" t="s">
        <v>72</v>
      </c>
      <c r="R25" s="127" t="s">
        <v>19</v>
      </c>
      <c r="S25" s="127"/>
      <c r="T25" s="127"/>
    </row>
    <row r="26" spans="1:20" s="1" customFormat="1" ht="23.25">
      <c r="A26" s="126"/>
      <c r="B26" s="126"/>
      <c r="C26" s="7">
        <v>0</v>
      </c>
      <c r="D26" s="7">
        <v>1</v>
      </c>
      <c r="E26" s="7">
        <v>1.5</v>
      </c>
      <c r="F26" s="7">
        <v>2</v>
      </c>
      <c r="G26" s="7">
        <v>2.5</v>
      </c>
      <c r="H26" s="7">
        <v>3</v>
      </c>
      <c r="I26" s="7">
        <v>3.5</v>
      </c>
      <c r="J26" s="7">
        <v>4</v>
      </c>
      <c r="K26" s="11" t="s">
        <v>21</v>
      </c>
      <c r="L26" s="126"/>
      <c r="M26" s="128"/>
      <c r="N26" s="71" t="s">
        <v>1</v>
      </c>
      <c r="O26" s="71" t="s">
        <v>2</v>
      </c>
      <c r="P26" s="126"/>
      <c r="Q26" s="126"/>
      <c r="R26" s="7">
        <v>0</v>
      </c>
      <c r="S26" s="7" t="s">
        <v>1</v>
      </c>
      <c r="T26" s="7" t="s">
        <v>2</v>
      </c>
    </row>
    <row r="27" spans="1:20" s="1" customFormat="1" ht="23.25">
      <c r="A27" s="7" t="s">
        <v>35</v>
      </c>
      <c r="B27" s="7">
        <f>SUM(K27,N27:O27)</f>
        <v>3669</v>
      </c>
      <c r="C27" s="72">
        <f>ภาษาไทย!E40</f>
        <v>172</v>
      </c>
      <c r="D27" s="72">
        <f>ภาษาไทย!F40</f>
        <v>125</v>
      </c>
      <c r="E27" s="72">
        <f>ภาษาไทย!G40</f>
        <v>123</v>
      </c>
      <c r="F27" s="72">
        <f>ภาษาไทย!H40</f>
        <v>273</v>
      </c>
      <c r="G27" s="72">
        <f>ภาษาไทย!I40</f>
        <v>387</v>
      </c>
      <c r="H27" s="72">
        <f>ภาษาไทย!J40</f>
        <v>611</v>
      </c>
      <c r="I27" s="72">
        <f>ภาษาไทย!K40</f>
        <v>711</v>
      </c>
      <c r="J27" s="72">
        <f>ภาษาไทย!L40</f>
        <v>1238</v>
      </c>
      <c r="K27" s="63">
        <f>SUM(C27:J27)</f>
        <v>3640</v>
      </c>
      <c r="L27" s="19">
        <f aca="true" t="shared" si="10" ref="L27:L35">((4*J27)+(3.5*I27)+(3*H27)+(2.5*G27)+(2*F27)+(1.5*E27)+(D27))/K27</f>
        <v>3.048489010989011</v>
      </c>
      <c r="M27" s="36">
        <f>SQRT((16*J27+12.25*I27+9*H27+6.25*G27+4*F27+2.25*E27+N27)/K27-(L27^2))</f>
        <v>1.045488960946819</v>
      </c>
      <c r="N27" s="7">
        <f>ภาษาไทย!P40</f>
        <v>2</v>
      </c>
      <c r="O27" s="7">
        <f>ภาษาไทย!Q40</f>
        <v>27</v>
      </c>
      <c r="P27" s="7" t="s">
        <v>35</v>
      </c>
      <c r="Q27" s="7">
        <f>B27</f>
        <v>3669</v>
      </c>
      <c r="R27" s="7">
        <f>C27</f>
        <v>172</v>
      </c>
      <c r="S27" s="7">
        <f>N27</f>
        <v>2</v>
      </c>
      <c r="T27" s="7">
        <f>O27</f>
        <v>27</v>
      </c>
    </row>
    <row r="28" spans="1:20" s="1" customFormat="1" ht="23.25">
      <c r="A28" s="7" t="s">
        <v>39</v>
      </c>
      <c r="B28" s="63">
        <f aca="true" t="shared" si="11" ref="B28:B34">SUM(K28,N28:O28)</f>
        <v>6773.5</v>
      </c>
      <c r="C28" s="63">
        <f>คณิตศาสตร์!E53</f>
        <v>292</v>
      </c>
      <c r="D28" s="63">
        <f>คณิตศาสตร์!F53</f>
        <v>896</v>
      </c>
      <c r="E28" s="63">
        <f>คณิตศาสตร์!G53</f>
        <v>981.5</v>
      </c>
      <c r="F28" s="63">
        <f>คณิตศาสตร์!H53</f>
        <v>1406</v>
      </c>
      <c r="G28" s="63">
        <f>คณิตศาสตร์!I53</f>
        <v>905.5</v>
      </c>
      <c r="H28" s="63">
        <f>คณิตศาสตร์!J53</f>
        <v>542</v>
      </c>
      <c r="I28" s="63">
        <f>คณิตศาสตร์!K53</f>
        <v>376.5</v>
      </c>
      <c r="J28" s="63">
        <f>คณิตศาสตร์!L53</f>
        <v>1211</v>
      </c>
      <c r="K28" s="63">
        <f aca="true" t="shared" si="12" ref="K28:K35">SUM(C28:J28)</f>
        <v>6610.5</v>
      </c>
      <c r="L28" s="19">
        <f t="shared" si="10"/>
        <v>2.304175175856592</v>
      </c>
      <c r="M28" s="36">
        <f>SQRT((16*J28+12.25*I28+9*H28+6.25*G28+4*F28+2.25*E28+N28)/K28-(L28^2))</f>
        <v>1.0542543334286982</v>
      </c>
      <c r="N28" s="7">
        <f>คณิตศาสตร์!P53</f>
        <v>86</v>
      </c>
      <c r="O28" s="7">
        <f>คณิตศาสตร์!Q53</f>
        <v>77</v>
      </c>
      <c r="P28" s="7" t="s">
        <v>39</v>
      </c>
      <c r="Q28" s="63">
        <f aca="true" t="shared" si="13" ref="Q28:Q34">B28</f>
        <v>6773.5</v>
      </c>
      <c r="R28" s="7">
        <f aca="true" t="shared" si="14" ref="R28:R36">C28</f>
        <v>292</v>
      </c>
      <c r="S28" s="7">
        <f aca="true" t="shared" si="15" ref="S28:S36">N28</f>
        <v>86</v>
      </c>
      <c r="T28" s="7">
        <f aca="true" t="shared" si="16" ref="T28:T36">O28</f>
        <v>77</v>
      </c>
    </row>
    <row r="29" spans="1:20" s="1" customFormat="1" ht="23.25">
      <c r="A29" s="7" t="s">
        <v>41</v>
      </c>
      <c r="B29" s="63">
        <f t="shared" si="11"/>
        <v>10776.614547537229</v>
      </c>
      <c r="C29" s="63">
        <f>วิทยาศาสตร์!E63</f>
        <v>179.54639175257734</v>
      </c>
      <c r="D29" s="63">
        <f>วิทยาศาสตร์!F63</f>
        <v>1121.049255441008</v>
      </c>
      <c r="E29" s="63">
        <f>วิทยาศาสตร์!G63</f>
        <v>1131.2983963344789</v>
      </c>
      <c r="F29" s="63">
        <f>วิทยาศาสตร์!H63</f>
        <v>1810.265750286369</v>
      </c>
      <c r="G29" s="63">
        <f>วิทยาศาสตร์!I63</f>
        <v>1727.4530355097365</v>
      </c>
      <c r="H29" s="63">
        <f>วิทยาศาสตร์!J63</f>
        <v>1670.5475372279498</v>
      </c>
      <c r="I29" s="63">
        <f>วิทยาศาสตร์!K63</f>
        <v>1108.4942726231386</v>
      </c>
      <c r="J29" s="63">
        <f>วิทยาศาสตร์!L63</f>
        <v>1935.8453608247423</v>
      </c>
      <c r="K29" s="63">
        <f t="shared" si="12"/>
        <v>10684.5</v>
      </c>
      <c r="L29" s="19">
        <f t="shared" si="10"/>
        <v>2.563705830731771</v>
      </c>
      <c r="M29" s="36">
        <f>SQRT((16*J29+12.25*I29+9*H29+6.25*G29+4*F29+2.25*E29+N29)/K29-(L29^2))</f>
        <v>0.9658767976073632</v>
      </c>
      <c r="N29" s="63">
        <f>วิทยาศาสตร์!P63</f>
        <v>22</v>
      </c>
      <c r="O29" s="63">
        <f>วิทยาศาสตร์!Q63</f>
        <v>70.11454753722795</v>
      </c>
      <c r="P29" s="7" t="s">
        <v>41</v>
      </c>
      <c r="Q29" s="63">
        <f t="shared" si="13"/>
        <v>10776.614547537229</v>
      </c>
      <c r="R29" s="63">
        <f t="shared" si="14"/>
        <v>179.54639175257734</v>
      </c>
      <c r="S29" s="7">
        <f t="shared" si="15"/>
        <v>22</v>
      </c>
      <c r="T29" s="63">
        <f t="shared" si="16"/>
        <v>70.11454753722795</v>
      </c>
    </row>
    <row r="30" spans="1:20" s="1" customFormat="1" ht="23.25">
      <c r="A30" s="7" t="s">
        <v>74</v>
      </c>
      <c r="B30" s="7">
        <f t="shared" si="11"/>
        <v>9243</v>
      </c>
      <c r="C30" s="63">
        <f>สังคมศึกษา!E77</f>
        <v>290</v>
      </c>
      <c r="D30" s="63">
        <f>สังคมศึกษา!F77</f>
        <v>280</v>
      </c>
      <c r="E30" s="63">
        <f>สังคมศึกษา!G77</f>
        <v>284</v>
      </c>
      <c r="F30" s="63">
        <f>สังคมศึกษา!H77</f>
        <v>624</v>
      </c>
      <c r="G30" s="63">
        <f>สังคมศึกษา!I77</f>
        <v>860</v>
      </c>
      <c r="H30" s="63">
        <f>สังคมศึกษา!J77</f>
        <v>1350</v>
      </c>
      <c r="I30" s="63">
        <f>สังคมศึกษา!K77</f>
        <v>1457</v>
      </c>
      <c r="J30" s="63">
        <f>สังคมศึกษา!L77</f>
        <v>3996</v>
      </c>
      <c r="K30" s="63">
        <f t="shared" si="12"/>
        <v>9141</v>
      </c>
      <c r="L30" s="19">
        <f t="shared" si="10"/>
        <v>3.198501258068045</v>
      </c>
      <c r="M30" s="36">
        <f>SQRT((16*J30+12.25*I30+9*H30+6.25*G30+4*F30+2.25*E30+N30)/K30-(L30^2))</f>
        <v>0.988892997658394</v>
      </c>
      <c r="N30" s="7">
        <f>สังคมศึกษา!P77</f>
        <v>11</v>
      </c>
      <c r="O30" s="7">
        <f>สังคมศึกษา!Q77</f>
        <v>91</v>
      </c>
      <c r="P30" s="7" t="s">
        <v>74</v>
      </c>
      <c r="Q30" s="7">
        <f t="shared" si="13"/>
        <v>9243</v>
      </c>
      <c r="R30" s="7">
        <f t="shared" si="14"/>
        <v>290</v>
      </c>
      <c r="S30" s="7">
        <f t="shared" si="15"/>
        <v>11</v>
      </c>
      <c r="T30" s="7">
        <f t="shared" si="16"/>
        <v>91</v>
      </c>
    </row>
    <row r="31" spans="1:20" s="1" customFormat="1" ht="23.25">
      <c r="A31" s="7" t="s">
        <v>75</v>
      </c>
      <c r="B31" s="7">
        <f t="shared" si="11"/>
        <v>5417</v>
      </c>
      <c r="C31" s="63">
        <f>พลานามัย!E65</f>
        <v>113</v>
      </c>
      <c r="D31" s="63">
        <f>พลานามัย!F65</f>
        <v>110</v>
      </c>
      <c r="E31" s="63">
        <f>พลานามัย!G65</f>
        <v>117</v>
      </c>
      <c r="F31" s="63">
        <f>พลานามัย!H65</f>
        <v>211</v>
      </c>
      <c r="G31" s="63">
        <f>พลานามัย!I65</f>
        <v>399</v>
      </c>
      <c r="H31" s="63">
        <f>พลานามัย!J65</f>
        <v>787</v>
      </c>
      <c r="I31" s="63">
        <f>พลานามัย!K65</f>
        <v>970</v>
      </c>
      <c r="J31" s="63">
        <f>พลานามัย!L65</f>
        <v>2642</v>
      </c>
      <c r="K31" s="63">
        <f t="shared" si="12"/>
        <v>5349</v>
      </c>
      <c r="L31" s="19">
        <f t="shared" si="10"/>
        <v>3.3705365488876424</v>
      </c>
      <c r="M31" s="36">
        <v>0.464</v>
      </c>
      <c r="N31" s="7">
        <f>พลานามัย!P65</f>
        <v>31</v>
      </c>
      <c r="O31" s="7">
        <f>พลานามัย!Q65</f>
        <v>37</v>
      </c>
      <c r="P31" s="7" t="s">
        <v>75</v>
      </c>
      <c r="Q31" s="7">
        <f t="shared" si="13"/>
        <v>5417</v>
      </c>
      <c r="R31" s="7">
        <f t="shared" si="14"/>
        <v>113</v>
      </c>
      <c r="S31" s="7">
        <f t="shared" si="15"/>
        <v>31</v>
      </c>
      <c r="T31" s="7">
        <f t="shared" si="16"/>
        <v>37</v>
      </c>
    </row>
    <row r="32" spans="1:20" s="1" customFormat="1" ht="23.25">
      <c r="A32" s="7" t="s">
        <v>50</v>
      </c>
      <c r="B32" s="7">
        <f t="shared" si="11"/>
        <v>3274</v>
      </c>
      <c r="C32" s="63">
        <f>ศิลปะ!E63</f>
        <v>196</v>
      </c>
      <c r="D32" s="63">
        <f>ศิลปะ!F63</f>
        <v>114</v>
      </c>
      <c r="E32" s="63">
        <f>ศิลปะ!G63</f>
        <v>49</v>
      </c>
      <c r="F32" s="63">
        <f>ศิลปะ!H63</f>
        <v>112</v>
      </c>
      <c r="G32" s="63">
        <f>ศิลปะ!I63</f>
        <v>158</v>
      </c>
      <c r="H32" s="63">
        <f>ศิลปะ!J63</f>
        <v>348</v>
      </c>
      <c r="I32" s="63">
        <f>ศิลปะ!K63</f>
        <v>583</v>
      </c>
      <c r="J32" s="63">
        <f>ศิลปะ!L63</f>
        <v>1714</v>
      </c>
      <c r="K32" s="63">
        <f t="shared" si="12"/>
        <v>3274</v>
      </c>
      <c r="L32" s="19">
        <f t="shared" si="10"/>
        <v>3.282529016493586</v>
      </c>
      <c r="M32" s="36">
        <f>SQRT((16*J32+12.25*I32+9*H32+6.25*G32+4*F32+2.25*E32+N32)/K32-(L32^2))</f>
        <v>1.1006413218703455</v>
      </c>
      <c r="N32" s="7">
        <f>ศิลปะ!P63</f>
        <v>0</v>
      </c>
      <c r="O32" s="7">
        <f>ศิลปะ!Q63</f>
        <v>0</v>
      </c>
      <c r="P32" s="7" t="s">
        <v>50</v>
      </c>
      <c r="Q32" s="7">
        <f t="shared" si="13"/>
        <v>3274</v>
      </c>
      <c r="R32" s="7">
        <f t="shared" si="14"/>
        <v>196</v>
      </c>
      <c r="S32" s="7">
        <f t="shared" si="15"/>
        <v>0</v>
      </c>
      <c r="T32" s="7">
        <f t="shared" si="16"/>
        <v>0</v>
      </c>
    </row>
    <row r="33" spans="1:20" s="1" customFormat="1" ht="23.25">
      <c r="A33" s="7" t="s">
        <v>76</v>
      </c>
      <c r="B33" s="63">
        <f t="shared" si="11"/>
        <v>5952</v>
      </c>
      <c r="C33" s="63">
        <f>'การงานอาชีพ ฯ'!E71</f>
        <v>205</v>
      </c>
      <c r="D33" s="63">
        <f>'การงานอาชีพ ฯ'!F71</f>
        <v>112</v>
      </c>
      <c r="E33" s="63">
        <f>'การงานอาชีพ ฯ'!G71</f>
        <v>88</v>
      </c>
      <c r="F33" s="63">
        <f>'การงานอาชีพ ฯ'!H71</f>
        <v>163</v>
      </c>
      <c r="G33" s="63">
        <f>'การงานอาชีพ ฯ'!I71</f>
        <v>186</v>
      </c>
      <c r="H33" s="63">
        <f>'การงานอาชีพ ฯ'!J71</f>
        <v>588</v>
      </c>
      <c r="I33" s="63">
        <f>'การงานอาชีพ ฯ'!K71</f>
        <v>1167</v>
      </c>
      <c r="J33" s="63">
        <f>'การงานอาชีพ ฯ'!L71</f>
        <v>3348</v>
      </c>
      <c r="K33" s="63">
        <f t="shared" si="12"/>
        <v>5857</v>
      </c>
      <c r="L33" s="19">
        <f t="shared" si="10"/>
        <v>3.461755164760116</v>
      </c>
      <c r="M33" s="36">
        <f>SQRT((16*J33+12.25*I33+9*H33+6.25*G33+4*F33+2.25*E33+N33)/K33-(L33^2))</f>
        <v>0.928779617981899</v>
      </c>
      <c r="N33" s="7">
        <f>'การงานอาชีพ ฯ'!P71</f>
        <v>73</v>
      </c>
      <c r="O33" s="7">
        <f>'การงานอาชีพ ฯ'!Q71</f>
        <v>22</v>
      </c>
      <c r="P33" s="7" t="s">
        <v>76</v>
      </c>
      <c r="Q33" s="63">
        <f t="shared" si="13"/>
        <v>5952</v>
      </c>
      <c r="R33" s="7">
        <f t="shared" si="14"/>
        <v>205</v>
      </c>
      <c r="S33" s="7">
        <f t="shared" si="15"/>
        <v>73</v>
      </c>
      <c r="T33" s="7">
        <f t="shared" si="16"/>
        <v>22</v>
      </c>
    </row>
    <row r="34" spans="1:20" s="1" customFormat="1" ht="23.25">
      <c r="A34" s="7" t="s">
        <v>77</v>
      </c>
      <c r="B34" s="63">
        <f t="shared" si="11"/>
        <v>12470</v>
      </c>
      <c r="C34" s="63">
        <f>ภาษาต่างประเทศ!E95</f>
        <v>791</v>
      </c>
      <c r="D34" s="63">
        <f>ภาษาต่างประเทศ!F95</f>
        <v>1668</v>
      </c>
      <c r="E34" s="63">
        <f>ภาษาต่างประเทศ!G95</f>
        <v>1447</v>
      </c>
      <c r="F34" s="63">
        <f>ภาษาต่างประเทศ!H95</f>
        <v>1923</v>
      </c>
      <c r="G34" s="63">
        <f>ภาษาต่างประเทศ!I95</f>
        <v>1897</v>
      </c>
      <c r="H34" s="63">
        <f>ภาษาต่างประเทศ!J95</f>
        <v>1541</v>
      </c>
      <c r="I34" s="63">
        <f>ภาษาต่างประเทศ!K95</f>
        <v>1117</v>
      </c>
      <c r="J34" s="63">
        <f>ภาษาต่างประเทศ!L95</f>
        <v>1909</v>
      </c>
      <c r="K34" s="63">
        <f t="shared" si="12"/>
        <v>12293</v>
      </c>
      <c r="L34" s="19">
        <f t="shared" si="10"/>
        <v>2.3261612299682746</v>
      </c>
      <c r="M34" s="36">
        <f>SQRT((16*J34+12.25*I34+9*H34+6.25*G34+4*F34+2.25*E34+N34)/K34-(L34^2))</f>
        <v>1.0831946023341534</v>
      </c>
      <c r="N34" s="63">
        <f>ภาษาต่างประเทศ!P95</f>
        <v>41</v>
      </c>
      <c r="O34" s="63">
        <f>ภาษาต่างประเทศ!Q95</f>
        <v>136</v>
      </c>
      <c r="P34" s="7" t="s">
        <v>77</v>
      </c>
      <c r="Q34" s="63">
        <f t="shared" si="13"/>
        <v>12470</v>
      </c>
      <c r="R34" s="7">
        <f t="shared" si="14"/>
        <v>791</v>
      </c>
      <c r="S34" s="7">
        <f t="shared" si="15"/>
        <v>41</v>
      </c>
      <c r="T34" s="7">
        <f t="shared" si="16"/>
        <v>136</v>
      </c>
    </row>
    <row r="35" spans="1:20" s="1" customFormat="1" ht="23.25">
      <c r="A35" s="127" t="s">
        <v>58</v>
      </c>
      <c r="B35" s="127"/>
      <c r="C35" s="7">
        <f aca="true" t="shared" si="17" ref="C35:J35">SUM(C27:C34)</f>
        <v>2238.5463917525776</v>
      </c>
      <c r="D35" s="7">
        <f t="shared" si="17"/>
        <v>4426.049255441008</v>
      </c>
      <c r="E35" s="63">
        <f t="shared" si="17"/>
        <v>4220.798396334479</v>
      </c>
      <c r="F35" s="7">
        <f t="shared" si="17"/>
        <v>6522.265750286369</v>
      </c>
      <c r="G35" s="63">
        <f t="shared" si="17"/>
        <v>6519.953035509737</v>
      </c>
      <c r="H35" s="7">
        <f t="shared" si="17"/>
        <v>7437.54753722795</v>
      </c>
      <c r="I35" s="63">
        <f t="shared" si="17"/>
        <v>7489.994272623138</v>
      </c>
      <c r="J35" s="7">
        <f t="shared" si="17"/>
        <v>17993.845360824744</v>
      </c>
      <c r="K35" s="63">
        <f t="shared" si="12"/>
        <v>56849.00000000001</v>
      </c>
      <c r="L35" s="19">
        <f t="shared" si="10"/>
        <v>2.82510976355703</v>
      </c>
      <c r="M35" s="36">
        <f>SQRT((16*J35+12.25*I35+9*H35+6.25*G35+4*F35+2.25*E35+N35)/K35-(L35^2))</f>
        <v>1.1054264828967915</v>
      </c>
      <c r="N35" s="7">
        <f>SUM(N27:N34)</f>
        <v>266</v>
      </c>
      <c r="O35" s="7">
        <f>SUM(O27:O34)</f>
        <v>460.11454753722796</v>
      </c>
      <c r="P35" s="7" t="s">
        <v>58</v>
      </c>
      <c r="Q35" s="63">
        <f>SUM(Q27:Q34)</f>
        <v>57575.11454753723</v>
      </c>
      <c r="R35" s="7">
        <f t="shared" si="14"/>
        <v>2238.5463917525776</v>
      </c>
      <c r="S35" s="7">
        <f t="shared" si="15"/>
        <v>266</v>
      </c>
      <c r="T35" s="7">
        <f t="shared" si="16"/>
        <v>460.11454753722796</v>
      </c>
    </row>
    <row r="36" spans="1:20" s="1" customFormat="1" ht="23.25">
      <c r="A36" s="127" t="s">
        <v>60</v>
      </c>
      <c r="B36" s="127"/>
      <c r="C36" s="8">
        <f aca="true" t="shared" si="18" ref="C36:J36">(C35*100)/$K35</f>
        <v>3.937705837838093</v>
      </c>
      <c r="D36" s="8">
        <f t="shared" si="18"/>
        <v>7.78562376724482</v>
      </c>
      <c r="E36" s="8">
        <f t="shared" si="18"/>
        <v>7.424578086394622</v>
      </c>
      <c r="F36" s="8">
        <f t="shared" si="18"/>
        <v>11.472964784404947</v>
      </c>
      <c r="G36" s="8">
        <f t="shared" si="18"/>
        <v>11.468896612974257</v>
      </c>
      <c r="H36" s="8">
        <f t="shared" si="18"/>
        <v>13.082987453126613</v>
      </c>
      <c r="I36" s="8">
        <f t="shared" si="18"/>
        <v>13.175243667651388</v>
      </c>
      <c r="J36" s="8">
        <f t="shared" si="18"/>
        <v>31.65199979036525</v>
      </c>
      <c r="K36" s="8">
        <f>((K35-(N35+O35))*100)/$K35</f>
        <v>98.72273118693869</v>
      </c>
      <c r="L36" s="14" t="s">
        <v>20</v>
      </c>
      <c r="M36" s="37" t="s">
        <v>20</v>
      </c>
      <c r="N36" s="8">
        <f>(N35*100)/$K35</f>
        <v>0.46790620767295815</v>
      </c>
      <c r="O36" s="8">
        <f>(O35*100)/$K35</f>
        <v>0.8093626053883585</v>
      </c>
      <c r="P36" s="127" t="s">
        <v>60</v>
      </c>
      <c r="Q36" s="127"/>
      <c r="R36" s="8">
        <f t="shared" si="14"/>
        <v>3.937705837838093</v>
      </c>
      <c r="S36" s="8">
        <f t="shared" si="15"/>
        <v>0.46790620767295815</v>
      </c>
      <c r="T36" s="8">
        <f t="shared" si="16"/>
        <v>0.8093626053883585</v>
      </c>
    </row>
    <row r="38" ht="12.75">
      <c r="P38" t="s">
        <v>20</v>
      </c>
    </row>
    <row r="40" ht="12.75">
      <c r="P40" s="100" t="s">
        <v>20</v>
      </c>
    </row>
    <row r="45" ht="12.75">
      <c r="L45" s="100" t="s">
        <v>20</v>
      </c>
    </row>
  </sheetData>
  <sheetProtection/>
  <mergeCells count="30">
    <mergeCell ref="R3:T3"/>
    <mergeCell ref="P1:T1"/>
    <mergeCell ref="P2:T2"/>
    <mergeCell ref="P3:P4"/>
    <mergeCell ref="Q3:Q4"/>
    <mergeCell ref="P14:Q14"/>
    <mergeCell ref="A1:O1"/>
    <mergeCell ref="A2:O2"/>
    <mergeCell ref="A13:B13"/>
    <mergeCell ref="A14:B14"/>
    <mergeCell ref="C3:J3"/>
    <mergeCell ref="L3:L4"/>
    <mergeCell ref="M3:M4"/>
    <mergeCell ref="A25:A26"/>
    <mergeCell ref="B25:B26"/>
    <mergeCell ref="C25:J25"/>
    <mergeCell ref="L25:L26"/>
    <mergeCell ref="A24:O24"/>
    <mergeCell ref="A3:A4"/>
    <mergeCell ref="B3:B4"/>
    <mergeCell ref="A23:O23"/>
    <mergeCell ref="P23:T23"/>
    <mergeCell ref="P25:P26"/>
    <mergeCell ref="Q25:Q26"/>
    <mergeCell ref="R25:T25"/>
    <mergeCell ref="P36:Q36"/>
    <mergeCell ref="P24:T24"/>
    <mergeCell ref="A35:B35"/>
    <mergeCell ref="A36:B36"/>
    <mergeCell ref="M25:M26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41"/>
  <sheetViews>
    <sheetView zoomScalePageLayoutView="0" workbookViewId="0" topLeftCell="L1">
      <selection activeCell="T4" sqref="T4:AF10"/>
    </sheetView>
  </sheetViews>
  <sheetFormatPr defaultColWidth="9.140625" defaultRowHeight="12.75"/>
  <cols>
    <col min="1" max="1" width="8.28125" style="2" bestFit="1" customWidth="1"/>
    <col min="2" max="2" width="7.8515625" style="2" bestFit="1" customWidth="1"/>
    <col min="3" max="3" width="21.00390625" style="2" bestFit="1" customWidth="1"/>
    <col min="4" max="4" width="10.7109375" style="2" bestFit="1" customWidth="1"/>
    <col min="5" max="5" width="5.57421875" style="2" customWidth="1"/>
    <col min="6" max="6" width="4.140625" style="2" customWidth="1"/>
    <col min="7" max="7" width="4.8515625" style="2" customWidth="1"/>
    <col min="8" max="12" width="5.421875" style="2" bestFit="1" customWidth="1"/>
    <col min="13" max="13" width="13.7109375" style="2" bestFit="1" customWidth="1"/>
    <col min="14" max="14" width="7.7109375" style="2" bestFit="1" customWidth="1"/>
    <col min="15" max="15" width="7.28125" style="40" bestFit="1" customWidth="1"/>
    <col min="16" max="16" width="4.8515625" style="2" customWidth="1"/>
    <col min="17" max="17" width="5.00390625" style="2" customWidth="1"/>
    <col min="18" max="18" width="8.57421875" style="2" bestFit="1" customWidth="1"/>
    <col min="19" max="19" width="9.140625" style="1" customWidth="1"/>
    <col min="20" max="20" width="6.7109375" style="1" customWidth="1"/>
    <col min="21" max="21" width="5.00390625" style="1" bestFit="1" customWidth="1"/>
    <col min="22" max="23" width="4.421875" style="1" bestFit="1" customWidth="1"/>
    <col min="24" max="27" width="5.421875" style="1" bestFit="1" customWidth="1"/>
    <col min="28" max="29" width="4.8515625" style="1" customWidth="1"/>
    <col min="30" max="30" width="7.8515625" style="1" customWidth="1"/>
    <col min="31" max="32" width="9.421875" style="1" bestFit="1" customWidth="1"/>
    <col min="33" max="39" width="5.421875" style="1" customWidth="1"/>
    <col min="40" max="40" width="9.140625" style="1" customWidth="1"/>
    <col min="41" max="41" width="5.8515625" style="1" customWidth="1"/>
    <col min="42" max="42" width="6.421875" style="1" customWidth="1"/>
    <col min="43" max="43" width="9.140625" style="1" customWidth="1"/>
    <col min="44" max="51" width="5.28125" style="48" customWidth="1"/>
    <col min="52" max="16384" width="9.140625" style="1" customWidth="1"/>
  </cols>
  <sheetData>
    <row r="1" spans="1:18" ht="24" customHeight="1">
      <c r="A1" s="130" t="s">
        <v>59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</row>
    <row r="2" spans="1:18" ht="23.25" customHeight="1">
      <c r="A2" s="131" t="s">
        <v>370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</row>
    <row r="3" spans="1:53" ht="23.25">
      <c r="A3" s="126" t="s">
        <v>24</v>
      </c>
      <c r="B3" s="126" t="s">
        <v>0</v>
      </c>
      <c r="C3" s="126" t="s">
        <v>34</v>
      </c>
      <c r="D3" s="126" t="s">
        <v>31</v>
      </c>
      <c r="E3" s="127" t="s">
        <v>19</v>
      </c>
      <c r="F3" s="127"/>
      <c r="G3" s="127"/>
      <c r="H3" s="127"/>
      <c r="I3" s="127"/>
      <c r="J3" s="127"/>
      <c r="K3" s="127"/>
      <c r="L3" s="127"/>
      <c r="M3" s="9" t="s">
        <v>18</v>
      </c>
      <c r="N3" s="126" t="s">
        <v>22</v>
      </c>
      <c r="O3" s="128" t="s">
        <v>23</v>
      </c>
      <c r="P3" s="70"/>
      <c r="Q3" s="70"/>
      <c r="R3" s="126" t="s">
        <v>3</v>
      </c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Z3" s="48"/>
      <c r="BA3" s="48"/>
    </row>
    <row r="4" spans="1:53" ht="23.25">
      <c r="A4" s="126"/>
      <c r="B4" s="126"/>
      <c r="C4" s="126"/>
      <c r="D4" s="126"/>
      <c r="E4" s="7">
        <v>0</v>
      </c>
      <c r="F4" s="7">
        <v>1</v>
      </c>
      <c r="G4" s="7">
        <v>1.5</v>
      </c>
      <c r="H4" s="7">
        <v>2</v>
      </c>
      <c r="I4" s="7">
        <v>2.5</v>
      </c>
      <c r="J4" s="7">
        <v>3</v>
      </c>
      <c r="K4" s="7">
        <v>3.5</v>
      </c>
      <c r="L4" s="7">
        <v>4</v>
      </c>
      <c r="M4" s="11" t="s">
        <v>21</v>
      </c>
      <c r="N4" s="126"/>
      <c r="O4" s="128"/>
      <c r="P4" s="71" t="s">
        <v>1</v>
      </c>
      <c r="Q4" s="71" t="s">
        <v>2</v>
      </c>
      <c r="R4" s="126"/>
      <c r="T4" s="48"/>
      <c r="U4" s="48"/>
      <c r="V4" s="12">
        <v>0</v>
      </c>
      <c r="W4" s="12">
        <v>1</v>
      </c>
      <c r="X4" s="12">
        <v>1.5</v>
      </c>
      <c r="Y4" s="12">
        <v>2</v>
      </c>
      <c r="Z4" s="12">
        <v>2.5</v>
      </c>
      <c r="AA4" s="12">
        <v>3</v>
      </c>
      <c r="AB4" s="12">
        <v>3.5</v>
      </c>
      <c r="AC4" s="12">
        <v>4</v>
      </c>
      <c r="AD4" s="12" t="s">
        <v>58</v>
      </c>
      <c r="AE4" s="12" t="s">
        <v>1</v>
      </c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Z4" s="48"/>
      <c r="BA4" s="48"/>
    </row>
    <row r="5" spans="1:53" ht="23.25">
      <c r="A5" s="7" t="s">
        <v>25</v>
      </c>
      <c r="B5" s="7" t="s">
        <v>88</v>
      </c>
      <c r="C5" s="7" t="s">
        <v>35</v>
      </c>
      <c r="D5" s="7" t="s">
        <v>33</v>
      </c>
      <c r="E5" s="7">
        <v>2</v>
      </c>
      <c r="F5" s="7">
        <v>19</v>
      </c>
      <c r="G5" s="7">
        <v>39</v>
      </c>
      <c r="H5" s="7">
        <v>101</v>
      </c>
      <c r="I5" s="7">
        <v>99</v>
      </c>
      <c r="J5" s="7">
        <v>131</v>
      </c>
      <c r="K5" s="7">
        <v>89</v>
      </c>
      <c r="L5" s="7">
        <v>96</v>
      </c>
      <c r="M5" s="7">
        <f>SUM(E5:L5)</f>
        <v>576</v>
      </c>
      <c r="N5" s="19">
        <f aca="true" t="shared" si="0" ref="N5:N18">((4*L5)+(3.5*K5)+(3*J5)+(2.5*I5)+(2*H5)+(1.5*G5)+(F5))/M5</f>
        <v>2.8046875</v>
      </c>
      <c r="O5" s="36">
        <f>SQRT((16*L5+12.25*K5+9*J5+6.25*I5+4*H5+2.25*G5+F5)/M5-(N5^2))</f>
        <v>0.8372588207354434</v>
      </c>
      <c r="P5" s="28">
        <v>0</v>
      </c>
      <c r="Q5" s="28">
        <v>0</v>
      </c>
      <c r="R5" s="74" t="s">
        <v>305</v>
      </c>
      <c r="T5" s="48" t="s">
        <v>25</v>
      </c>
      <c r="U5" s="48"/>
      <c r="V5" s="48">
        <f>SUM(E5:E9)</f>
        <v>15</v>
      </c>
      <c r="W5" s="48">
        <f aca="true" t="shared" si="1" ref="W5:AC5">SUM(F5:F9)</f>
        <v>42</v>
      </c>
      <c r="X5" s="48">
        <f t="shared" si="1"/>
        <v>69</v>
      </c>
      <c r="Y5" s="48">
        <f t="shared" si="1"/>
        <v>205</v>
      </c>
      <c r="Z5" s="48">
        <f t="shared" si="1"/>
        <v>195</v>
      </c>
      <c r="AA5" s="48">
        <f t="shared" si="1"/>
        <v>281</v>
      </c>
      <c r="AB5" s="48">
        <f t="shared" si="1"/>
        <v>212</v>
      </c>
      <c r="AC5" s="48">
        <f t="shared" si="1"/>
        <v>319</v>
      </c>
      <c r="AD5" s="12">
        <f aca="true" t="shared" si="2" ref="AD5:AD10">SUM(V5:AC5)</f>
        <v>1338</v>
      </c>
      <c r="AE5" s="12">
        <f>SUM(P5:P9)</f>
        <v>8</v>
      </c>
      <c r="AF5" s="12">
        <f>SUM(Q5:Q9)</f>
        <v>0</v>
      </c>
      <c r="AG5" s="12"/>
      <c r="AH5" s="12"/>
      <c r="AI5" s="12"/>
      <c r="AJ5" s="12"/>
      <c r="AK5" s="12"/>
      <c r="AL5" s="12"/>
      <c r="AM5" s="12"/>
      <c r="AN5" s="48"/>
      <c r="AO5" s="12"/>
      <c r="AP5" s="12"/>
      <c r="AQ5" s="48"/>
      <c r="AR5" s="12"/>
      <c r="AS5" s="12"/>
      <c r="AT5" s="12"/>
      <c r="AU5" s="12"/>
      <c r="AV5" s="12"/>
      <c r="AW5" s="12"/>
      <c r="AX5" s="12"/>
      <c r="AY5" s="12"/>
      <c r="AZ5" s="48"/>
      <c r="BA5" s="48"/>
    </row>
    <row r="6" spans="1:53" ht="23.25">
      <c r="A6" s="10"/>
      <c r="B6" s="7" t="s">
        <v>91</v>
      </c>
      <c r="C6" s="7" t="s">
        <v>166</v>
      </c>
      <c r="D6" s="7" t="s">
        <v>32</v>
      </c>
      <c r="E6" s="7">
        <v>1</v>
      </c>
      <c r="F6" s="7">
        <v>0</v>
      </c>
      <c r="G6" s="7">
        <v>0</v>
      </c>
      <c r="H6" s="7">
        <v>2</v>
      </c>
      <c r="I6" s="7">
        <v>2</v>
      </c>
      <c r="J6" s="7">
        <v>1</v>
      </c>
      <c r="K6" s="7">
        <v>0</v>
      </c>
      <c r="L6" s="7">
        <v>40</v>
      </c>
      <c r="M6" s="7">
        <f aca="true" t="shared" si="3" ref="M6:M18">SUM(E6:L6)</f>
        <v>46</v>
      </c>
      <c r="N6" s="19">
        <f t="shared" si="0"/>
        <v>3.739130434782609</v>
      </c>
      <c r="O6" s="36">
        <f aca="true" t="shared" si="4" ref="O6:O18">SQRT((16*L6+12.25*K6+9*J6+6.25*I6+4*H6+2.25*G6+F6)/M6-(N6^2))</f>
        <v>0.7571336855333908</v>
      </c>
      <c r="P6" s="28">
        <v>0</v>
      </c>
      <c r="Q6" s="28">
        <v>0</v>
      </c>
      <c r="R6" s="74" t="s">
        <v>305</v>
      </c>
      <c r="T6" s="48" t="s">
        <v>26</v>
      </c>
      <c r="U6" s="48"/>
      <c r="V6" s="48">
        <f>SUM(E10:E15)</f>
        <v>28</v>
      </c>
      <c r="W6" s="48">
        <f aca="true" t="shared" si="5" ref="W6:AC6">SUM(F10:F15)</f>
        <v>93</v>
      </c>
      <c r="X6" s="48">
        <f t="shared" si="5"/>
        <v>64</v>
      </c>
      <c r="Y6" s="48">
        <f t="shared" si="5"/>
        <v>154</v>
      </c>
      <c r="Z6" s="48">
        <f t="shared" si="5"/>
        <v>217</v>
      </c>
      <c r="AA6" s="48">
        <f t="shared" si="5"/>
        <v>236</v>
      </c>
      <c r="AB6" s="48">
        <f t="shared" si="5"/>
        <v>207</v>
      </c>
      <c r="AC6" s="48">
        <f t="shared" si="5"/>
        <v>382</v>
      </c>
      <c r="AD6" s="12">
        <f t="shared" si="2"/>
        <v>1381</v>
      </c>
      <c r="AE6" s="12">
        <f>SUM(P10:P15)</f>
        <v>0</v>
      </c>
      <c r="AF6" s="12">
        <f>SUM(Q10:Q15)</f>
        <v>2</v>
      </c>
      <c r="AG6" s="12"/>
      <c r="AH6" s="12"/>
      <c r="AI6" s="12"/>
      <c r="AJ6" s="12"/>
      <c r="AK6" s="12"/>
      <c r="AL6" s="12"/>
      <c r="AM6" s="12"/>
      <c r="AN6" s="48"/>
      <c r="AO6" s="12"/>
      <c r="AP6" s="12"/>
      <c r="AQ6" s="48"/>
      <c r="AR6" s="12"/>
      <c r="AS6" s="12"/>
      <c r="AT6" s="12"/>
      <c r="AU6" s="12"/>
      <c r="AV6" s="12"/>
      <c r="AW6" s="12"/>
      <c r="AX6" s="12"/>
      <c r="AY6" s="12"/>
      <c r="AZ6" s="48"/>
      <c r="BA6" s="48"/>
    </row>
    <row r="7" spans="1:53" ht="23.25">
      <c r="A7" s="10"/>
      <c r="B7" s="7" t="s">
        <v>89</v>
      </c>
      <c r="C7" s="7" t="s">
        <v>167</v>
      </c>
      <c r="D7" s="7" t="s">
        <v>32</v>
      </c>
      <c r="E7" s="7">
        <v>1</v>
      </c>
      <c r="F7" s="7">
        <v>4</v>
      </c>
      <c r="G7" s="7">
        <v>1</v>
      </c>
      <c r="H7" s="7">
        <v>6</v>
      </c>
      <c r="I7" s="7">
        <v>9</v>
      </c>
      <c r="J7" s="7">
        <v>16</v>
      </c>
      <c r="K7" s="7">
        <v>34</v>
      </c>
      <c r="L7" s="7">
        <v>34</v>
      </c>
      <c r="M7" s="7">
        <f t="shared" si="3"/>
        <v>105</v>
      </c>
      <c r="N7" s="19">
        <f t="shared" si="0"/>
        <v>3.2666666666666666</v>
      </c>
      <c r="O7" s="36">
        <f t="shared" si="4"/>
        <v>0.8196011418647684</v>
      </c>
      <c r="P7" s="28">
        <v>0</v>
      </c>
      <c r="Q7" s="28">
        <v>0</v>
      </c>
      <c r="R7" s="74" t="s">
        <v>305</v>
      </c>
      <c r="T7" s="48" t="s">
        <v>27</v>
      </c>
      <c r="U7" s="48"/>
      <c r="V7" s="48">
        <f aca="true" t="shared" si="6" ref="V7:AC7">SUM(E16:E17)</f>
        <v>9</v>
      </c>
      <c r="W7" s="48">
        <f t="shared" si="6"/>
        <v>48</v>
      </c>
      <c r="X7" s="48">
        <f t="shared" si="6"/>
        <v>38</v>
      </c>
      <c r="Y7" s="48">
        <f t="shared" si="6"/>
        <v>74</v>
      </c>
      <c r="Z7" s="48">
        <f t="shared" si="6"/>
        <v>78</v>
      </c>
      <c r="AA7" s="48">
        <f t="shared" si="6"/>
        <v>123</v>
      </c>
      <c r="AB7" s="48">
        <f t="shared" si="6"/>
        <v>79</v>
      </c>
      <c r="AC7" s="48">
        <f t="shared" si="6"/>
        <v>158</v>
      </c>
      <c r="AD7" s="12">
        <f t="shared" si="2"/>
        <v>607</v>
      </c>
      <c r="AE7" s="12">
        <f>SUM(P16:P17)</f>
        <v>0</v>
      </c>
      <c r="AF7" s="12">
        <f>SUM(Q16:Q17)</f>
        <v>0</v>
      </c>
      <c r="AG7" s="12"/>
      <c r="AH7" s="12"/>
      <c r="AI7" s="12"/>
      <c r="AJ7" s="12"/>
      <c r="AK7" s="12"/>
      <c r="AL7" s="12"/>
      <c r="AM7" s="12"/>
      <c r="AN7" s="48"/>
      <c r="AO7" s="12"/>
      <c r="AP7" s="12"/>
      <c r="AQ7" s="48"/>
      <c r="AR7" s="12"/>
      <c r="AS7" s="12"/>
      <c r="AT7" s="12"/>
      <c r="AU7" s="12"/>
      <c r="AV7" s="12"/>
      <c r="AW7" s="12"/>
      <c r="AX7" s="12"/>
      <c r="AY7" s="12"/>
      <c r="AZ7" s="48"/>
      <c r="BA7" s="48"/>
    </row>
    <row r="8" spans="1:53" ht="23.25">
      <c r="A8" s="10"/>
      <c r="B8" s="7" t="s">
        <v>90</v>
      </c>
      <c r="C8" s="7" t="s">
        <v>35</v>
      </c>
      <c r="D8" s="7" t="s">
        <v>33</v>
      </c>
      <c r="E8" s="7">
        <v>10</v>
      </c>
      <c r="F8" s="7">
        <v>19</v>
      </c>
      <c r="G8" s="7">
        <v>29</v>
      </c>
      <c r="H8" s="7">
        <v>92</v>
      </c>
      <c r="I8" s="7">
        <v>83</v>
      </c>
      <c r="J8" s="7">
        <v>133</v>
      </c>
      <c r="K8" s="7">
        <v>89</v>
      </c>
      <c r="L8" s="7">
        <v>120</v>
      </c>
      <c r="M8" s="7">
        <f t="shared" si="3"/>
        <v>575</v>
      </c>
      <c r="N8" s="19">
        <f t="shared" si="0"/>
        <v>2.86</v>
      </c>
      <c r="O8" s="36">
        <f t="shared" si="4"/>
        <v>0.908874124350036</v>
      </c>
      <c r="P8" s="28">
        <v>0</v>
      </c>
      <c r="Q8" s="28">
        <v>0</v>
      </c>
      <c r="R8" s="74" t="s">
        <v>306</v>
      </c>
      <c r="T8" s="48" t="s">
        <v>28</v>
      </c>
      <c r="U8" s="48"/>
      <c r="V8" s="48">
        <f aca="true" t="shared" si="7" ref="V8:AC8">SUM(E28:E31)</f>
        <v>46</v>
      </c>
      <c r="W8" s="48">
        <f t="shared" si="7"/>
        <v>65</v>
      </c>
      <c r="X8" s="48">
        <f t="shared" si="7"/>
        <v>50</v>
      </c>
      <c r="Y8" s="48">
        <f t="shared" si="7"/>
        <v>69</v>
      </c>
      <c r="Z8" s="48">
        <f t="shared" si="7"/>
        <v>112</v>
      </c>
      <c r="AA8" s="48">
        <f t="shared" si="7"/>
        <v>180</v>
      </c>
      <c r="AB8" s="48">
        <f t="shared" si="7"/>
        <v>312</v>
      </c>
      <c r="AC8" s="48">
        <f t="shared" si="7"/>
        <v>422</v>
      </c>
      <c r="AD8" s="12">
        <f t="shared" si="2"/>
        <v>1256</v>
      </c>
      <c r="AE8" s="12">
        <f>SUM(P28:P31)</f>
        <v>0</v>
      </c>
      <c r="AF8" s="12">
        <f>SUM(Q28:Q31)</f>
        <v>0</v>
      </c>
      <c r="AG8" s="12"/>
      <c r="AH8" s="12"/>
      <c r="AI8" s="12"/>
      <c r="AJ8" s="12"/>
      <c r="AK8" s="12"/>
      <c r="AL8" s="12"/>
      <c r="AM8" s="12"/>
      <c r="AN8" s="48"/>
      <c r="AO8" s="12"/>
      <c r="AP8" s="12"/>
      <c r="AQ8" s="48"/>
      <c r="AZ8" s="48"/>
      <c r="BA8" s="48"/>
    </row>
    <row r="9" spans="1:53" ht="23.25">
      <c r="A9" s="11"/>
      <c r="B9" s="7" t="s">
        <v>303</v>
      </c>
      <c r="C9" s="7" t="s">
        <v>166</v>
      </c>
      <c r="D9" s="7" t="s">
        <v>32</v>
      </c>
      <c r="E9" s="7">
        <v>1</v>
      </c>
      <c r="F9" s="7">
        <v>0</v>
      </c>
      <c r="G9" s="7">
        <v>0</v>
      </c>
      <c r="H9" s="7">
        <v>4</v>
      </c>
      <c r="I9" s="7">
        <v>2</v>
      </c>
      <c r="J9" s="7">
        <v>0</v>
      </c>
      <c r="K9" s="7">
        <v>0</v>
      </c>
      <c r="L9" s="7">
        <v>29</v>
      </c>
      <c r="M9" s="7">
        <f>SUM(E9:L9)</f>
        <v>36</v>
      </c>
      <c r="N9" s="19">
        <f>((4*L9)+(3.5*K9)+(3*J9)+(2.5*I9)+(2*H9)+(1.5*G9)+(F9))/M9</f>
        <v>3.5833333333333335</v>
      </c>
      <c r="O9" s="36">
        <f>SQRT((16*L9+12.25*K9+9*J9+6.25*I9+4*H9+2.25*G9+F9)/M9-(N9^2))</f>
        <v>0.9166666666666661</v>
      </c>
      <c r="P9" s="28">
        <v>8</v>
      </c>
      <c r="Q9" s="28">
        <v>0</v>
      </c>
      <c r="R9" s="74" t="s">
        <v>306</v>
      </c>
      <c r="T9" s="48" t="s">
        <v>29</v>
      </c>
      <c r="U9" s="12"/>
      <c r="V9" s="12">
        <f aca="true" t="shared" si="8" ref="V9:AC9">SUM(E32:E35)</f>
        <v>110</v>
      </c>
      <c r="W9" s="12">
        <f t="shared" si="8"/>
        <v>58</v>
      </c>
      <c r="X9" s="12">
        <f t="shared" si="8"/>
        <v>62</v>
      </c>
      <c r="Y9" s="12">
        <f t="shared" si="8"/>
        <v>157</v>
      </c>
      <c r="Z9" s="12">
        <f t="shared" si="8"/>
        <v>178</v>
      </c>
      <c r="AA9" s="12">
        <f t="shared" si="8"/>
        <v>242</v>
      </c>
      <c r="AB9" s="12">
        <f t="shared" si="8"/>
        <v>182</v>
      </c>
      <c r="AC9" s="12">
        <f t="shared" si="8"/>
        <v>239</v>
      </c>
      <c r="AD9" s="12">
        <f t="shared" si="2"/>
        <v>1228</v>
      </c>
      <c r="AE9" s="12">
        <f>SUM(P32:P35)</f>
        <v>1</v>
      </c>
      <c r="AF9" s="12">
        <f>SUM(Q32:Q35)</f>
        <v>24</v>
      </c>
      <c r="AG9" s="12"/>
      <c r="AH9" s="12"/>
      <c r="AI9" s="12"/>
      <c r="AJ9" s="12"/>
      <c r="AK9" s="12"/>
      <c r="AL9" s="12"/>
      <c r="AM9" s="12"/>
      <c r="AN9" s="48"/>
      <c r="AO9" s="12"/>
      <c r="AP9" s="12"/>
      <c r="AQ9" s="48"/>
      <c r="AZ9" s="48"/>
      <c r="BA9" s="48"/>
    </row>
    <row r="10" spans="1:53" ht="23.25">
      <c r="A10" s="7" t="s">
        <v>26</v>
      </c>
      <c r="B10" s="7" t="s">
        <v>168</v>
      </c>
      <c r="C10" s="7" t="s">
        <v>35</v>
      </c>
      <c r="D10" s="7" t="s">
        <v>33</v>
      </c>
      <c r="E10" s="7">
        <v>12</v>
      </c>
      <c r="F10" s="7">
        <v>41</v>
      </c>
      <c r="G10" s="7">
        <v>29</v>
      </c>
      <c r="H10" s="7">
        <v>78</v>
      </c>
      <c r="I10" s="7">
        <v>93</v>
      </c>
      <c r="J10" s="7">
        <v>107</v>
      </c>
      <c r="K10" s="7">
        <v>87</v>
      </c>
      <c r="L10" s="7">
        <v>145</v>
      </c>
      <c r="M10" s="7">
        <f t="shared" si="3"/>
        <v>592</v>
      </c>
      <c r="N10" s="19">
        <f t="shared" si="0"/>
        <v>2.835304054054054</v>
      </c>
      <c r="O10" s="36">
        <f t="shared" si="4"/>
        <v>0.9976256823807854</v>
      </c>
      <c r="P10" s="28">
        <v>0</v>
      </c>
      <c r="Q10" s="28">
        <v>1</v>
      </c>
      <c r="R10" s="28" t="s">
        <v>312</v>
      </c>
      <c r="T10" s="48" t="s">
        <v>30</v>
      </c>
      <c r="U10" s="48"/>
      <c r="V10" s="48">
        <f>SUM(E36:E39)</f>
        <v>16</v>
      </c>
      <c r="W10" s="48">
        <f aca="true" t="shared" si="9" ref="W10:AC10">SUM(F36:F39)</f>
        <v>2</v>
      </c>
      <c r="X10" s="48">
        <f t="shared" si="9"/>
        <v>11</v>
      </c>
      <c r="Y10" s="48">
        <f t="shared" si="9"/>
        <v>47</v>
      </c>
      <c r="Z10" s="48">
        <f t="shared" si="9"/>
        <v>97</v>
      </c>
      <c r="AA10" s="48">
        <f t="shared" si="9"/>
        <v>189</v>
      </c>
      <c r="AB10" s="48">
        <f t="shared" si="9"/>
        <v>217</v>
      </c>
      <c r="AC10" s="48">
        <f t="shared" si="9"/>
        <v>577</v>
      </c>
      <c r="AD10" s="12">
        <f t="shared" si="2"/>
        <v>1156</v>
      </c>
      <c r="AE10" s="12">
        <f>SUM(P36:P39)</f>
        <v>1</v>
      </c>
      <c r="AF10" s="12">
        <f>SUM(Q36:Q39)</f>
        <v>6</v>
      </c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Z10" s="48"/>
      <c r="BA10" s="48"/>
    </row>
    <row r="11" spans="1:53" ht="23.25">
      <c r="A11" s="9"/>
      <c r="B11" s="7" t="s">
        <v>169</v>
      </c>
      <c r="C11" s="7" t="s">
        <v>174</v>
      </c>
      <c r="D11" s="7" t="s">
        <v>32</v>
      </c>
      <c r="E11" s="7">
        <v>0</v>
      </c>
      <c r="F11" s="7">
        <v>1</v>
      </c>
      <c r="G11" s="7">
        <v>0</v>
      </c>
      <c r="H11" s="7">
        <v>2</v>
      </c>
      <c r="I11" s="7">
        <v>2</v>
      </c>
      <c r="J11" s="7">
        <v>16</v>
      </c>
      <c r="K11" s="7">
        <v>11</v>
      </c>
      <c r="L11" s="7">
        <v>17</v>
      </c>
      <c r="M11" s="7">
        <f t="shared" si="3"/>
        <v>49</v>
      </c>
      <c r="N11" s="19">
        <f t="shared" si="0"/>
        <v>3.357142857142857</v>
      </c>
      <c r="O11" s="36">
        <f t="shared" si="4"/>
        <v>0.6388765649999396</v>
      </c>
      <c r="P11" s="28">
        <v>0</v>
      </c>
      <c r="Q11" s="28">
        <v>0</v>
      </c>
      <c r="R11" s="28" t="s">
        <v>312</v>
      </c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Z11" s="48"/>
      <c r="BA11" s="48"/>
    </row>
    <row r="12" spans="1:53" ht="23.25">
      <c r="A12" s="10"/>
      <c r="B12" s="7" t="s">
        <v>170</v>
      </c>
      <c r="C12" s="7" t="s">
        <v>175</v>
      </c>
      <c r="D12" s="7" t="s">
        <v>32</v>
      </c>
      <c r="E12" s="7">
        <v>2</v>
      </c>
      <c r="F12" s="7">
        <v>5</v>
      </c>
      <c r="G12" s="7">
        <v>3</v>
      </c>
      <c r="H12" s="7">
        <v>3</v>
      </c>
      <c r="I12" s="7">
        <v>3</v>
      </c>
      <c r="J12" s="7">
        <v>2</v>
      </c>
      <c r="K12" s="7">
        <v>3</v>
      </c>
      <c r="L12" s="7">
        <v>31</v>
      </c>
      <c r="M12" s="7">
        <f t="shared" si="3"/>
        <v>52</v>
      </c>
      <c r="N12" s="19">
        <f t="shared" si="0"/>
        <v>3.144230769230769</v>
      </c>
      <c r="O12" s="36">
        <f t="shared" si="4"/>
        <v>1.2338827804845693</v>
      </c>
      <c r="P12" s="28">
        <v>0</v>
      </c>
      <c r="Q12" s="28">
        <v>0</v>
      </c>
      <c r="R12" s="28" t="s">
        <v>312</v>
      </c>
      <c r="T12" s="12" t="s">
        <v>85</v>
      </c>
      <c r="U12" s="12"/>
      <c r="V12" s="12">
        <f aca="true" t="shared" si="10" ref="V12:AF12">SUM(V5:V7)</f>
        <v>52</v>
      </c>
      <c r="W12" s="12">
        <f t="shared" si="10"/>
        <v>183</v>
      </c>
      <c r="X12" s="12">
        <f t="shared" si="10"/>
        <v>171</v>
      </c>
      <c r="Y12" s="12">
        <f t="shared" si="10"/>
        <v>433</v>
      </c>
      <c r="Z12" s="12">
        <f t="shared" si="10"/>
        <v>490</v>
      </c>
      <c r="AA12" s="12">
        <f t="shared" si="10"/>
        <v>640</v>
      </c>
      <c r="AB12" s="12">
        <f t="shared" si="10"/>
        <v>498</v>
      </c>
      <c r="AC12" s="12">
        <f t="shared" si="10"/>
        <v>859</v>
      </c>
      <c r="AD12" s="12">
        <f t="shared" si="10"/>
        <v>3326</v>
      </c>
      <c r="AE12" s="12">
        <f t="shared" si="10"/>
        <v>8</v>
      </c>
      <c r="AF12" s="12">
        <f t="shared" si="10"/>
        <v>2</v>
      </c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Z12" s="48"/>
      <c r="BA12" s="48"/>
    </row>
    <row r="13" spans="1:53" ht="23.25">
      <c r="A13" s="10"/>
      <c r="B13" s="7" t="s">
        <v>171</v>
      </c>
      <c r="C13" s="7" t="s">
        <v>35</v>
      </c>
      <c r="D13" s="7" t="s">
        <v>33</v>
      </c>
      <c r="E13" s="7">
        <v>12</v>
      </c>
      <c r="F13" s="7">
        <v>43</v>
      </c>
      <c r="G13" s="7">
        <v>30</v>
      </c>
      <c r="H13" s="7">
        <v>67</v>
      </c>
      <c r="I13" s="7">
        <v>111</v>
      </c>
      <c r="J13" s="7">
        <v>91</v>
      </c>
      <c r="K13" s="7">
        <v>83</v>
      </c>
      <c r="L13" s="7">
        <v>153</v>
      </c>
      <c r="M13" s="7">
        <f>SUM(E13:L13)</f>
        <v>590</v>
      </c>
      <c r="N13" s="19">
        <f>((4*L13)+(3.5*K13)+(3*J13)+(2.5*I13)+(2*H13)+(1.5*G13)+(F13))/M13</f>
        <v>2.8389830508474576</v>
      </c>
      <c r="O13" s="36">
        <f>SQRT((16*L13+12.25*K13+9*J13+6.25*I13+4*H13+2.25*G13+F13)/M13-(N13^2))</f>
        <v>1.0090298998026654</v>
      </c>
      <c r="P13" s="28">
        <v>0</v>
      </c>
      <c r="Q13" s="28">
        <v>1</v>
      </c>
      <c r="R13" s="28" t="s">
        <v>313</v>
      </c>
      <c r="T13" s="12" t="s">
        <v>86</v>
      </c>
      <c r="U13" s="12"/>
      <c r="V13" s="12">
        <f aca="true" t="shared" si="11" ref="V13:AF13">SUM(V8:V11)</f>
        <v>172</v>
      </c>
      <c r="W13" s="12">
        <f t="shared" si="11"/>
        <v>125</v>
      </c>
      <c r="X13" s="12">
        <f t="shared" si="11"/>
        <v>123</v>
      </c>
      <c r="Y13" s="12">
        <f t="shared" si="11"/>
        <v>273</v>
      </c>
      <c r="Z13" s="12">
        <f t="shared" si="11"/>
        <v>387</v>
      </c>
      <c r="AA13" s="12">
        <f t="shared" si="11"/>
        <v>611</v>
      </c>
      <c r="AB13" s="12">
        <f t="shared" si="11"/>
        <v>711</v>
      </c>
      <c r="AC13" s="12">
        <f t="shared" si="11"/>
        <v>1238</v>
      </c>
      <c r="AD13" s="12">
        <f t="shared" si="11"/>
        <v>3640</v>
      </c>
      <c r="AE13" s="12">
        <f t="shared" si="11"/>
        <v>2</v>
      </c>
      <c r="AF13" s="12">
        <f t="shared" si="11"/>
        <v>30</v>
      </c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Z13" s="48"/>
      <c r="BA13" s="48"/>
    </row>
    <row r="14" spans="1:53" ht="23.25">
      <c r="A14" s="10"/>
      <c r="B14" s="7" t="s">
        <v>172</v>
      </c>
      <c r="C14" s="7" t="s">
        <v>174</v>
      </c>
      <c r="D14" s="7" t="s">
        <v>32</v>
      </c>
      <c r="E14" s="7">
        <v>0</v>
      </c>
      <c r="F14" s="7">
        <v>1</v>
      </c>
      <c r="G14" s="7">
        <v>2</v>
      </c>
      <c r="H14" s="7">
        <v>2</v>
      </c>
      <c r="I14" s="7">
        <v>5</v>
      </c>
      <c r="J14" s="7">
        <v>10</v>
      </c>
      <c r="K14" s="7">
        <v>14</v>
      </c>
      <c r="L14" s="7">
        <v>13</v>
      </c>
      <c r="M14" s="7">
        <f>SUM(E14:L14)</f>
        <v>47</v>
      </c>
      <c r="N14" s="19">
        <f>((4*L14)+(3.5*K14)+(3*J14)+(2.5*I14)+(2*H14)+(1.5*G14)+(F14))/M14</f>
        <v>3.223404255319149</v>
      </c>
      <c r="O14" s="36">
        <f>SQRT((16*L14+12.25*K14+9*J14+6.25*I14+4*H14+2.25*G14+F14)/M14-(N14^2))</f>
        <v>0.742397715845443</v>
      </c>
      <c r="P14" s="28">
        <v>0</v>
      </c>
      <c r="Q14" s="28">
        <v>0</v>
      </c>
      <c r="R14" s="28" t="s">
        <v>313</v>
      </c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Z14" s="48"/>
      <c r="BA14" s="48"/>
    </row>
    <row r="15" spans="1:53" ht="23.25">
      <c r="A15" s="11"/>
      <c r="B15" s="7" t="s">
        <v>173</v>
      </c>
      <c r="C15" s="7" t="s">
        <v>176</v>
      </c>
      <c r="D15" s="7" t="s">
        <v>32</v>
      </c>
      <c r="E15" s="7">
        <v>2</v>
      </c>
      <c r="F15" s="7">
        <v>2</v>
      </c>
      <c r="G15" s="7">
        <v>0</v>
      </c>
      <c r="H15" s="7">
        <v>2</v>
      </c>
      <c r="I15" s="7">
        <v>3</v>
      </c>
      <c r="J15" s="7">
        <v>10</v>
      </c>
      <c r="K15" s="7">
        <v>9</v>
      </c>
      <c r="L15" s="7">
        <v>23</v>
      </c>
      <c r="M15" s="7">
        <f>SUM(E15:L15)</f>
        <v>51</v>
      </c>
      <c r="N15" s="19">
        <f>((4*L15)+(3.5*K15)+(3*J15)+(2.5*I15)+(2*H15)+(1.5*G15)+(F15))/M15</f>
        <v>3.2745098039215685</v>
      </c>
      <c r="O15" s="36">
        <f>SQRT((16*L15+12.25*K15+9*J15+6.25*I15+4*H15+2.25*G15+F15)/M15-(N15^2))</f>
        <v>0.9916994993256304</v>
      </c>
      <c r="P15" s="28">
        <v>0</v>
      </c>
      <c r="Q15" s="28">
        <v>0</v>
      </c>
      <c r="R15" s="28" t="s">
        <v>313</v>
      </c>
      <c r="T15" s="48" t="s">
        <v>301</v>
      </c>
      <c r="U15" s="2">
        <f>SUM(AD15,AG15:AH15)</f>
        <v>601</v>
      </c>
      <c r="V15" s="12">
        <v>0</v>
      </c>
      <c r="W15" s="12">
        <v>38</v>
      </c>
      <c r="X15" s="12">
        <v>20</v>
      </c>
      <c r="Y15" s="12">
        <v>27</v>
      </c>
      <c r="Z15" s="12">
        <v>36</v>
      </c>
      <c r="AA15" s="12">
        <v>43</v>
      </c>
      <c r="AB15" s="12">
        <v>88</v>
      </c>
      <c r="AC15" s="12">
        <v>349</v>
      </c>
      <c r="AD15" s="48">
        <f>SUM(V15:AC15)</f>
        <v>601</v>
      </c>
      <c r="AE15" s="13">
        <f>((4*AC15)+(3.5*AB15)+(3*AA15)+(2.5*Z15)+(2*Y15)+(1.5*X15)+(W15))/AD15</f>
        <v>3.4026622296173046</v>
      </c>
      <c r="AF15" s="38">
        <f>SQRT((16*AC15+12.25*AB15+9*AA15+6.25*Z15+4*Y15+2.25*X15+AG15)/AD15-(AE15^2))</f>
        <v>0.8829648101487881</v>
      </c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Z15" s="48"/>
      <c r="BA15" s="48"/>
    </row>
    <row r="16" spans="1:53" ht="23.25">
      <c r="A16" s="7" t="s">
        <v>27</v>
      </c>
      <c r="B16" s="7" t="s">
        <v>320</v>
      </c>
      <c r="C16" s="7" t="s">
        <v>35</v>
      </c>
      <c r="D16" s="7" t="s">
        <v>33</v>
      </c>
      <c r="E16" s="7">
        <v>9</v>
      </c>
      <c r="F16" s="7">
        <v>48</v>
      </c>
      <c r="G16" s="7">
        <v>38</v>
      </c>
      <c r="H16" s="7">
        <v>74</v>
      </c>
      <c r="I16" s="7">
        <v>78</v>
      </c>
      <c r="J16" s="7">
        <v>123</v>
      </c>
      <c r="K16" s="7">
        <v>79</v>
      </c>
      <c r="L16" s="7">
        <v>108</v>
      </c>
      <c r="M16" s="7">
        <f t="shared" si="3"/>
        <v>557</v>
      </c>
      <c r="N16" s="19">
        <f t="shared" si="0"/>
        <v>2.738779174147217</v>
      </c>
      <c r="O16" s="36">
        <f t="shared" si="4"/>
        <v>0.986208642349538</v>
      </c>
      <c r="P16" s="28">
        <v>0</v>
      </c>
      <c r="Q16" s="28">
        <v>0</v>
      </c>
      <c r="R16" s="28" t="s">
        <v>322</v>
      </c>
      <c r="T16" s="1" t="s">
        <v>302</v>
      </c>
      <c r="U16" s="2">
        <f>SUM(AD16,AG16:AH16)</f>
        <v>563</v>
      </c>
      <c r="V16" s="2">
        <v>69</v>
      </c>
      <c r="W16" s="2">
        <v>13</v>
      </c>
      <c r="X16" s="2">
        <v>7</v>
      </c>
      <c r="Y16" s="2">
        <v>14</v>
      </c>
      <c r="Z16" s="2">
        <v>15</v>
      </c>
      <c r="AA16" s="2">
        <v>41</v>
      </c>
      <c r="AB16" s="2">
        <v>48</v>
      </c>
      <c r="AC16" s="2">
        <v>356</v>
      </c>
      <c r="AD16" s="1">
        <f>SUM(V16:AC16)</f>
        <v>563</v>
      </c>
      <c r="AE16" s="5">
        <f>((4*AC16)+(3.5*AB16)+(3*AA16)+(2.5*Z16)+(2*Y16)+(1.5*X16)+(W16))/AD16</f>
        <v>3.2042628774422734</v>
      </c>
      <c r="AF16" s="38">
        <f>SQRT((16*AC16+12.25*AB16+9*AA16+6.25*Z16+4*Y16+2.25*X16+AG16)/AD16-(AE16^2))</f>
        <v>1.3578335117524172</v>
      </c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Z16" s="48"/>
      <c r="BA16" s="48"/>
    </row>
    <row r="17" spans="1:53" ht="23.25">
      <c r="A17" s="10"/>
      <c r="B17" s="7" t="s">
        <v>321</v>
      </c>
      <c r="C17" s="7" t="s">
        <v>452</v>
      </c>
      <c r="D17" s="7" t="s">
        <v>32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50</v>
      </c>
      <c r="M17" s="7">
        <f t="shared" si="3"/>
        <v>50</v>
      </c>
      <c r="N17" s="19">
        <f t="shared" si="0"/>
        <v>4</v>
      </c>
      <c r="O17" s="36">
        <f t="shared" si="4"/>
        <v>0</v>
      </c>
      <c r="P17" s="28">
        <v>0</v>
      </c>
      <c r="Q17" s="28">
        <v>0</v>
      </c>
      <c r="R17" s="28" t="s">
        <v>322</v>
      </c>
      <c r="U17" s="2">
        <f>SUM(U15:U16)</f>
        <v>1164</v>
      </c>
      <c r="V17" s="2">
        <f aca="true" t="shared" si="12" ref="V17:AD17">SUM(V15:V16)</f>
        <v>69</v>
      </c>
      <c r="W17" s="2">
        <f t="shared" si="12"/>
        <v>51</v>
      </c>
      <c r="X17" s="2">
        <f t="shared" si="12"/>
        <v>27</v>
      </c>
      <c r="Y17" s="2">
        <f t="shared" si="12"/>
        <v>41</v>
      </c>
      <c r="Z17" s="2">
        <f t="shared" si="12"/>
        <v>51</v>
      </c>
      <c r="AA17" s="2">
        <f t="shared" si="12"/>
        <v>84</v>
      </c>
      <c r="AB17" s="2">
        <f t="shared" si="12"/>
        <v>136</v>
      </c>
      <c r="AC17" s="2">
        <f t="shared" si="12"/>
        <v>705</v>
      </c>
      <c r="AD17" s="1">
        <f t="shared" si="12"/>
        <v>1164</v>
      </c>
      <c r="AE17" s="5">
        <f>((4*AC17)+(3.5*AB17)+(3*AA17)+(2.5*Z17)+(2*Y17)+(1.5*X17)+(W17))/AD17</f>
        <v>3.306701030927835</v>
      </c>
      <c r="AF17" s="38">
        <f>SQRT((16*AC17+12.25*AB17+9*AA17+6.25*Z17+4*Y17+2.25*X17+AG17)/AD17-(AE17^2))</f>
        <v>1.1419852686950314</v>
      </c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Z17" s="48"/>
      <c r="BA17" s="48"/>
    </row>
    <row r="18" spans="1:37" ht="23.25">
      <c r="A18" s="127" t="s">
        <v>58</v>
      </c>
      <c r="B18" s="127"/>
      <c r="C18" s="127"/>
      <c r="D18" s="127"/>
      <c r="E18" s="7">
        <f aca="true" t="shared" si="13" ref="E18:L18">SUM(E5:E17)</f>
        <v>52</v>
      </c>
      <c r="F18" s="7">
        <f t="shared" si="13"/>
        <v>183</v>
      </c>
      <c r="G18" s="7">
        <f t="shared" si="13"/>
        <v>171</v>
      </c>
      <c r="H18" s="7">
        <f t="shared" si="13"/>
        <v>433</v>
      </c>
      <c r="I18" s="7">
        <f t="shared" si="13"/>
        <v>490</v>
      </c>
      <c r="J18" s="7">
        <f t="shared" si="13"/>
        <v>640</v>
      </c>
      <c r="K18" s="7">
        <f t="shared" si="13"/>
        <v>498</v>
      </c>
      <c r="L18" s="7">
        <f t="shared" si="13"/>
        <v>859</v>
      </c>
      <c r="M18" s="7">
        <f t="shared" si="3"/>
        <v>3326</v>
      </c>
      <c r="N18" s="19">
        <f t="shared" si="0"/>
        <v>2.8952194828622972</v>
      </c>
      <c r="O18" s="36">
        <f t="shared" si="4"/>
        <v>0.9634377322452466</v>
      </c>
      <c r="P18" s="7">
        <f>SUM(P5:P17)</f>
        <v>8</v>
      </c>
      <c r="Q18" s="7">
        <f>SUM(Q5:Q17)</f>
        <v>2</v>
      </c>
      <c r="R18" s="9" t="s">
        <v>20</v>
      </c>
      <c r="T18" s="13"/>
      <c r="U18" s="13"/>
      <c r="V18" s="13"/>
      <c r="W18" s="13"/>
      <c r="X18" s="13"/>
      <c r="Y18" s="13"/>
      <c r="Z18" s="13"/>
      <c r="AA18" s="13"/>
      <c r="AB18" s="13"/>
      <c r="AC18" s="12"/>
      <c r="AD18" s="61"/>
      <c r="AE18" s="62"/>
      <c r="AF18" s="12"/>
      <c r="AG18" s="12"/>
      <c r="AH18" s="48"/>
      <c r="AI18" s="48"/>
      <c r="AJ18" s="48"/>
      <c r="AK18" s="48"/>
    </row>
    <row r="19" spans="1:37" ht="23.25">
      <c r="A19" s="127" t="s">
        <v>60</v>
      </c>
      <c r="B19" s="127"/>
      <c r="C19" s="127"/>
      <c r="D19" s="127"/>
      <c r="E19" s="8">
        <f>(E18*100)/$M18</f>
        <v>1.5634395670475045</v>
      </c>
      <c r="F19" s="8">
        <f aca="true" t="shared" si="14" ref="F19:L19">(F18*100)/$M18</f>
        <v>5.50210463018641</v>
      </c>
      <c r="G19" s="8">
        <f t="shared" si="14"/>
        <v>5.141310883944678</v>
      </c>
      <c r="H19" s="8">
        <f t="shared" si="14"/>
        <v>13.01864101022249</v>
      </c>
      <c r="I19" s="8">
        <f t="shared" si="14"/>
        <v>14.732411304870716</v>
      </c>
      <c r="J19" s="8">
        <f t="shared" si="14"/>
        <v>19.242333132892362</v>
      </c>
      <c r="K19" s="8">
        <f t="shared" si="14"/>
        <v>14.97294046903187</v>
      </c>
      <c r="L19" s="8">
        <f t="shared" si="14"/>
        <v>25.82681900180397</v>
      </c>
      <c r="M19" s="8">
        <f>((M18-(P18+Q18))*100)/$M18</f>
        <v>99.69933854479855</v>
      </c>
      <c r="N19" s="14" t="s">
        <v>20</v>
      </c>
      <c r="O19" s="37" t="s">
        <v>20</v>
      </c>
      <c r="P19" s="8">
        <f>(P18*100)/$M18</f>
        <v>0.24052916416115455</v>
      </c>
      <c r="Q19" s="8">
        <f>(Q18*100)/$M18</f>
        <v>0.06013229104028864</v>
      </c>
      <c r="R19" s="11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</row>
    <row r="20" spans="1:37" ht="23.25">
      <c r="A20" s="12"/>
      <c r="B20" s="12"/>
      <c r="C20" s="12"/>
      <c r="D20" s="12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38"/>
      <c r="P20" s="13"/>
      <c r="Q20" s="13"/>
      <c r="R20" s="12"/>
      <c r="T20" s="48"/>
      <c r="U20" s="48"/>
      <c r="V20" s="48"/>
      <c r="W20" s="48"/>
      <c r="X20" s="48"/>
      <c r="Y20" s="48"/>
      <c r="Z20" s="66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</row>
    <row r="21" spans="20:28" ht="23.25">
      <c r="T21" s="48"/>
      <c r="U21" s="48"/>
      <c r="V21" s="48"/>
      <c r="W21" s="48"/>
      <c r="X21" s="48"/>
      <c r="Y21" s="48"/>
      <c r="Z21" s="48"/>
      <c r="AA21" s="48"/>
      <c r="AB21" s="48"/>
    </row>
    <row r="24" spans="1:18" ht="24.75" customHeight="1">
      <c r="A24" s="130" t="s">
        <v>59</v>
      </c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</row>
    <row r="25" spans="1:18" ht="24" customHeight="1">
      <c r="A25" s="131" t="s">
        <v>304</v>
      </c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</row>
    <row r="26" spans="1:51" s="17" customFormat="1" ht="23.25">
      <c r="A26" s="132" t="s">
        <v>24</v>
      </c>
      <c r="B26" s="132" t="s">
        <v>0</v>
      </c>
      <c r="C26" s="132" t="s">
        <v>34</v>
      </c>
      <c r="D26" s="132" t="s">
        <v>31</v>
      </c>
      <c r="E26" s="133" t="s">
        <v>19</v>
      </c>
      <c r="F26" s="133"/>
      <c r="G26" s="133"/>
      <c r="H26" s="133"/>
      <c r="I26" s="133"/>
      <c r="J26" s="133"/>
      <c r="K26" s="133"/>
      <c r="L26" s="133"/>
      <c r="M26" s="16" t="s">
        <v>18</v>
      </c>
      <c r="N26" s="126" t="s">
        <v>22</v>
      </c>
      <c r="O26" s="128" t="s">
        <v>23</v>
      </c>
      <c r="P26" s="70"/>
      <c r="Q26" s="70"/>
      <c r="R26" s="132" t="s">
        <v>3</v>
      </c>
      <c r="AR26" s="65"/>
      <c r="AS26" s="65"/>
      <c r="AT26" s="65"/>
      <c r="AU26" s="65"/>
      <c r="AV26" s="65"/>
      <c r="AW26" s="65"/>
      <c r="AX26" s="65"/>
      <c r="AY26" s="65"/>
    </row>
    <row r="27" spans="1:51" s="17" customFormat="1" ht="23.25">
      <c r="A27" s="132"/>
      <c r="B27" s="132"/>
      <c r="C27" s="132"/>
      <c r="D27" s="132"/>
      <c r="E27" s="15">
        <v>0</v>
      </c>
      <c r="F27" s="15">
        <v>1</v>
      </c>
      <c r="G27" s="15">
        <v>1.5</v>
      </c>
      <c r="H27" s="15">
        <v>2</v>
      </c>
      <c r="I27" s="15">
        <v>2.5</v>
      </c>
      <c r="J27" s="15">
        <v>3</v>
      </c>
      <c r="K27" s="15">
        <v>3.5</v>
      </c>
      <c r="L27" s="15">
        <v>4</v>
      </c>
      <c r="M27" s="18" t="s">
        <v>21</v>
      </c>
      <c r="N27" s="126"/>
      <c r="O27" s="128"/>
      <c r="P27" s="71" t="s">
        <v>1</v>
      </c>
      <c r="Q27" s="71" t="s">
        <v>2</v>
      </c>
      <c r="R27" s="132"/>
      <c r="AR27" s="65"/>
      <c r="AS27" s="65"/>
      <c r="AT27" s="65"/>
      <c r="AU27" s="65"/>
      <c r="AV27" s="65"/>
      <c r="AW27" s="65"/>
      <c r="AX27" s="65"/>
      <c r="AY27" s="65"/>
    </row>
    <row r="28" spans="1:51" s="17" customFormat="1" ht="23.25">
      <c r="A28" s="15" t="s">
        <v>28</v>
      </c>
      <c r="B28" s="15" t="s">
        <v>4</v>
      </c>
      <c r="C28" s="15" t="s">
        <v>35</v>
      </c>
      <c r="D28" s="15" t="s">
        <v>33</v>
      </c>
      <c r="E28" s="15">
        <v>23</v>
      </c>
      <c r="F28" s="15">
        <v>27</v>
      </c>
      <c r="G28" s="15">
        <v>30</v>
      </c>
      <c r="H28" s="15">
        <v>41</v>
      </c>
      <c r="I28" s="15">
        <v>71</v>
      </c>
      <c r="J28" s="15">
        <v>97</v>
      </c>
      <c r="K28" s="15">
        <v>180</v>
      </c>
      <c r="L28" s="15">
        <v>110</v>
      </c>
      <c r="M28" s="7">
        <f>SUM(E28:L28)</f>
        <v>579</v>
      </c>
      <c r="N28" s="19">
        <f>((4*L28)+(3.5*K28)+(3*J28)+(2.5*I28)+(2*H28)+(1.5*G28)+(F28))/M28</f>
        <v>2.9231433506044904</v>
      </c>
      <c r="O28" s="36">
        <f aca="true" t="shared" si="15" ref="O28:O40">SQRT((16*L28+12.25*K28+9*J28+6.25*I28+4*H28+2.25*G28+F28)/M28-(N28^2))</f>
        <v>1.0118724235582695</v>
      </c>
      <c r="P28" s="15">
        <v>0</v>
      </c>
      <c r="Q28" s="15">
        <v>0</v>
      </c>
      <c r="R28" s="15" t="s">
        <v>378</v>
      </c>
      <c r="AR28" s="65"/>
      <c r="AS28" s="65"/>
      <c r="AT28" s="65"/>
      <c r="AU28" s="65"/>
      <c r="AV28" s="65"/>
      <c r="AW28" s="65"/>
      <c r="AX28" s="65"/>
      <c r="AY28" s="65"/>
    </row>
    <row r="29" spans="1:51" s="17" customFormat="1" ht="23.25">
      <c r="A29" s="16"/>
      <c r="B29" s="15" t="s">
        <v>92</v>
      </c>
      <c r="C29" s="15" t="s">
        <v>36</v>
      </c>
      <c r="D29" s="15" t="s">
        <v>32</v>
      </c>
      <c r="E29" s="15">
        <v>0</v>
      </c>
      <c r="F29" s="15">
        <v>1</v>
      </c>
      <c r="G29" s="15">
        <v>0</v>
      </c>
      <c r="H29" s="15">
        <v>3</v>
      </c>
      <c r="I29" s="15">
        <v>2</v>
      </c>
      <c r="J29" s="15">
        <v>14</v>
      </c>
      <c r="K29" s="15">
        <v>16</v>
      </c>
      <c r="L29" s="15">
        <v>14</v>
      </c>
      <c r="M29" s="7">
        <f aca="true" t="shared" si="16" ref="M29:M40">SUM(E29:L29)</f>
        <v>50</v>
      </c>
      <c r="N29" s="19">
        <f aca="true" t="shared" si="17" ref="N29:N37">((4*L29)+(3.5*K29)+(3*J29)+(2.5*I29)+(2*H29)+(1.5*G29)+(F29))/M29</f>
        <v>3.32</v>
      </c>
      <c r="O29" s="36">
        <f t="shared" si="15"/>
        <v>0.638435587980495</v>
      </c>
      <c r="P29" s="15">
        <v>0</v>
      </c>
      <c r="Q29" s="15">
        <v>0</v>
      </c>
      <c r="R29" s="15" t="s">
        <v>378</v>
      </c>
      <c r="AR29" s="65"/>
      <c r="AS29" s="65"/>
      <c r="AT29" s="65"/>
      <c r="AU29" s="65"/>
      <c r="AV29" s="65"/>
      <c r="AW29" s="65"/>
      <c r="AX29" s="65"/>
      <c r="AY29" s="65"/>
    </row>
    <row r="30" spans="1:51" s="17" customFormat="1" ht="23.25">
      <c r="A30" s="20"/>
      <c r="B30" s="15" t="s">
        <v>93</v>
      </c>
      <c r="C30" s="15" t="s">
        <v>37</v>
      </c>
      <c r="D30" s="15" t="s">
        <v>32</v>
      </c>
      <c r="E30" s="15">
        <v>1</v>
      </c>
      <c r="F30" s="15">
        <v>0</v>
      </c>
      <c r="G30" s="15">
        <v>0</v>
      </c>
      <c r="H30" s="15">
        <v>1</v>
      </c>
      <c r="I30" s="15">
        <v>1</v>
      </c>
      <c r="J30" s="15">
        <v>2</v>
      </c>
      <c r="K30" s="15">
        <v>4</v>
      </c>
      <c r="L30" s="15">
        <v>37</v>
      </c>
      <c r="M30" s="7">
        <f t="shared" si="16"/>
        <v>46</v>
      </c>
      <c r="N30" s="19">
        <f t="shared" si="17"/>
        <v>3.75</v>
      </c>
      <c r="O30" s="36">
        <f t="shared" si="15"/>
        <v>0.6974331820886225</v>
      </c>
      <c r="P30" s="15">
        <v>0</v>
      </c>
      <c r="Q30" s="15">
        <v>0</v>
      </c>
      <c r="R30" s="15" t="s">
        <v>378</v>
      </c>
      <c r="AR30" s="65"/>
      <c r="AS30" s="65"/>
      <c r="AT30" s="65"/>
      <c r="AU30" s="65"/>
      <c r="AV30" s="65"/>
      <c r="AW30" s="65"/>
      <c r="AX30" s="65"/>
      <c r="AY30" s="65"/>
    </row>
    <row r="31" spans="1:51" s="17" customFormat="1" ht="22.5" customHeight="1">
      <c r="A31" s="20"/>
      <c r="B31" s="15" t="s">
        <v>94</v>
      </c>
      <c r="C31" s="15" t="s">
        <v>35</v>
      </c>
      <c r="D31" s="15" t="s">
        <v>33</v>
      </c>
      <c r="E31" s="15">
        <v>22</v>
      </c>
      <c r="F31" s="15">
        <v>37</v>
      </c>
      <c r="G31" s="15">
        <v>20</v>
      </c>
      <c r="H31" s="15">
        <v>24</v>
      </c>
      <c r="I31" s="15">
        <v>38</v>
      </c>
      <c r="J31" s="15">
        <v>67</v>
      </c>
      <c r="K31" s="15">
        <v>112</v>
      </c>
      <c r="L31" s="15">
        <v>261</v>
      </c>
      <c r="M31" s="7">
        <f t="shared" si="16"/>
        <v>581</v>
      </c>
      <c r="N31" s="19">
        <f t="shared" si="17"/>
        <v>3.179001721170396</v>
      </c>
      <c r="O31" s="36">
        <f t="shared" si="15"/>
        <v>1.0936240036094234</v>
      </c>
      <c r="P31" s="15">
        <v>0</v>
      </c>
      <c r="Q31" s="15">
        <v>0</v>
      </c>
      <c r="R31" s="15" t="s">
        <v>379</v>
      </c>
      <c r="AR31" s="65"/>
      <c r="AS31" s="65"/>
      <c r="AT31" s="65"/>
      <c r="AU31" s="65"/>
      <c r="AV31" s="65"/>
      <c r="AW31" s="65"/>
      <c r="AX31" s="65"/>
      <c r="AY31" s="65"/>
    </row>
    <row r="32" spans="1:51" s="17" customFormat="1" ht="21" customHeight="1">
      <c r="A32" s="15" t="s">
        <v>29</v>
      </c>
      <c r="B32" s="15" t="s">
        <v>13</v>
      </c>
      <c r="C32" s="15" t="s">
        <v>35</v>
      </c>
      <c r="D32" s="15" t="s">
        <v>33</v>
      </c>
      <c r="E32" s="15">
        <v>57</v>
      </c>
      <c r="F32" s="15">
        <v>27</v>
      </c>
      <c r="G32" s="15">
        <v>39</v>
      </c>
      <c r="H32" s="15">
        <v>90</v>
      </c>
      <c r="I32" s="15">
        <v>77</v>
      </c>
      <c r="J32" s="15">
        <v>101</v>
      </c>
      <c r="K32" s="15">
        <v>71</v>
      </c>
      <c r="L32" s="15">
        <v>82</v>
      </c>
      <c r="M32" s="7">
        <f t="shared" si="16"/>
        <v>544</v>
      </c>
      <c r="N32" s="19">
        <f t="shared" si="17"/>
        <v>2.458639705882353</v>
      </c>
      <c r="O32" s="36">
        <f t="shared" si="15"/>
        <v>1.1806648436916063</v>
      </c>
      <c r="P32" s="15">
        <v>1</v>
      </c>
      <c r="Q32" s="15">
        <v>9</v>
      </c>
      <c r="R32" s="15" t="s">
        <v>380</v>
      </c>
      <c r="AR32" s="65"/>
      <c r="AS32" s="65"/>
      <c r="AT32" s="65"/>
      <c r="AU32" s="65"/>
      <c r="AV32" s="65"/>
      <c r="AW32" s="65"/>
      <c r="AX32" s="65"/>
      <c r="AY32" s="65"/>
    </row>
    <row r="33" spans="1:51" s="17" customFormat="1" ht="21" customHeight="1">
      <c r="A33" s="16"/>
      <c r="B33" s="15" t="s">
        <v>177</v>
      </c>
      <c r="C33" s="15" t="s">
        <v>38</v>
      </c>
      <c r="D33" s="15" t="s">
        <v>32</v>
      </c>
      <c r="E33" s="15">
        <v>0</v>
      </c>
      <c r="F33" s="15">
        <v>6</v>
      </c>
      <c r="G33" s="15">
        <v>6</v>
      </c>
      <c r="H33" s="15">
        <v>15</v>
      </c>
      <c r="I33" s="15">
        <v>13</v>
      </c>
      <c r="J33" s="15">
        <v>14</v>
      </c>
      <c r="K33" s="15">
        <v>15</v>
      </c>
      <c r="L33" s="15">
        <v>5</v>
      </c>
      <c r="M33" s="7">
        <f t="shared" si="16"/>
        <v>74</v>
      </c>
      <c r="N33" s="19">
        <f t="shared" si="17"/>
        <v>2.5945945945945947</v>
      </c>
      <c r="O33" s="36">
        <f t="shared" si="15"/>
        <v>0.8409923179730598</v>
      </c>
      <c r="P33" s="15">
        <v>0</v>
      </c>
      <c r="Q33" s="15">
        <v>4</v>
      </c>
      <c r="R33" s="15" t="s">
        <v>380</v>
      </c>
      <c r="AR33" s="65"/>
      <c r="AS33" s="65"/>
      <c r="AT33" s="65"/>
      <c r="AU33" s="65"/>
      <c r="AV33" s="65"/>
      <c r="AW33" s="65"/>
      <c r="AX33" s="65"/>
      <c r="AY33" s="65"/>
    </row>
    <row r="34" spans="1:51" s="17" customFormat="1" ht="21" customHeight="1">
      <c r="A34" s="20"/>
      <c r="B34" s="15" t="s">
        <v>178</v>
      </c>
      <c r="C34" s="15" t="s">
        <v>35</v>
      </c>
      <c r="D34" s="15" t="s">
        <v>33</v>
      </c>
      <c r="E34" s="15">
        <v>53</v>
      </c>
      <c r="F34" s="15">
        <v>25</v>
      </c>
      <c r="G34" s="15">
        <v>15</v>
      </c>
      <c r="H34" s="15">
        <v>43</v>
      </c>
      <c r="I34" s="15">
        <v>81</v>
      </c>
      <c r="J34" s="15">
        <v>109</v>
      </c>
      <c r="K34" s="15">
        <v>87</v>
      </c>
      <c r="L34" s="15">
        <v>133</v>
      </c>
      <c r="M34" s="7">
        <f t="shared" si="16"/>
        <v>546</v>
      </c>
      <c r="N34" s="19">
        <f>((4*L34)+(3.5*K34)+(3*J34)+(2.5*I34)+(2*H34)+(1.5*G34)+(F34))/M34</f>
        <v>2.7463369963369964</v>
      </c>
      <c r="O34" s="36">
        <f t="shared" si="15"/>
        <v>1.2056169472223777</v>
      </c>
      <c r="P34" s="15">
        <v>0</v>
      </c>
      <c r="Q34" s="15">
        <v>0</v>
      </c>
      <c r="R34" s="28" t="s">
        <v>381</v>
      </c>
      <c r="AR34" s="65"/>
      <c r="AS34" s="65"/>
      <c r="AT34" s="65"/>
      <c r="AU34" s="65"/>
      <c r="AV34" s="65"/>
      <c r="AW34" s="65"/>
      <c r="AX34" s="65"/>
      <c r="AY34" s="65"/>
    </row>
    <row r="35" spans="1:51" s="17" customFormat="1" ht="23.25">
      <c r="A35" s="18"/>
      <c r="B35" s="15" t="s">
        <v>179</v>
      </c>
      <c r="C35" s="15" t="s">
        <v>64</v>
      </c>
      <c r="D35" s="15" t="s">
        <v>32</v>
      </c>
      <c r="E35" s="15">
        <v>0</v>
      </c>
      <c r="F35" s="15">
        <v>0</v>
      </c>
      <c r="G35" s="15">
        <v>2</v>
      </c>
      <c r="H35" s="15">
        <v>9</v>
      </c>
      <c r="I35" s="15">
        <v>7</v>
      </c>
      <c r="J35" s="15">
        <v>18</v>
      </c>
      <c r="K35" s="15">
        <v>9</v>
      </c>
      <c r="L35" s="15">
        <v>19</v>
      </c>
      <c r="M35" s="7">
        <f t="shared" si="16"/>
        <v>64</v>
      </c>
      <c r="N35" s="19">
        <f t="shared" si="17"/>
        <v>3.125</v>
      </c>
      <c r="O35" s="36">
        <f t="shared" si="15"/>
        <v>0.7447734554883115</v>
      </c>
      <c r="P35" s="15">
        <v>0</v>
      </c>
      <c r="Q35" s="15">
        <v>11</v>
      </c>
      <c r="R35" s="28" t="s">
        <v>381</v>
      </c>
      <c r="T35" s="65"/>
      <c r="U35" s="65"/>
      <c r="V35" s="65"/>
      <c r="W35" s="65"/>
      <c r="X35" s="65"/>
      <c r="Y35" s="65"/>
      <c r="Z35" s="65"/>
      <c r="AA35" s="65"/>
      <c r="AB35" s="65"/>
      <c r="AC35" s="65"/>
      <c r="AR35" s="65"/>
      <c r="AS35" s="65"/>
      <c r="AT35" s="65"/>
      <c r="AU35" s="65"/>
      <c r="AV35" s="65"/>
      <c r="AW35" s="65"/>
      <c r="AX35" s="65"/>
      <c r="AY35" s="65"/>
    </row>
    <row r="36" spans="1:51" s="17" customFormat="1" ht="23.25">
      <c r="A36" s="16" t="s">
        <v>30</v>
      </c>
      <c r="B36" s="28" t="s">
        <v>411</v>
      </c>
      <c r="C36" s="15" t="s">
        <v>35</v>
      </c>
      <c r="D36" s="15" t="s">
        <v>33</v>
      </c>
      <c r="E36" s="15">
        <v>7</v>
      </c>
      <c r="F36" s="15">
        <v>0</v>
      </c>
      <c r="G36" s="15">
        <v>4</v>
      </c>
      <c r="H36" s="15">
        <v>10</v>
      </c>
      <c r="I36" s="15">
        <v>30</v>
      </c>
      <c r="J36" s="15">
        <v>66</v>
      </c>
      <c r="K36" s="15">
        <v>104</v>
      </c>
      <c r="L36" s="15">
        <v>284</v>
      </c>
      <c r="M36" s="7">
        <f t="shared" si="16"/>
        <v>505</v>
      </c>
      <c r="N36" s="19">
        <f t="shared" si="17"/>
        <v>3.5623762376237624</v>
      </c>
      <c r="O36" s="36">
        <f t="shared" si="15"/>
        <v>0.689073346072124</v>
      </c>
      <c r="P36" s="15">
        <v>0</v>
      </c>
      <c r="Q36" s="15">
        <v>3</v>
      </c>
      <c r="R36" s="28" t="s">
        <v>397</v>
      </c>
      <c r="T36" s="12"/>
      <c r="U36" s="12"/>
      <c r="V36" s="12"/>
      <c r="W36" s="12"/>
      <c r="X36" s="12"/>
      <c r="Y36" s="12"/>
      <c r="Z36" s="12"/>
      <c r="AA36" s="12"/>
      <c r="AB36" s="12"/>
      <c r="AC36" s="65"/>
      <c r="AR36" s="65"/>
      <c r="AS36" s="65"/>
      <c r="AT36" s="65"/>
      <c r="AU36" s="65"/>
      <c r="AV36" s="65"/>
      <c r="AW36" s="65"/>
      <c r="AX36" s="65"/>
      <c r="AY36" s="65"/>
    </row>
    <row r="37" spans="1:51" s="17" customFormat="1" ht="23.25">
      <c r="A37" s="20"/>
      <c r="B37" s="28" t="s">
        <v>412</v>
      </c>
      <c r="C37" s="15" t="s">
        <v>83</v>
      </c>
      <c r="D37" s="15" t="s">
        <v>32</v>
      </c>
      <c r="E37" s="15">
        <v>1</v>
      </c>
      <c r="F37" s="15">
        <v>1</v>
      </c>
      <c r="G37" s="15">
        <v>0</v>
      </c>
      <c r="H37" s="15">
        <v>2</v>
      </c>
      <c r="I37" s="15">
        <v>6</v>
      </c>
      <c r="J37" s="15">
        <v>11</v>
      </c>
      <c r="K37" s="15">
        <v>12</v>
      </c>
      <c r="L37" s="15">
        <v>41</v>
      </c>
      <c r="M37" s="7">
        <f t="shared" si="16"/>
        <v>74</v>
      </c>
      <c r="N37" s="19">
        <f t="shared" si="17"/>
        <v>3.5</v>
      </c>
      <c r="O37" s="36">
        <f t="shared" si="15"/>
        <v>0.7533708035008846</v>
      </c>
      <c r="P37" s="15">
        <v>1</v>
      </c>
      <c r="Q37" s="15">
        <v>0</v>
      </c>
      <c r="R37" s="28" t="s">
        <v>397</v>
      </c>
      <c r="T37" s="13"/>
      <c r="U37" s="13"/>
      <c r="V37" s="13"/>
      <c r="W37" s="13"/>
      <c r="X37" s="13"/>
      <c r="Y37" s="13"/>
      <c r="Z37" s="13"/>
      <c r="AA37" s="13"/>
      <c r="AB37" s="13"/>
      <c r="AC37" s="65"/>
      <c r="AR37" s="65"/>
      <c r="AS37" s="65"/>
      <c r="AT37" s="65"/>
      <c r="AU37" s="65"/>
      <c r="AV37" s="65"/>
      <c r="AW37" s="65"/>
      <c r="AX37" s="65"/>
      <c r="AY37" s="65"/>
    </row>
    <row r="38" spans="1:51" s="17" customFormat="1" ht="21" customHeight="1">
      <c r="A38" s="20"/>
      <c r="B38" s="28" t="s">
        <v>413</v>
      </c>
      <c r="C38" s="15" t="s">
        <v>35</v>
      </c>
      <c r="D38" s="15" t="s">
        <v>33</v>
      </c>
      <c r="E38" s="15">
        <v>6</v>
      </c>
      <c r="F38" s="15">
        <v>1</v>
      </c>
      <c r="G38" s="15">
        <v>3</v>
      </c>
      <c r="H38" s="15">
        <v>27</v>
      </c>
      <c r="I38" s="15">
        <v>52</v>
      </c>
      <c r="J38" s="15">
        <v>97</v>
      </c>
      <c r="K38" s="15">
        <v>82</v>
      </c>
      <c r="L38" s="15">
        <v>235</v>
      </c>
      <c r="M38" s="7">
        <f t="shared" si="16"/>
        <v>503</v>
      </c>
      <c r="N38" s="19">
        <f>((4*L38)+(3.5*K38)+(3*J38)+(2.5*I38)+(2*H38)+(1.5*G38)+(F38))/M38</f>
        <v>3.3946322067594434</v>
      </c>
      <c r="O38" s="36">
        <f t="shared" si="15"/>
        <v>0.7486442444101</v>
      </c>
      <c r="P38" s="15">
        <v>0</v>
      </c>
      <c r="Q38" s="15">
        <v>3</v>
      </c>
      <c r="R38" s="28" t="s">
        <v>398</v>
      </c>
      <c r="T38" s="13"/>
      <c r="U38" s="13"/>
      <c r="V38" s="13"/>
      <c r="W38" s="13"/>
      <c r="X38" s="13"/>
      <c r="Y38" s="13"/>
      <c r="Z38" s="13"/>
      <c r="AA38" s="13"/>
      <c r="AB38" s="13"/>
      <c r="AC38" s="65"/>
      <c r="AR38" s="65"/>
      <c r="AS38" s="65"/>
      <c r="AT38" s="65"/>
      <c r="AU38" s="65"/>
      <c r="AV38" s="65"/>
      <c r="AW38" s="65"/>
      <c r="AX38" s="65"/>
      <c r="AY38" s="65"/>
    </row>
    <row r="39" spans="1:51" s="17" customFormat="1" ht="20.25" customHeight="1">
      <c r="A39" s="20"/>
      <c r="B39" s="28" t="s">
        <v>414</v>
      </c>
      <c r="C39" s="15" t="s">
        <v>84</v>
      </c>
      <c r="D39" s="15" t="s">
        <v>32</v>
      </c>
      <c r="E39" s="15">
        <v>2</v>
      </c>
      <c r="F39" s="15">
        <v>0</v>
      </c>
      <c r="G39" s="15">
        <v>4</v>
      </c>
      <c r="H39" s="15">
        <v>8</v>
      </c>
      <c r="I39" s="15">
        <v>9</v>
      </c>
      <c r="J39" s="15">
        <v>15</v>
      </c>
      <c r="K39" s="15">
        <v>19</v>
      </c>
      <c r="L39" s="15">
        <v>17</v>
      </c>
      <c r="M39" s="7">
        <f t="shared" si="16"/>
        <v>74</v>
      </c>
      <c r="N39" s="19">
        <f>((4*L39)+(3.5*K39)+(3*J39)+(2.5*I39)+(2*H39)+(1.5*G39)+(F39))/M39</f>
        <v>3.027027027027027</v>
      </c>
      <c r="O39" s="36">
        <f t="shared" si="15"/>
        <v>0.8925059311328847</v>
      </c>
      <c r="P39" s="15">
        <v>0</v>
      </c>
      <c r="Q39" s="15">
        <v>0</v>
      </c>
      <c r="R39" s="28" t="s">
        <v>398</v>
      </c>
      <c r="T39" s="13"/>
      <c r="U39" s="13"/>
      <c r="V39" s="13"/>
      <c r="W39" s="13"/>
      <c r="X39" s="13"/>
      <c r="Y39" s="13"/>
      <c r="Z39" s="13"/>
      <c r="AA39" s="13"/>
      <c r="AB39" s="13"/>
      <c r="AC39" s="65"/>
      <c r="AR39" s="65"/>
      <c r="AS39" s="65"/>
      <c r="AT39" s="65"/>
      <c r="AU39" s="65"/>
      <c r="AV39" s="65"/>
      <c r="AW39" s="65"/>
      <c r="AX39" s="65"/>
      <c r="AY39" s="65"/>
    </row>
    <row r="40" spans="1:51" s="17" customFormat="1" ht="23.25">
      <c r="A40" s="133" t="s">
        <v>58</v>
      </c>
      <c r="B40" s="133"/>
      <c r="C40" s="133"/>
      <c r="D40" s="133"/>
      <c r="E40" s="15">
        <f>SUM(E28:E39)</f>
        <v>172</v>
      </c>
      <c r="F40" s="15">
        <f aca="true" t="shared" si="18" ref="F40:L40">SUM(F28:F39)</f>
        <v>125</v>
      </c>
      <c r="G40" s="15">
        <f t="shared" si="18"/>
        <v>123</v>
      </c>
      <c r="H40" s="15">
        <f t="shared" si="18"/>
        <v>273</v>
      </c>
      <c r="I40" s="15">
        <f t="shared" si="18"/>
        <v>387</v>
      </c>
      <c r="J40" s="15">
        <f t="shared" si="18"/>
        <v>611</v>
      </c>
      <c r="K40" s="15">
        <f t="shared" si="18"/>
        <v>711</v>
      </c>
      <c r="L40" s="15">
        <f t="shared" si="18"/>
        <v>1238</v>
      </c>
      <c r="M40" s="7">
        <f t="shared" si="16"/>
        <v>3640</v>
      </c>
      <c r="N40" s="19">
        <f>((4*L40)+(3.5*K40)+(3*J40)+(2.5*I40)+(2*H40)+(1.5*G40)+(F40))/M40</f>
        <v>3.048489010989011</v>
      </c>
      <c r="O40" s="36">
        <f t="shared" si="15"/>
        <v>1.061526436907187</v>
      </c>
      <c r="P40" s="15">
        <f>SUM(P28:P37)</f>
        <v>2</v>
      </c>
      <c r="Q40" s="15">
        <f>SUM(Q28:Q37)</f>
        <v>27</v>
      </c>
      <c r="R40" s="16"/>
      <c r="T40" s="48"/>
      <c r="U40" s="48"/>
      <c r="V40" s="48"/>
      <c r="W40" s="48"/>
      <c r="X40" s="48"/>
      <c r="Y40" s="48"/>
      <c r="Z40" s="48"/>
      <c r="AA40" s="48"/>
      <c r="AB40" s="48"/>
      <c r="AC40" s="65"/>
      <c r="AR40" s="65"/>
      <c r="AS40" s="65"/>
      <c r="AT40" s="65"/>
      <c r="AU40" s="65"/>
      <c r="AV40" s="65"/>
      <c r="AW40" s="65"/>
      <c r="AX40" s="65"/>
      <c r="AY40" s="65"/>
    </row>
    <row r="41" spans="1:51" s="17" customFormat="1" ht="23.25">
      <c r="A41" s="133" t="s">
        <v>60</v>
      </c>
      <c r="B41" s="133"/>
      <c r="C41" s="133"/>
      <c r="D41" s="133"/>
      <c r="E41" s="19">
        <f aca="true" t="shared" si="19" ref="E41:L41">(E40*100)/$M40</f>
        <v>4.725274725274725</v>
      </c>
      <c r="F41" s="19">
        <f t="shared" si="19"/>
        <v>3.434065934065934</v>
      </c>
      <c r="G41" s="19">
        <f t="shared" si="19"/>
        <v>3.379120879120879</v>
      </c>
      <c r="H41" s="19">
        <f t="shared" si="19"/>
        <v>7.5</v>
      </c>
      <c r="I41" s="19">
        <f t="shared" si="19"/>
        <v>10.631868131868131</v>
      </c>
      <c r="J41" s="19">
        <f t="shared" si="19"/>
        <v>16.785714285714285</v>
      </c>
      <c r="K41" s="19">
        <f t="shared" si="19"/>
        <v>19.532967032967033</v>
      </c>
      <c r="L41" s="19">
        <f t="shared" si="19"/>
        <v>34.010989010989015</v>
      </c>
      <c r="M41" s="8">
        <f>((M40-(P40+Q40))*100)/$M40</f>
        <v>99.2032967032967</v>
      </c>
      <c r="N41" s="21" t="s">
        <v>20</v>
      </c>
      <c r="O41" s="39" t="s">
        <v>20</v>
      </c>
      <c r="P41" s="19">
        <f>(P40*100)/$M40</f>
        <v>0.054945054945054944</v>
      </c>
      <c r="Q41" s="19">
        <f>(Q40*100)/$M40</f>
        <v>0.7417582417582418</v>
      </c>
      <c r="R41" s="18"/>
      <c r="T41" s="48"/>
      <c r="U41" s="48"/>
      <c r="V41" s="48"/>
      <c r="W41" s="48"/>
      <c r="X41" s="48"/>
      <c r="Y41" s="48"/>
      <c r="Z41" s="66"/>
      <c r="AA41" s="48"/>
      <c r="AB41" s="48"/>
      <c r="AC41" s="65"/>
      <c r="AR41" s="65"/>
      <c r="AS41" s="65"/>
      <c r="AT41" s="65"/>
      <c r="AU41" s="65"/>
      <c r="AV41" s="65"/>
      <c r="AW41" s="65"/>
      <c r="AX41" s="65"/>
      <c r="AY41" s="65"/>
    </row>
  </sheetData>
  <sheetProtection/>
  <mergeCells count="24">
    <mergeCell ref="A18:D18"/>
    <mergeCell ref="A40:D40"/>
    <mergeCell ref="A24:R24"/>
    <mergeCell ref="A25:R25"/>
    <mergeCell ref="A19:D19"/>
    <mergeCell ref="E26:L26"/>
    <mergeCell ref="N26:N27"/>
    <mergeCell ref="O26:O27"/>
    <mergeCell ref="A26:A27"/>
    <mergeCell ref="B26:B27"/>
    <mergeCell ref="C26:C27"/>
    <mergeCell ref="D26:D27"/>
    <mergeCell ref="A41:D41"/>
    <mergeCell ref="R26:R27"/>
    <mergeCell ref="A1:R1"/>
    <mergeCell ref="A2:R2"/>
    <mergeCell ref="R3:R4"/>
    <mergeCell ref="A3:A4"/>
    <mergeCell ref="B3:B4"/>
    <mergeCell ref="C3:C4"/>
    <mergeCell ref="D3:D4"/>
    <mergeCell ref="E3:L3"/>
    <mergeCell ref="N3:N4"/>
    <mergeCell ref="O3:O4"/>
  </mergeCells>
  <printOptions/>
  <pageMargins left="0.75" right="0.29" top="0.56" bottom="0.45" header="0.5" footer="0.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56"/>
  <sheetViews>
    <sheetView zoomScalePageLayoutView="0" workbookViewId="0" topLeftCell="T1">
      <selection activeCell="T4" sqref="T4:AF10"/>
    </sheetView>
  </sheetViews>
  <sheetFormatPr defaultColWidth="9.140625" defaultRowHeight="12.75"/>
  <cols>
    <col min="1" max="1" width="8.57421875" style="3" customWidth="1"/>
    <col min="2" max="2" width="7.8515625" style="0" bestFit="1" customWidth="1"/>
    <col min="3" max="3" width="18.57421875" style="3" customWidth="1"/>
    <col min="4" max="4" width="11.8515625" style="3" customWidth="1"/>
    <col min="5" max="5" width="4.421875" style="3" bestFit="1" customWidth="1"/>
    <col min="6" max="6" width="5.421875" style="3" bestFit="1" customWidth="1"/>
    <col min="7" max="7" width="6.00390625" style="3" bestFit="1" customWidth="1"/>
    <col min="8" max="8" width="5.421875" style="3" bestFit="1" customWidth="1"/>
    <col min="9" max="9" width="6.00390625" style="3" bestFit="1" customWidth="1"/>
    <col min="10" max="10" width="5.421875" style="3" bestFit="1" customWidth="1"/>
    <col min="11" max="11" width="6.00390625" style="3" bestFit="1" customWidth="1"/>
    <col min="12" max="12" width="5.421875" style="3" bestFit="1" customWidth="1"/>
    <col min="13" max="13" width="13.7109375" style="3" bestFit="1" customWidth="1"/>
    <col min="14" max="14" width="5.140625" style="4" customWidth="1"/>
    <col min="15" max="15" width="5.28125" style="42" customWidth="1"/>
    <col min="16" max="17" width="5.00390625" style="3" customWidth="1"/>
    <col min="18" max="18" width="8.57421875" style="3" bestFit="1" customWidth="1"/>
    <col min="19" max="20" width="9.140625" style="68" customWidth="1"/>
    <col min="21" max="21" width="8.00390625" style="68" bestFit="1" customWidth="1"/>
    <col min="22" max="27" width="5.7109375" style="68" customWidth="1"/>
    <col min="28" max="28" width="6.421875" style="68" bestFit="1" customWidth="1"/>
    <col min="29" max="32" width="7.140625" style="68" customWidth="1"/>
    <col min="33" max="16384" width="9.140625" style="68" customWidth="1"/>
  </cols>
  <sheetData>
    <row r="1" spans="1:18" s="48" customFormat="1" ht="29.25">
      <c r="A1" s="135" t="s">
        <v>61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</row>
    <row r="2" spans="1:18" s="48" customFormat="1" ht="29.25">
      <c r="A2" s="135" t="s">
        <v>370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</row>
    <row r="3" spans="1:31" s="48" customFormat="1" ht="23.25">
      <c r="A3" s="126" t="s">
        <v>24</v>
      </c>
      <c r="B3" s="126" t="s">
        <v>0</v>
      </c>
      <c r="C3" s="126" t="s">
        <v>34</v>
      </c>
      <c r="D3" s="126" t="s">
        <v>31</v>
      </c>
      <c r="E3" s="127" t="s">
        <v>19</v>
      </c>
      <c r="F3" s="127"/>
      <c r="G3" s="127"/>
      <c r="H3" s="127"/>
      <c r="I3" s="127"/>
      <c r="J3" s="127"/>
      <c r="K3" s="127"/>
      <c r="L3" s="127"/>
      <c r="M3" s="9" t="s">
        <v>18</v>
      </c>
      <c r="N3" s="126" t="s">
        <v>22</v>
      </c>
      <c r="O3" s="128" t="s">
        <v>23</v>
      </c>
      <c r="P3" s="70"/>
      <c r="Q3" s="70"/>
      <c r="R3" s="126" t="s">
        <v>3</v>
      </c>
      <c r="U3" s="12">
        <v>0</v>
      </c>
      <c r="V3" s="12">
        <v>1</v>
      </c>
      <c r="W3" s="12">
        <v>1.5</v>
      </c>
      <c r="X3" s="12">
        <v>2</v>
      </c>
      <c r="Y3" s="12">
        <v>2.5</v>
      </c>
      <c r="Z3" s="12">
        <v>3</v>
      </c>
      <c r="AA3" s="12">
        <v>3.5</v>
      </c>
      <c r="AB3" s="12">
        <v>4</v>
      </c>
      <c r="AC3" s="12" t="s">
        <v>58</v>
      </c>
      <c r="AD3" s="12" t="s">
        <v>1</v>
      </c>
      <c r="AE3" s="48" t="s">
        <v>2</v>
      </c>
    </row>
    <row r="4" spans="1:31" s="48" customFormat="1" ht="20.25" customHeight="1">
      <c r="A4" s="126"/>
      <c r="B4" s="126"/>
      <c r="C4" s="126"/>
      <c r="D4" s="126"/>
      <c r="E4" s="7">
        <v>0</v>
      </c>
      <c r="F4" s="7">
        <v>1</v>
      </c>
      <c r="G4" s="7">
        <v>1.5</v>
      </c>
      <c r="H4" s="7">
        <v>2</v>
      </c>
      <c r="I4" s="7">
        <v>2.5</v>
      </c>
      <c r="J4" s="7">
        <v>3</v>
      </c>
      <c r="K4" s="7">
        <v>3.5</v>
      </c>
      <c r="L4" s="7">
        <v>4</v>
      </c>
      <c r="M4" s="11" t="s">
        <v>21</v>
      </c>
      <c r="N4" s="126"/>
      <c r="O4" s="128"/>
      <c r="P4" s="71" t="s">
        <v>1</v>
      </c>
      <c r="Q4" s="71" t="s">
        <v>2</v>
      </c>
      <c r="R4" s="126"/>
      <c r="T4" s="48" t="s">
        <v>25</v>
      </c>
      <c r="U4" s="12">
        <f>SUM(E5:E9)</f>
        <v>27</v>
      </c>
      <c r="V4" s="12">
        <f aca="true" t="shared" si="0" ref="V4:AB4">SUM(F5:F9)</f>
        <v>313</v>
      </c>
      <c r="W4" s="12">
        <f t="shared" si="0"/>
        <v>247</v>
      </c>
      <c r="X4" s="12">
        <f t="shared" si="0"/>
        <v>341</v>
      </c>
      <c r="Y4" s="12">
        <f t="shared" si="0"/>
        <v>288</v>
      </c>
      <c r="Z4" s="12">
        <f t="shared" si="0"/>
        <v>216</v>
      </c>
      <c r="AA4" s="12">
        <f t="shared" si="0"/>
        <v>311</v>
      </c>
      <c r="AB4" s="12">
        <f t="shared" si="0"/>
        <v>385</v>
      </c>
      <c r="AC4" s="12">
        <f aca="true" t="shared" si="1" ref="AC4:AC9">SUM(U4:AB4)</f>
        <v>2128</v>
      </c>
      <c r="AD4" s="69">
        <f>SUM(P5:P9)</f>
        <v>2</v>
      </c>
      <c r="AE4" s="69">
        <f>SUM(Q5:Q9)</f>
        <v>1</v>
      </c>
    </row>
    <row r="5" spans="1:31" s="48" customFormat="1" ht="23.25">
      <c r="A5" s="91" t="s">
        <v>25</v>
      </c>
      <c r="B5" s="91" t="s">
        <v>180</v>
      </c>
      <c r="C5" s="91" t="s">
        <v>181</v>
      </c>
      <c r="D5" s="91" t="s">
        <v>32</v>
      </c>
      <c r="E5" s="7">
        <v>2</v>
      </c>
      <c r="F5" s="7">
        <v>0</v>
      </c>
      <c r="G5" s="7">
        <v>0</v>
      </c>
      <c r="H5" s="7">
        <v>0</v>
      </c>
      <c r="I5" s="7">
        <v>0</v>
      </c>
      <c r="J5" s="7">
        <v>46</v>
      </c>
      <c r="K5" s="7">
        <v>231</v>
      </c>
      <c r="L5" s="7">
        <v>297</v>
      </c>
      <c r="M5" s="7">
        <f>SUM(E5:L5)</f>
        <v>576</v>
      </c>
      <c r="N5" s="8">
        <f>((4*L5)+(3.5*K5)+(3*J5)+(2.5*I5)+(2*H5)+(1.5*G5)+(F5))/M5</f>
        <v>3.7057291666666665</v>
      </c>
      <c r="O5" s="41">
        <f>SQRT((16*L5+12.25*K5+9*J5+6.25*I5+4*H5+2.25*G5+F5)/M5-(N5^2))</f>
        <v>0.3861110720798347</v>
      </c>
      <c r="P5" s="83">
        <v>0</v>
      </c>
      <c r="Q5" s="83">
        <v>0</v>
      </c>
      <c r="R5" s="91" t="s">
        <v>305</v>
      </c>
      <c r="T5" s="48" t="s">
        <v>26</v>
      </c>
      <c r="U5" s="12">
        <f>SUM(E10:E13)</f>
        <v>44</v>
      </c>
      <c r="V5" s="12">
        <f aca="true" t="shared" si="2" ref="V5:AB5">SUM(F10:F13)</f>
        <v>165</v>
      </c>
      <c r="W5" s="12">
        <f t="shared" si="2"/>
        <v>160</v>
      </c>
      <c r="X5" s="12">
        <f t="shared" si="2"/>
        <v>273</v>
      </c>
      <c r="Y5" s="12">
        <f t="shared" si="2"/>
        <v>381</v>
      </c>
      <c r="Z5" s="12">
        <f t="shared" si="2"/>
        <v>218</v>
      </c>
      <c r="AA5" s="12">
        <f t="shared" si="2"/>
        <v>179</v>
      </c>
      <c r="AB5" s="12">
        <f t="shared" si="2"/>
        <v>563</v>
      </c>
      <c r="AC5" s="12">
        <f t="shared" si="1"/>
        <v>1983</v>
      </c>
      <c r="AD5" s="12">
        <f>SUM(P10:P13)</f>
        <v>1</v>
      </c>
      <c r="AE5" s="12">
        <f>SUM(Q10:Q13)</f>
        <v>0</v>
      </c>
    </row>
    <row r="6" spans="1:31" s="48" customFormat="1" ht="23.25">
      <c r="A6" s="7" t="s">
        <v>20</v>
      </c>
      <c r="B6" s="7" t="s">
        <v>95</v>
      </c>
      <c r="C6" s="7" t="s">
        <v>39</v>
      </c>
      <c r="D6" s="7" t="s">
        <v>33</v>
      </c>
      <c r="E6" s="7">
        <v>6</v>
      </c>
      <c r="F6" s="7">
        <v>133</v>
      </c>
      <c r="G6" s="7">
        <v>114</v>
      </c>
      <c r="H6" s="7">
        <v>146</v>
      </c>
      <c r="I6" s="7">
        <v>81</v>
      </c>
      <c r="J6" s="7">
        <v>47</v>
      </c>
      <c r="K6" s="7">
        <v>19</v>
      </c>
      <c r="L6" s="7">
        <v>28</v>
      </c>
      <c r="M6" s="7">
        <f>SUM(E6:L6)</f>
        <v>574</v>
      </c>
      <c r="N6" s="8">
        <f>((4*L6)+(3.5*K6)+(3*J6)+(2.5*I6)+(2*H6)+(1.5*G6)+(F6))/M6</f>
        <v>1.9477351916376306</v>
      </c>
      <c r="O6" s="41">
        <f>SQRT((16*L6+12.25*K6+9*J6+6.25*I6+4*H6+2.25*G6+F6)/M6-(N6^2))</f>
        <v>0.8409510707500731</v>
      </c>
      <c r="P6" s="83">
        <v>2</v>
      </c>
      <c r="Q6" s="83">
        <v>0</v>
      </c>
      <c r="R6" s="28" t="s">
        <v>305</v>
      </c>
      <c r="T6" s="48" t="s">
        <v>27</v>
      </c>
      <c r="U6" s="12">
        <f aca="true" t="shared" si="3" ref="U6:AB6">SUM(E14:E15)</f>
        <v>4</v>
      </c>
      <c r="V6" s="12">
        <f t="shared" si="3"/>
        <v>82</v>
      </c>
      <c r="W6" s="12">
        <f t="shared" si="3"/>
        <v>104</v>
      </c>
      <c r="X6" s="12">
        <f t="shared" si="3"/>
        <v>171</v>
      </c>
      <c r="Y6" s="12">
        <f t="shared" si="3"/>
        <v>136</v>
      </c>
      <c r="Z6" s="12">
        <f t="shared" si="3"/>
        <v>110</v>
      </c>
      <c r="AA6" s="12">
        <f t="shared" si="3"/>
        <v>46</v>
      </c>
      <c r="AB6" s="12">
        <f t="shared" si="3"/>
        <v>88</v>
      </c>
      <c r="AC6" s="12">
        <f t="shared" si="1"/>
        <v>741</v>
      </c>
      <c r="AD6" s="12">
        <f>SUM(P14:P15)</f>
        <v>3</v>
      </c>
      <c r="AE6" s="12">
        <f>SUM(Q14:Q15)</f>
        <v>3</v>
      </c>
    </row>
    <row r="7" spans="1:31" s="48" customFormat="1" ht="23.25">
      <c r="A7" s="7"/>
      <c r="B7" s="7" t="s">
        <v>96</v>
      </c>
      <c r="C7" s="7" t="s">
        <v>40</v>
      </c>
      <c r="D7" s="7" t="s">
        <v>32</v>
      </c>
      <c r="E7" s="7">
        <v>1</v>
      </c>
      <c r="F7" s="7">
        <v>18</v>
      </c>
      <c r="G7" s="7">
        <v>34</v>
      </c>
      <c r="H7" s="7">
        <v>38</v>
      </c>
      <c r="I7" s="7">
        <v>46</v>
      </c>
      <c r="J7" s="7">
        <v>34</v>
      </c>
      <c r="K7" s="7">
        <v>19</v>
      </c>
      <c r="L7" s="7">
        <v>12</v>
      </c>
      <c r="M7" s="7">
        <f aca="true" t="shared" si="4" ref="M7:M18">SUM(E7:L7)</f>
        <v>202</v>
      </c>
      <c r="N7" s="8">
        <f aca="true" t="shared" si="5" ref="N7:N18">((4*L7)+(3.5*K7)+(3*J7)+(2.5*I7)+(2*H7)+(1.5*G7)+(F7))/M7</f>
        <v>2.358910891089109</v>
      </c>
      <c r="O7" s="41">
        <f aca="true" t="shared" si="6" ref="O7:O18">SQRT((16*L7+12.25*K7+9*J7+6.25*I7+4*H7+2.25*G7+F7)/M7-(N7^2))</f>
        <v>0.8346724038582877</v>
      </c>
      <c r="P7" s="83">
        <v>0</v>
      </c>
      <c r="Q7" s="83">
        <v>0</v>
      </c>
      <c r="R7" s="28" t="s">
        <v>305</v>
      </c>
      <c r="T7" s="48" t="s">
        <v>28</v>
      </c>
      <c r="U7" s="12">
        <f>SUM(E27:E34)</f>
        <v>130</v>
      </c>
      <c r="V7" s="12">
        <f aca="true" t="shared" si="7" ref="V7:AB7">SUM(F27:F34)</f>
        <v>279</v>
      </c>
      <c r="W7" s="12">
        <f t="shared" si="7"/>
        <v>422</v>
      </c>
      <c r="X7" s="12">
        <f t="shared" si="7"/>
        <v>604</v>
      </c>
      <c r="Y7" s="12">
        <f t="shared" si="7"/>
        <v>278</v>
      </c>
      <c r="Z7" s="12">
        <f t="shared" si="7"/>
        <v>186</v>
      </c>
      <c r="AA7" s="12">
        <f t="shared" si="7"/>
        <v>191</v>
      </c>
      <c r="AB7" s="12">
        <f t="shared" si="7"/>
        <v>568</v>
      </c>
      <c r="AC7" s="48">
        <f t="shared" si="1"/>
        <v>2658</v>
      </c>
      <c r="AD7" s="12">
        <f>SUM(P27:P34)</f>
        <v>66</v>
      </c>
      <c r="AE7" s="12">
        <f>SUM(Q27:Q34)</f>
        <v>15</v>
      </c>
    </row>
    <row r="8" spans="1:31" s="48" customFormat="1" ht="23.25">
      <c r="A8" s="7"/>
      <c r="B8" s="7" t="s">
        <v>97</v>
      </c>
      <c r="C8" s="7" t="s">
        <v>39</v>
      </c>
      <c r="D8" s="7" t="s">
        <v>33</v>
      </c>
      <c r="E8" s="7">
        <v>18</v>
      </c>
      <c r="F8" s="7">
        <v>126</v>
      </c>
      <c r="G8" s="7">
        <v>72</v>
      </c>
      <c r="H8" s="7">
        <v>119</v>
      </c>
      <c r="I8" s="7">
        <v>115</v>
      </c>
      <c r="J8" s="7">
        <v>70</v>
      </c>
      <c r="K8" s="7">
        <v>27</v>
      </c>
      <c r="L8" s="7">
        <v>27</v>
      </c>
      <c r="M8" s="7">
        <f>SUM(E8:L8)</f>
        <v>574</v>
      </c>
      <c r="N8" s="8">
        <f>((4*L8)+(3.5*K8)+(3*J8)+(2.5*I8)+(2*H8)+(1.5*G8)+(F8))/M8</f>
        <v>2.0418118466898956</v>
      </c>
      <c r="O8" s="41">
        <f>SQRT((16*L8+12.25*K8+9*J8+6.25*I8+4*H8+2.25*G8+F8)/M8-(N8^2))</f>
        <v>0.9168349165743527</v>
      </c>
      <c r="P8" s="83">
        <v>0</v>
      </c>
      <c r="Q8" s="83">
        <v>1</v>
      </c>
      <c r="R8" s="28" t="s">
        <v>306</v>
      </c>
      <c r="T8" s="48" t="s">
        <v>29</v>
      </c>
      <c r="U8" s="12">
        <f aca="true" t="shared" si="8" ref="U8:AB8">SUM(E35:E44)</f>
        <v>110</v>
      </c>
      <c r="V8" s="12">
        <f t="shared" si="8"/>
        <v>349</v>
      </c>
      <c r="W8" s="12">
        <f t="shared" si="8"/>
        <v>307</v>
      </c>
      <c r="X8" s="12">
        <f t="shared" si="8"/>
        <v>438</v>
      </c>
      <c r="Y8" s="12">
        <f t="shared" si="8"/>
        <v>280</v>
      </c>
      <c r="Z8" s="12">
        <f t="shared" si="8"/>
        <v>133</v>
      </c>
      <c r="AA8" s="12">
        <f t="shared" si="8"/>
        <v>89</v>
      </c>
      <c r="AB8" s="12">
        <f t="shared" si="8"/>
        <v>369</v>
      </c>
      <c r="AC8" s="48">
        <f t="shared" si="1"/>
        <v>2075</v>
      </c>
      <c r="AD8" s="12">
        <f>SUM(P35:P44)</f>
        <v>17</v>
      </c>
      <c r="AE8" s="12">
        <f>SUM(Q35:Q44)</f>
        <v>46</v>
      </c>
    </row>
    <row r="9" spans="1:31" s="48" customFormat="1" ht="23.25">
      <c r="A9" s="7"/>
      <c r="B9" s="7" t="s">
        <v>98</v>
      </c>
      <c r="C9" s="7" t="s">
        <v>40</v>
      </c>
      <c r="D9" s="7" t="s">
        <v>32</v>
      </c>
      <c r="E9" s="7">
        <v>0</v>
      </c>
      <c r="F9" s="7">
        <v>36</v>
      </c>
      <c r="G9" s="7">
        <v>27</v>
      </c>
      <c r="H9" s="7">
        <v>38</v>
      </c>
      <c r="I9" s="7">
        <v>46</v>
      </c>
      <c r="J9" s="7">
        <v>19</v>
      </c>
      <c r="K9" s="7">
        <v>15</v>
      </c>
      <c r="L9" s="7">
        <v>21</v>
      </c>
      <c r="M9" s="7">
        <f>SUM(E9:L9)</f>
        <v>202</v>
      </c>
      <c r="N9" s="8">
        <f>((4*L9)+(3.5*K9)+(3*J9)+(2.5*I9)+(2*H9)+(1.5*G9)+(F9))/M9</f>
        <v>2.282178217821782</v>
      </c>
      <c r="O9" s="41">
        <f>SQRT((16*L9+12.25*K9+9*J9+6.25*I9+4*H9+2.25*G9+F9)/M9-(N9^2))</f>
        <v>0.9305482297239454</v>
      </c>
      <c r="P9" s="83">
        <v>0</v>
      </c>
      <c r="Q9" s="83">
        <v>0</v>
      </c>
      <c r="R9" s="28" t="s">
        <v>306</v>
      </c>
      <c r="T9" s="48" t="s">
        <v>30</v>
      </c>
      <c r="U9" s="12">
        <f>SUM(E49:E52)</f>
        <v>52</v>
      </c>
      <c r="V9" s="12">
        <f aca="true" t="shared" si="9" ref="V9:AB9">SUM(F49:F52)</f>
        <v>267</v>
      </c>
      <c r="W9" s="12">
        <f t="shared" si="9"/>
        <v>251</v>
      </c>
      <c r="X9" s="12">
        <f t="shared" si="9"/>
        <v>362</v>
      </c>
      <c r="Y9" s="12">
        <f t="shared" si="9"/>
        <v>345</v>
      </c>
      <c r="Z9" s="12">
        <f t="shared" si="9"/>
        <v>220</v>
      </c>
      <c r="AA9" s="12">
        <f t="shared" si="9"/>
        <v>93</v>
      </c>
      <c r="AB9" s="12">
        <f t="shared" si="9"/>
        <v>270</v>
      </c>
      <c r="AC9" s="48">
        <f t="shared" si="1"/>
        <v>1860</v>
      </c>
      <c r="AD9" s="12">
        <f>SUM(P49:P52)</f>
        <v>3</v>
      </c>
      <c r="AE9" s="12">
        <f>SUM(Q49:Q52)</f>
        <v>16</v>
      </c>
    </row>
    <row r="10" spans="1:31" s="48" customFormat="1" ht="23.25">
      <c r="A10" s="7" t="s">
        <v>26</v>
      </c>
      <c r="B10" s="22" t="s">
        <v>182</v>
      </c>
      <c r="C10" s="7" t="s">
        <v>39</v>
      </c>
      <c r="D10" s="7" t="s">
        <v>33</v>
      </c>
      <c r="E10" s="28">
        <v>1</v>
      </c>
      <c r="F10" s="28">
        <v>0</v>
      </c>
      <c r="G10" s="28">
        <v>3</v>
      </c>
      <c r="H10" s="28">
        <v>10</v>
      </c>
      <c r="I10" s="28">
        <v>43</v>
      </c>
      <c r="J10" s="28">
        <v>54</v>
      </c>
      <c r="K10" s="28">
        <v>90</v>
      </c>
      <c r="L10" s="28">
        <v>395</v>
      </c>
      <c r="M10" s="7">
        <f t="shared" si="4"/>
        <v>596</v>
      </c>
      <c r="N10" s="8">
        <f t="shared" si="5"/>
        <v>3.672818791946309</v>
      </c>
      <c r="O10" s="41">
        <f t="shared" si="6"/>
        <v>0.5559315062549178</v>
      </c>
      <c r="P10" s="28">
        <v>0</v>
      </c>
      <c r="Q10" s="28">
        <v>0</v>
      </c>
      <c r="R10" s="28" t="s">
        <v>312</v>
      </c>
      <c r="T10" s="48" t="s">
        <v>85</v>
      </c>
      <c r="U10" s="48">
        <f>SUM(U4:U6)</f>
        <v>75</v>
      </c>
      <c r="V10" s="48">
        <f aca="true" t="shared" si="10" ref="V10:AC10">SUM(V4:V6)</f>
        <v>560</v>
      </c>
      <c r="W10" s="48">
        <f t="shared" si="10"/>
        <v>511</v>
      </c>
      <c r="X10" s="48">
        <f t="shared" si="10"/>
        <v>785</v>
      </c>
      <c r="Y10" s="48">
        <f t="shared" si="10"/>
        <v>805</v>
      </c>
      <c r="Z10" s="48">
        <f t="shared" si="10"/>
        <v>544</v>
      </c>
      <c r="AA10" s="48">
        <f t="shared" si="10"/>
        <v>536</v>
      </c>
      <c r="AB10" s="48">
        <f t="shared" si="10"/>
        <v>1036</v>
      </c>
      <c r="AC10" s="48">
        <f t="shared" si="10"/>
        <v>4852</v>
      </c>
      <c r="AD10" s="12">
        <f>SUM(AD4:AD6)</f>
        <v>6</v>
      </c>
      <c r="AE10" s="12">
        <f>SUM(AE4:AE6)</f>
        <v>4</v>
      </c>
    </row>
    <row r="11" spans="1:31" s="48" customFormat="1" ht="23.25">
      <c r="A11" s="7"/>
      <c r="B11" s="22" t="s">
        <v>183</v>
      </c>
      <c r="C11" s="7" t="s">
        <v>39</v>
      </c>
      <c r="D11" s="7" t="s">
        <v>33</v>
      </c>
      <c r="E11" s="28">
        <v>41</v>
      </c>
      <c r="F11" s="28">
        <v>117</v>
      </c>
      <c r="G11" s="28">
        <v>67</v>
      </c>
      <c r="H11" s="28">
        <v>86</v>
      </c>
      <c r="I11" s="28">
        <v>132</v>
      </c>
      <c r="J11" s="28">
        <v>48</v>
      </c>
      <c r="K11" s="28">
        <v>28</v>
      </c>
      <c r="L11" s="28">
        <v>72</v>
      </c>
      <c r="M11" s="7">
        <f t="shared" si="4"/>
        <v>591</v>
      </c>
      <c r="N11" s="8">
        <f t="shared" si="5"/>
        <v>2.1142131979695433</v>
      </c>
      <c r="O11" s="41">
        <f t="shared" si="6"/>
        <v>1.1053175647811044</v>
      </c>
      <c r="P11" s="28">
        <v>0</v>
      </c>
      <c r="Q11" s="28">
        <v>0</v>
      </c>
      <c r="R11" s="28" t="s">
        <v>313</v>
      </c>
      <c r="T11" s="48" t="s">
        <v>86</v>
      </c>
      <c r="U11" s="48">
        <f aca="true" t="shared" si="11" ref="U11:AC11">SUM(U7:U10)</f>
        <v>367</v>
      </c>
      <c r="V11" s="48">
        <f t="shared" si="11"/>
        <v>1455</v>
      </c>
      <c r="W11" s="48">
        <f t="shared" si="11"/>
        <v>1491</v>
      </c>
      <c r="X11" s="48">
        <f t="shared" si="11"/>
        <v>2189</v>
      </c>
      <c r="Y11" s="48">
        <f t="shared" si="11"/>
        <v>1708</v>
      </c>
      <c r="Z11" s="48">
        <f t="shared" si="11"/>
        <v>1083</v>
      </c>
      <c r="AA11" s="48">
        <f t="shared" si="11"/>
        <v>909</v>
      </c>
      <c r="AB11" s="48">
        <f t="shared" si="11"/>
        <v>2243</v>
      </c>
      <c r="AC11" s="48">
        <f t="shared" si="11"/>
        <v>11445</v>
      </c>
      <c r="AD11" s="12">
        <f>SUM(AD7:AD13)</f>
        <v>166</v>
      </c>
      <c r="AE11" s="12">
        <f>SUM(AE7:AE13)</f>
        <v>72</v>
      </c>
    </row>
    <row r="12" spans="1:31" s="48" customFormat="1" ht="23.25">
      <c r="A12" s="7"/>
      <c r="B12" s="22" t="s">
        <v>184</v>
      </c>
      <c r="C12" s="7" t="s">
        <v>40</v>
      </c>
      <c r="D12" s="7" t="s">
        <v>32</v>
      </c>
      <c r="E12" s="28">
        <v>2</v>
      </c>
      <c r="F12" s="28">
        <v>40</v>
      </c>
      <c r="G12" s="28">
        <v>79</v>
      </c>
      <c r="H12" s="28">
        <v>157</v>
      </c>
      <c r="I12" s="28">
        <v>134</v>
      </c>
      <c r="J12" s="28">
        <v>82</v>
      </c>
      <c r="K12" s="28">
        <v>39</v>
      </c>
      <c r="L12" s="28">
        <v>63</v>
      </c>
      <c r="M12" s="7">
        <f>SUM(E12:L12)</f>
        <v>596</v>
      </c>
      <c r="N12" s="8">
        <f>((4*L12)+(3.5*K12)+(3*J12)+(2.5*I12)+(2*H12)+(1.5*G12)+(F12))/M12</f>
        <v>2.4194630872483223</v>
      </c>
      <c r="O12" s="41">
        <f>SQRT((16*L12+12.25*K12+9*J12+6.25*I12+4*H12+2.25*G12+F12)/M12-(N12^2))</f>
        <v>0.8375962613094664</v>
      </c>
      <c r="P12" s="28">
        <v>0</v>
      </c>
      <c r="Q12" s="28">
        <v>0</v>
      </c>
      <c r="R12" s="28" t="s">
        <v>312</v>
      </c>
      <c r="T12" s="12" t="s">
        <v>87</v>
      </c>
      <c r="U12" s="12">
        <f>SUM(U10:U11)</f>
        <v>442</v>
      </c>
      <c r="V12" s="12">
        <f aca="true" t="shared" si="12" ref="V12:AC12">SUM(V10:V11)</f>
        <v>2015</v>
      </c>
      <c r="W12" s="12">
        <f t="shared" si="12"/>
        <v>2002</v>
      </c>
      <c r="X12" s="12">
        <f t="shared" si="12"/>
        <v>2974</v>
      </c>
      <c r="Y12" s="12">
        <f t="shared" si="12"/>
        <v>2513</v>
      </c>
      <c r="Z12" s="12">
        <f t="shared" si="12"/>
        <v>1627</v>
      </c>
      <c r="AA12" s="12">
        <f t="shared" si="12"/>
        <v>1445</v>
      </c>
      <c r="AB12" s="12">
        <f t="shared" si="12"/>
        <v>3279</v>
      </c>
      <c r="AC12" s="12">
        <f t="shared" si="12"/>
        <v>16297</v>
      </c>
      <c r="AD12" s="12">
        <f>SUM(AD10:AD11)</f>
        <v>166</v>
      </c>
      <c r="AE12" s="12">
        <f>SUM(AE10:AE11)</f>
        <v>76</v>
      </c>
    </row>
    <row r="13" spans="1:31" s="48" customFormat="1" ht="23.25">
      <c r="A13" s="7"/>
      <c r="B13" s="22" t="s">
        <v>185</v>
      </c>
      <c r="C13" s="7" t="s">
        <v>40</v>
      </c>
      <c r="D13" s="7" t="s">
        <v>32</v>
      </c>
      <c r="E13" s="28">
        <v>0</v>
      </c>
      <c r="F13" s="28">
        <v>8</v>
      </c>
      <c r="G13" s="28">
        <v>11</v>
      </c>
      <c r="H13" s="28">
        <v>20</v>
      </c>
      <c r="I13" s="28">
        <v>72</v>
      </c>
      <c r="J13" s="28">
        <v>34</v>
      </c>
      <c r="K13" s="28">
        <v>22</v>
      </c>
      <c r="L13" s="28">
        <v>33</v>
      </c>
      <c r="M13" s="7">
        <f>SUM(E13:L13)</f>
        <v>200</v>
      </c>
      <c r="N13" s="8">
        <f>((4*L13)+(3.5*K13)+(3*J13)+(2.5*I13)+(2*H13)+(1.5*G13)+(F13))/M13</f>
        <v>2.7775</v>
      </c>
      <c r="O13" s="41">
        <f>SQRT((16*L13+12.25*K13+9*J13+6.25*I13+4*H13+2.25*G13+F13)/M13-(N13^2))</f>
        <v>0.7853303445047831</v>
      </c>
      <c r="P13" s="28">
        <v>1</v>
      </c>
      <c r="Q13" s="28">
        <v>0</v>
      </c>
      <c r="R13" s="28" t="s">
        <v>313</v>
      </c>
      <c r="U13" s="12"/>
      <c r="V13" s="12"/>
      <c r="W13" s="12"/>
      <c r="X13" s="12"/>
      <c r="Y13" s="12"/>
      <c r="Z13" s="12"/>
      <c r="AA13" s="12"/>
      <c r="AB13" s="12"/>
      <c r="AD13" s="12"/>
      <c r="AE13" s="12"/>
    </row>
    <row r="14" spans="1:18" s="48" customFormat="1" ht="23.25">
      <c r="A14" s="7" t="s">
        <v>27</v>
      </c>
      <c r="B14" s="22" t="s">
        <v>323</v>
      </c>
      <c r="C14" s="7" t="s">
        <v>39</v>
      </c>
      <c r="D14" s="7" t="s">
        <v>33</v>
      </c>
      <c r="E14" s="28">
        <v>4</v>
      </c>
      <c r="F14" s="28">
        <v>65</v>
      </c>
      <c r="G14" s="28">
        <v>95</v>
      </c>
      <c r="H14" s="28">
        <v>135</v>
      </c>
      <c r="I14" s="28">
        <v>98</v>
      </c>
      <c r="J14" s="28">
        <v>78</v>
      </c>
      <c r="K14" s="28">
        <v>28</v>
      </c>
      <c r="L14" s="28">
        <v>48</v>
      </c>
      <c r="M14" s="7">
        <f t="shared" si="4"/>
        <v>551</v>
      </c>
      <c r="N14" s="8">
        <f t="shared" si="5"/>
        <v>2.262250453720508</v>
      </c>
      <c r="O14" s="41">
        <f t="shared" si="6"/>
        <v>0.8775841379173362</v>
      </c>
      <c r="P14" s="28">
        <v>3</v>
      </c>
      <c r="Q14" s="28">
        <v>3</v>
      </c>
      <c r="R14" s="28" t="s">
        <v>322</v>
      </c>
    </row>
    <row r="15" spans="1:28" s="48" customFormat="1" ht="23.25">
      <c r="A15" s="7"/>
      <c r="B15" s="22" t="s">
        <v>324</v>
      </c>
      <c r="C15" s="7" t="s">
        <v>40</v>
      </c>
      <c r="D15" s="7" t="s">
        <v>32</v>
      </c>
      <c r="E15" s="28">
        <v>0</v>
      </c>
      <c r="F15" s="28">
        <v>17</v>
      </c>
      <c r="G15" s="28">
        <v>9</v>
      </c>
      <c r="H15" s="28">
        <v>36</v>
      </c>
      <c r="I15" s="28">
        <v>38</v>
      </c>
      <c r="J15" s="28">
        <v>32</v>
      </c>
      <c r="K15" s="28">
        <v>18</v>
      </c>
      <c r="L15" s="28">
        <v>40</v>
      </c>
      <c r="M15" s="7">
        <f t="shared" si="4"/>
        <v>190</v>
      </c>
      <c r="N15" s="8">
        <f t="shared" si="5"/>
        <v>2.718421052631579</v>
      </c>
      <c r="O15" s="41">
        <f t="shared" si="6"/>
        <v>0.9267530367556044</v>
      </c>
      <c r="P15" s="28">
        <v>0</v>
      </c>
      <c r="Q15" s="28">
        <v>0</v>
      </c>
      <c r="R15" s="28" t="s">
        <v>322</v>
      </c>
      <c r="T15" s="13"/>
      <c r="U15" s="13"/>
      <c r="V15" s="13"/>
      <c r="W15" s="13"/>
      <c r="X15" s="13"/>
      <c r="Y15" s="13"/>
      <c r="Z15" s="13"/>
      <c r="AA15" s="13"/>
      <c r="AB15" s="13"/>
    </row>
    <row r="16" spans="1:28" s="48" customFormat="1" ht="23.25">
      <c r="A16" s="7"/>
      <c r="B16" s="22" t="s">
        <v>326</v>
      </c>
      <c r="C16" s="7" t="s">
        <v>39</v>
      </c>
      <c r="D16" s="7" t="s">
        <v>33</v>
      </c>
      <c r="E16" s="28">
        <v>11</v>
      </c>
      <c r="F16" s="28">
        <v>80</v>
      </c>
      <c r="G16" s="28">
        <v>96</v>
      </c>
      <c r="H16" s="28">
        <v>107</v>
      </c>
      <c r="I16" s="28">
        <v>109</v>
      </c>
      <c r="J16" s="28">
        <v>62</v>
      </c>
      <c r="K16" s="28">
        <v>24</v>
      </c>
      <c r="L16" s="28">
        <v>58</v>
      </c>
      <c r="M16" s="7">
        <f>SUM(E16:L16)</f>
        <v>547</v>
      </c>
      <c r="N16" s="8">
        <f>((4*L16)+(3.5*K16)+(3*J16)+(2.5*I16)+(2*H16)+(1.5*G16)+(F16))/M16</f>
        <v>2.216636197440585</v>
      </c>
      <c r="O16" s="41">
        <f>SQRT((16*L16+12.25*K16+9*J16+6.25*I16+4*H16+2.25*G16+F16)/M16-(N16^2))</f>
        <v>0.9537557920097374</v>
      </c>
      <c r="P16" s="28">
        <v>4</v>
      </c>
      <c r="Q16" s="28">
        <v>3</v>
      </c>
      <c r="R16" s="28" t="s">
        <v>325</v>
      </c>
      <c r="T16" s="13"/>
      <c r="U16" s="13"/>
      <c r="V16" s="13"/>
      <c r="W16" s="13"/>
      <c r="X16" s="13"/>
      <c r="Y16" s="13"/>
      <c r="Z16" s="13"/>
      <c r="AA16" s="13"/>
      <c r="AB16" s="13"/>
    </row>
    <row r="17" spans="1:28" s="48" customFormat="1" ht="23.25">
      <c r="A17" s="7"/>
      <c r="B17" s="22" t="s">
        <v>327</v>
      </c>
      <c r="C17" s="7" t="s">
        <v>40</v>
      </c>
      <c r="D17" s="7" t="s">
        <v>32</v>
      </c>
      <c r="E17" s="28">
        <v>0</v>
      </c>
      <c r="F17" s="28">
        <v>14</v>
      </c>
      <c r="G17" s="28">
        <v>14</v>
      </c>
      <c r="H17" s="28">
        <v>25</v>
      </c>
      <c r="I17" s="28">
        <v>26</v>
      </c>
      <c r="J17" s="28">
        <v>44</v>
      </c>
      <c r="K17" s="28">
        <v>15</v>
      </c>
      <c r="L17" s="28">
        <v>50</v>
      </c>
      <c r="M17" s="7">
        <f>SUM(E17:L17)</f>
        <v>188</v>
      </c>
      <c r="N17" s="8">
        <f>((4*L17)+(3.5*K17)+(3*J17)+(2.5*I17)+(2*H17)+(1.5*G17)+(F17))/M17</f>
        <v>2.8430851063829787</v>
      </c>
      <c r="O17" s="41">
        <f>SQRT((16*L17+12.25*K17+9*J17+6.25*I17+4*H17+2.25*G17+F17)/M17-(N17^2))</f>
        <v>0.9456535808024856</v>
      </c>
      <c r="P17" s="28">
        <v>0</v>
      </c>
      <c r="Q17" s="28">
        <v>0</v>
      </c>
      <c r="R17" s="28" t="s">
        <v>325</v>
      </c>
      <c r="T17" s="13"/>
      <c r="U17" s="13"/>
      <c r="V17" s="13"/>
      <c r="W17" s="13"/>
      <c r="X17" s="13"/>
      <c r="Y17" s="13"/>
      <c r="Z17" s="13"/>
      <c r="AA17" s="13"/>
      <c r="AB17" s="13"/>
    </row>
    <row r="18" spans="1:18" s="12" customFormat="1" ht="23.25">
      <c r="A18" s="127" t="s">
        <v>58</v>
      </c>
      <c r="B18" s="127"/>
      <c r="C18" s="127"/>
      <c r="D18" s="127"/>
      <c r="E18" s="7">
        <f>SUM(E6:E15)</f>
        <v>73</v>
      </c>
      <c r="F18" s="7">
        <f aca="true" t="shared" si="13" ref="F18:L18">SUM(F6:F15)</f>
        <v>560</v>
      </c>
      <c r="G18" s="7">
        <f t="shared" si="13"/>
        <v>511</v>
      </c>
      <c r="H18" s="7">
        <f t="shared" si="13"/>
        <v>785</v>
      </c>
      <c r="I18" s="7">
        <f t="shared" si="13"/>
        <v>805</v>
      </c>
      <c r="J18" s="7">
        <f t="shared" si="13"/>
        <v>498</v>
      </c>
      <c r="K18" s="7">
        <f t="shared" si="13"/>
        <v>305</v>
      </c>
      <c r="L18" s="7">
        <f t="shared" si="13"/>
        <v>739</v>
      </c>
      <c r="M18" s="7">
        <f t="shared" si="4"/>
        <v>4276</v>
      </c>
      <c r="N18" s="8">
        <f t="shared" si="5"/>
        <v>2.438376987839102</v>
      </c>
      <c r="O18" s="41">
        <f t="shared" si="6"/>
        <v>1.0258027881707104</v>
      </c>
      <c r="P18" s="7">
        <f>SUM(P6:P15)</f>
        <v>6</v>
      </c>
      <c r="Q18" s="7">
        <f>SUM(Q6:Q15)</f>
        <v>4</v>
      </c>
      <c r="R18" s="9"/>
    </row>
    <row r="19" spans="1:18" s="12" customFormat="1" ht="23.25">
      <c r="A19" s="127" t="s">
        <v>60</v>
      </c>
      <c r="B19" s="127"/>
      <c r="C19" s="127"/>
      <c r="D19" s="127"/>
      <c r="E19" s="8">
        <f>(E18*100)/$M18</f>
        <v>1.707202993451824</v>
      </c>
      <c r="F19" s="8">
        <f aca="true" t="shared" si="14" ref="F19:L19">(F18*100)/$M18</f>
        <v>13.096351730589335</v>
      </c>
      <c r="G19" s="8">
        <f t="shared" si="14"/>
        <v>11.95042095416277</v>
      </c>
      <c r="H19" s="8">
        <f t="shared" si="14"/>
        <v>18.358278765201124</v>
      </c>
      <c r="I19" s="8">
        <f t="shared" si="14"/>
        <v>18.82600561272217</v>
      </c>
      <c r="J19" s="8">
        <f t="shared" si="14"/>
        <v>11.646398503274089</v>
      </c>
      <c r="K19" s="8">
        <f t="shared" si="14"/>
        <v>7.132834424695978</v>
      </c>
      <c r="L19" s="8">
        <f t="shared" si="14"/>
        <v>17.282507015902713</v>
      </c>
      <c r="M19" s="8">
        <f>((M18-(P18+Q18))*100)/$M18</f>
        <v>99.76613657623948</v>
      </c>
      <c r="N19" s="23" t="s">
        <v>20</v>
      </c>
      <c r="O19" s="37" t="s">
        <v>20</v>
      </c>
      <c r="P19" s="84">
        <f>(P18*100)/$M18</f>
        <v>0.1403180542563143</v>
      </c>
      <c r="Q19" s="7">
        <f>(Q18*100)/$M18</f>
        <v>0.09354536950420954</v>
      </c>
      <c r="R19" s="11"/>
    </row>
    <row r="20" spans="1:18" s="12" customFormat="1" ht="23.25">
      <c r="A20" s="2"/>
      <c r="B20" s="2"/>
      <c r="C20" s="2"/>
      <c r="D20" s="2"/>
      <c r="E20" s="5"/>
      <c r="F20" s="5"/>
      <c r="G20" s="5"/>
      <c r="H20" s="5"/>
      <c r="I20" s="5"/>
      <c r="J20" s="5"/>
      <c r="K20" s="5"/>
      <c r="L20" s="5"/>
      <c r="M20" s="5"/>
      <c r="N20" s="2"/>
      <c r="O20" s="40"/>
      <c r="P20" s="2"/>
      <c r="Q20" s="2"/>
      <c r="R20" s="2"/>
    </row>
    <row r="21" spans="1:18" s="12" customFormat="1" ht="23.25">
      <c r="A21" s="2"/>
      <c r="B21" s="2"/>
      <c r="C21" s="2"/>
      <c r="D21" s="2"/>
      <c r="E21" s="5"/>
      <c r="F21" s="5"/>
      <c r="G21" s="5"/>
      <c r="H21" s="5"/>
      <c r="I21" s="5"/>
      <c r="J21" s="5"/>
      <c r="K21" s="5"/>
      <c r="L21" s="5"/>
      <c r="M21" s="5"/>
      <c r="N21" s="2"/>
      <c r="O21" s="40"/>
      <c r="P21" s="2"/>
      <c r="Q21" s="2"/>
      <c r="R21" s="2"/>
    </row>
    <row r="22" spans="1:18" s="12" customFormat="1" ht="23.25">
      <c r="A22" s="2"/>
      <c r="B22" s="2"/>
      <c r="C22" s="2"/>
      <c r="D22" s="2"/>
      <c r="E22" s="5"/>
      <c r="F22" s="5"/>
      <c r="G22" s="5"/>
      <c r="H22" s="5"/>
      <c r="I22" s="5"/>
      <c r="J22" s="5"/>
      <c r="K22" s="5"/>
      <c r="L22" s="5"/>
      <c r="M22" s="5"/>
      <c r="N22" s="2"/>
      <c r="O22" s="40"/>
      <c r="P22" s="2"/>
      <c r="Q22" s="2"/>
      <c r="R22" s="2"/>
    </row>
    <row r="23" spans="1:18" s="67" customFormat="1" ht="27">
      <c r="A23" s="134" t="s">
        <v>61</v>
      </c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</row>
    <row r="24" spans="1:18" s="67" customFormat="1" ht="27">
      <c r="A24" s="134" t="s">
        <v>304</v>
      </c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</row>
    <row r="25" spans="1:18" s="65" customFormat="1" ht="23.25">
      <c r="A25" s="132" t="s">
        <v>24</v>
      </c>
      <c r="B25" s="132" t="s">
        <v>0</v>
      </c>
      <c r="C25" s="132" t="s">
        <v>34</v>
      </c>
      <c r="D25" s="132" t="s">
        <v>31</v>
      </c>
      <c r="E25" s="133" t="s">
        <v>19</v>
      </c>
      <c r="F25" s="133"/>
      <c r="G25" s="133"/>
      <c r="H25" s="133"/>
      <c r="I25" s="133"/>
      <c r="J25" s="133"/>
      <c r="K25" s="133"/>
      <c r="L25" s="133"/>
      <c r="M25" s="15" t="s">
        <v>18</v>
      </c>
      <c r="N25" s="126" t="s">
        <v>22</v>
      </c>
      <c r="O25" s="128" t="s">
        <v>23</v>
      </c>
      <c r="P25" s="70"/>
      <c r="Q25" s="70"/>
      <c r="R25" s="132" t="s">
        <v>3</v>
      </c>
    </row>
    <row r="26" spans="1:18" s="65" customFormat="1" ht="23.25">
      <c r="A26" s="132"/>
      <c r="B26" s="132"/>
      <c r="C26" s="132"/>
      <c r="D26" s="132"/>
      <c r="E26" s="15">
        <v>0</v>
      </c>
      <c r="F26" s="15">
        <v>1</v>
      </c>
      <c r="G26" s="15">
        <v>1.5</v>
      </c>
      <c r="H26" s="15">
        <v>2</v>
      </c>
      <c r="I26" s="15">
        <v>2.5</v>
      </c>
      <c r="J26" s="15">
        <v>3</v>
      </c>
      <c r="K26" s="15">
        <v>3.5</v>
      </c>
      <c r="L26" s="15">
        <v>4</v>
      </c>
      <c r="M26" s="15" t="s">
        <v>21</v>
      </c>
      <c r="N26" s="126"/>
      <c r="O26" s="128"/>
      <c r="P26" s="71" t="s">
        <v>1</v>
      </c>
      <c r="Q26" s="71" t="s">
        <v>2</v>
      </c>
      <c r="R26" s="132"/>
    </row>
    <row r="27" spans="1:18" s="65" customFormat="1" ht="23.25">
      <c r="A27" s="15" t="s">
        <v>28</v>
      </c>
      <c r="B27" s="74" t="s">
        <v>5</v>
      </c>
      <c r="C27" s="15" t="s">
        <v>39</v>
      </c>
      <c r="D27" s="15" t="s">
        <v>33</v>
      </c>
      <c r="E27" s="28">
        <v>35</v>
      </c>
      <c r="F27" s="28">
        <v>130</v>
      </c>
      <c r="G27" s="28">
        <v>112</v>
      </c>
      <c r="H27" s="28">
        <v>137</v>
      </c>
      <c r="I27" s="28">
        <v>49</v>
      </c>
      <c r="J27" s="28">
        <v>37</v>
      </c>
      <c r="K27" s="28">
        <v>20</v>
      </c>
      <c r="L27" s="28">
        <v>57</v>
      </c>
      <c r="M27" s="15">
        <f aca="true" t="shared" si="15" ref="M27:M44">SUM(E27:L27)</f>
        <v>577</v>
      </c>
      <c r="N27" s="19">
        <f aca="true" t="shared" si="16" ref="N27:N44">((4*L27)+(3.5*K27)+(3*J27)+(2.5*I27)+(2*H27)+(1.5*G27)+(F27))/M27</f>
        <v>1.9124783362218372</v>
      </c>
      <c r="O27" s="41">
        <f>SQRT((16*L27+12.25*K27+9*J27+6.25*I27+4*H27+2.25*G27+F27)/M27-(N27^2))</f>
        <v>1.033100494053302</v>
      </c>
      <c r="P27" s="28">
        <v>2</v>
      </c>
      <c r="Q27" s="28">
        <v>0</v>
      </c>
      <c r="R27" s="74" t="s">
        <v>378</v>
      </c>
    </row>
    <row r="28" spans="1:31" s="65" customFormat="1" ht="23.25">
      <c r="A28" s="16"/>
      <c r="B28" s="74" t="s">
        <v>6</v>
      </c>
      <c r="C28" s="15" t="s">
        <v>40</v>
      </c>
      <c r="D28" s="15" t="s">
        <v>32</v>
      </c>
      <c r="E28" s="28">
        <v>25</v>
      </c>
      <c r="F28" s="28">
        <v>52</v>
      </c>
      <c r="G28" s="28">
        <v>110</v>
      </c>
      <c r="H28" s="28">
        <v>133</v>
      </c>
      <c r="I28" s="28">
        <v>61</v>
      </c>
      <c r="J28" s="28">
        <v>30</v>
      </c>
      <c r="K28" s="28">
        <v>28</v>
      </c>
      <c r="L28" s="28">
        <v>11</v>
      </c>
      <c r="M28" s="15">
        <f t="shared" si="15"/>
        <v>450</v>
      </c>
      <c r="N28" s="19">
        <f t="shared" si="16"/>
        <v>1.9277777777777778</v>
      </c>
      <c r="O28" s="41">
        <f aca="true" t="shared" si="17" ref="O28:O40">SQRT((16*L28+12.25*K28+9*J28+6.25*I28+4*H28+2.25*G28+F28)/M28-(N28^2))</f>
        <v>0.8555735928834561</v>
      </c>
      <c r="P28" s="28">
        <v>3</v>
      </c>
      <c r="Q28" s="28">
        <v>0</v>
      </c>
      <c r="R28" s="74" t="s">
        <v>378</v>
      </c>
      <c r="U28" s="48">
        <v>0</v>
      </c>
      <c r="V28" s="48">
        <v>0</v>
      </c>
      <c r="W28" s="48">
        <v>0</v>
      </c>
      <c r="X28" s="48">
        <v>2</v>
      </c>
      <c r="Y28" s="48">
        <v>6</v>
      </c>
      <c r="Z28" s="48">
        <v>13</v>
      </c>
      <c r="AA28" s="48">
        <v>10</v>
      </c>
      <c r="AB28" s="48">
        <v>11</v>
      </c>
      <c r="AC28" s="48"/>
      <c r="AD28" s="12">
        <v>1</v>
      </c>
      <c r="AE28" s="12">
        <v>0</v>
      </c>
    </row>
    <row r="29" spans="1:31" s="65" customFormat="1" ht="23.25">
      <c r="A29" s="20"/>
      <c r="B29" s="74" t="s">
        <v>186</v>
      </c>
      <c r="C29" s="15" t="s">
        <v>40</v>
      </c>
      <c r="D29" s="15" t="s">
        <v>32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3</v>
      </c>
      <c r="K29" s="28">
        <v>11</v>
      </c>
      <c r="L29" s="28">
        <v>16</v>
      </c>
      <c r="M29" s="15">
        <f t="shared" si="15"/>
        <v>30</v>
      </c>
      <c r="N29" s="19">
        <f t="shared" si="16"/>
        <v>3.716666666666667</v>
      </c>
      <c r="O29" s="41">
        <f t="shared" si="17"/>
        <v>0.3337497399083472</v>
      </c>
      <c r="P29" s="28">
        <v>0</v>
      </c>
      <c r="Q29" s="28">
        <v>0</v>
      </c>
      <c r="R29" s="74" t="s">
        <v>378</v>
      </c>
      <c r="U29" s="48">
        <v>0</v>
      </c>
      <c r="V29" s="48">
        <v>2</v>
      </c>
      <c r="W29" s="48">
        <v>2</v>
      </c>
      <c r="X29" s="48">
        <v>2</v>
      </c>
      <c r="Y29" s="48">
        <v>1</v>
      </c>
      <c r="Z29" s="48">
        <v>1</v>
      </c>
      <c r="AA29" s="48">
        <v>4</v>
      </c>
      <c r="AB29" s="48">
        <v>35</v>
      </c>
      <c r="AC29" s="48"/>
      <c r="AD29" s="12">
        <v>0</v>
      </c>
      <c r="AE29" s="12">
        <v>0</v>
      </c>
    </row>
    <row r="30" spans="1:31" s="65" customFormat="1" ht="23.25">
      <c r="A30" s="20"/>
      <c r="B30" s="74" t="s">
        <v>188</v>
      </c>
      <c r="C30" s="15" t="s">
        <v>181</v>
      </c>
      <c r="D30" s="15" t="s">
        <v>32</v>
      </c>
      <c r="E30" s="28">
        <v>6</v>
      </c>
      <c r="F30" s="28">
        <v>0</v>
      </c>
      <c r="G30" s="28">
        <v>0</v>
      </c>
      <c r="H30" s="28">
        <v>0</v>
      </c>
      <c r="I30" s="28">
        <v>4</v>
      </c>
      <c r="J30" s="28">
        <v>47</v>
      </c>
      <c r="K30" s="28">
        <v>99</v>
      </c>
      <c r="L30" s="28">
        <v>364</v>
      </c>
      <c r="M30" s="15">
        <f t="shared" si="15"/>
        <v>520</v>
      </c>
      <c r="N30" s="19">
        <f t="shared" si="16"/>
        <v>3.7567307692307694</v>
      </c>
      <c r="O30" s="41">
        <f t="shared" si="17"/>
        <v>0.5298338678442444</v>
      </c>
      <c r="P30" s="28">
        <v>61</v>
      </c>
      <c r="Q30" s="28">
        <v>0</v>
      </c>
      <c r="R30" s="74" t="s">
        <v>379</v>
      </c>
      <c r="U30" s="48">
        <v>0</v>
      </c>
      <c r="V30" s="48">
        <v>0</v>
      </c>
      <c r="W30" s="48">
        <v>0</v>
      </c>
      <c r="X30" s="48">
        <v>0</v>
      </c>
      <c r="Y30" s="48">
        <v>0</v>
      </c>
      <c r="Z30" s="48">
        <v>0</v>
      </c>
      <c r="AA30" s="48">
        <v>4</v>
      </c>
      <c r="AB30" s="48">
        <v>46</v>
      </c>
      <c r="AC30" s="48"/>
      <c r="AD30" s="12">
        <v>0</v>
      </c>
      <c r="AE30" s="12">
        <v>0</v>
      </c>
    </row>
    <row r="31" spans="1:31" s="65" customFormat="1" ht="23.25">
      <c r="A31" s="20"/>
      <c r="B31" s="74" t="s">
        <v>189</v>
      </c>
      <c r="C31" s="15" t="s">
        <v>454</v>
      </c>
      <c r="D31" s="15" t="s">
        <v>32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30</v>
      </c>
      <c r="M31" s="15">
        <f t="shared" si="15"/>
        <v>30</v>
      </c>
      <c r="N31" s="19">
        <f t="shared" si="16"/>
        <v>4</v>
      </c>
      <c r="O31" s="41">
        <f>SQRT((16*L31+12.25*K31+9*J31+6.25*I31+4*H31+2.25*G31+F31)/M31-(N31^2))</f>
        <v>0</v>
      </c>
      <c r="P31" s="28">
        <v>0</v>
      </c>
      <c r="Q31" s="28">
        <v>0</v>
      </c>
      <c r="R31" s="74" t="s">
        <v>379</v>
      </c>
      <c r="U31" s="48"/>
      <c r="V31" s="48"/>
      <c r="W31" s="48"/>
      <c r="X31" s="48"/>
      <c r="Y31" s="48"/>
      <c r="Z31" s="48"/>
      <c r="AA31" s="48"/>
      <c r="AB31" s="48"/>
      <c r="AC31" s="48"/>
      <c r="AD31" s="12"/>
      <c r="AE31" s="12"/>
    </row>
    <row r="32" spans="1:31" s="65" customFormat="1" ht="23.25">
      <c r="A32" s="20"/>
      <c r="B32" s="74" t="s">
        <v>137</v>
      </c>
      <c r="C32" s="15" t="s">
        <v>39</v>
      </c>
      <c r="D32" s="15" t="s">
        <v>33</v>
      </c>
      <c r="E32" s="28">
        <v>31</v>
      </c>
      <c r="F32" s="28">
        <v>48</v>
      </c>
      <c r="G32" s="28">
        <v>96</v>
      </c>
      <c r="H32" s="28">
        <v>180</v>
      </c>
      <c r="I32" s="28">
        <v>101</v>
      </c>
      <c r="J32" s="28">
        <v>45</v>
      </c>
      <c r="K32" s="28">
        <v>23</v>
      </c>
      <c r="L32" s="28">
        <v>49</v>
      </c>
      <c r="M32" s="15">
        <f t="shared" si="15"/>
        <v>573</v>
      </c>
      <c r="N32" s="19">
        <f t="shared" si="16"/>
        <v>2.1221640488656197</v>
      </c>
      <c r="O32" s="41">
        <f>SQRT((16*L32+12.25*K32+9*J32+6.25*I32+4*H32+2.25*G32+F32)/M32-(N32^2))</f>
        <v>0.9392066353992718</v>
      </c>
      <c r="P32" s="28">
        <v>0</v>
      </c>
      <c r="Q32" s="28">
        <v>8</v>
      </c>
      <c r="R32" s="74" t="s">
        <v>379</v>
      </c>
      <c r="U32" s="48"/>
      <c r="V32" s="48"/>
      <c r="W32" s="48"/>
      <c r="X32" s="48"/>
      <c r="Y32" s="48"/>
      <c r="Z32" s="48"/>
      <c r="AA32" s="48"/>
      <c r="AB32" s="48"/>
      <c r="AC32" s="48"/>
      <c r="AD32" s="12"/>
      <c r="AE32" s="12"/>
    </row>
    <row r="33" spans="1:31" s="65" customFormat="1" ht="23.25">
      <c r="A33" s="20"/>
      <c r="B33" s="74" t="s">
        <v>138</v>
      </c>
      <c r="C33" s="15" t="s">
        <v>40</v>
      </c>
      <c r="D33" s="15" t="s">
        <v>32</v>
      </c>
      <c r="E33" s="28">
        <v>33</v>
      </c>
      <c r="F33" s="28">
        <v>49</v>
      </c>
      <c r="G33" s="28">
        <v>104</v>
      </c>
      <c r="H33" s="28">
        <v>154</v>
      </c>
      <c r="I33" s="28">
        <v>63</v>
      </c>
      <c r="J33" s="28">
        <v>24</v>
      </c>
      <c r="K33" s="28">
        <v>4</v>
      </c>
      <c r="L33" s="28">
        <v>17</v>
      </c>
      <c r="M33" s="15">
        <f t="shared" si="15"/>
        <v>448</v>
      </c>
      <c r="N33" s="19">
        <f t="shared" si="16"/>
        <v>1.8404017857142858</v>
      </c>
      <c r="O33" s="41">
        <f>SQRT((16*L33+12.25*K33+9*J33+6.25*I33+4*H33+2.25*G33+F33)/M33-(N33^2))</f>
        <v>0.8349758439600582</v>
      </c>
      <c r="P33" s="28">
        <v>0</v>
      </c>
      <c r="Q33" s="28">
        <v>7</v>
      </c>
      <c r="R33" s="74" t="s">
        <v>379</v>
      </c>
      <c r="U33" s="48"/>
      <c r="V33" s="48"/>
      <c r="W33" s="48"/>
      <c r="X33" s="48"/>
      <c r="Y33" s="48"/>
      <c r="Z33" s="48"/>
      <c r="AA33" s="48"/>
      <c r="AB33" s="48"/>
      <c r="AC33" s="48"/>
      <c r="AD33" s="12"/>
      <c r="AE33" s="12"/>
    </row>
    <row r="34" spans="1:31" s="65" customFormat="1" ht="23.25">
      <c r="A34" s="18"/>
      <c r="B34" s="74" t="s">
        <v>187</v>
      </c>
      <c r="C34" s="15" t="s">
        <v>40</v>
      </c>
      <c r="D34" s="15" t="s">
        <v>32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6</v>
      </c>
      <c r="L34" s="28">
        <v>24</v>
      </c>
      <c r="M34" s="15">
        <f t="shared" si="15"/>
        <v>30</v>
      </c>
      <c r="N34" s="19">
        <f t="shared" si="16"/>
        <v>3.9</v>
      </c>
      <c r="O34" s="41">
        <f>SQRT((16*L34+12.25*K34+9*J34+6.25*I34+4*H34+2.25*G34+F34)/M34-(N34^2))</f>
        <v>0.20000000000000231</v>
      </c>
      <c r="P34" s="28">
        <v>0</v>
      </c>
      <c r="Q34" s="28">
        <v>0</v>
      </c>
      <c r="R34" s="74" t="s">
        <v>379</v>
      </c>
      <c r="U34" s="48"/>
      <c r="V34" s="48"/>
      <c r="W34" s="48"/>
      <c r="X34" s="48"/>
      <c r="Y34" s="48"/>
      <c r="Z34" s="48"/>
      <c r="AA34" s="48"/>
      <c r="AB34" s="48"/>
      <c r="AC34" s="48"/>
      <c r="AD34" s="12"/>
      <c r="AE34" s="12"/>
    </row>
    <row r="35" spans="1:31" s="65" customFormat="1" ht="23.25">
      <c r="A35" s="15" t="s">
        <v>29</v>
      </c>
      <c r="B35" s="15" t="s">
        <v>389</v>
      </c>
      <c r="C35" s="15" t="s">
        <v>453</v>
      </c>
      <c r="D35" s="15" t="s">
        <v>32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1</v>
      </c>
      <c r="L35" s="28">
        <v>28</v>
      </c>
      <c r="M35" s="15">
        <f t="shared" si="15"/>
        <v>29</v>
      </c>
      <c r="N35" s="19">
        <f t="shared" si="16"/>
        <v>3.9827586206896552</v>
      </c>
      <c r="O35" s="41">
        <f t="shared" si="17"/>
        <v>0.09123280382981747</v>
      </c>
      <c r="P35" s="28">
        <v>1</v>
      </c>
      <c r="Q35" s="28">
        <v>0</v>
      </c>
      <c r="R35" s="28" t="s">
        <v>380</v>
      </c>
      <c r="U35" s="48">
        <v>4</v>
      </c>
      <c r="V35" s="48">
        <v>18</v>
      </c>
      <c r="W35" s="48">
        <v>26</v>
      </c>
      <c r="X35" s="48">
        <v>66</v>
      </c>
      <c r="Y35" s="48">
        <v>86</v>
      </c>
      <c r="Z35" s="48">
        <v>112</v>
      </c>
      <c r="AA35" s="48">
        <v>95</v>
      </c>
      <c r="AB35" s="48">
        <v>118</v>
      </c>
      <c r="AC35" s="48"/>
      <c r="AD35" s="12">
        <v>0</v>
      </c>
      <c r="AE35" s="12">
        <v>1</v>
      </c>
    </row>
    <row r="36" spans="1:31" s="65" customFormat="1" ht="23.25">
      <c r="A36" s="20"/>
      <c r="B36" s="15" t="s">
        <v>390</v>
      </c>
      <c r="C36" s="15" t="s">
        <v>454</v>
      </c>
      <c r="D36" s="15" t="s">
        <v>32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1</v>
      </c>
      <c r="L36" s="28">
        <v>28</v>
      </c>
      <c r="M36" s="15">
        <f t="shared" si="15"/>
        <v>29</v>
      </c>
      <c r="N36" s="19">
        <f t="shared" si="16"/>
        <v>3.9827586206896552</v>
      </c>
      <c r="O36" s="41">
        <f t="shared" si="17"/>
        <v>0.09123280382981747</v>
      </c>
      <c r="P36" s="28">
        <v>1</v>
      </c>
      <c r="Q36" s="28">
        <v>0</v>
      </c>
      <c r="R36" s="28" t="s">
        <v>380</v>
      </c>
      <c r="U36" s="12">
        <f>SUM(U28:U35)</f>
        <v>4</v>
      </c>
      <c r="V36" s="12">
        <f aca="true" t="shared" si="18" ref="V36:AE36">SUM(V28:V35)</f>
        <v>20</v>
      </c>
      <c r="W36" s="12">
        <f t="shared" si="18"/>
        <v>28</v>
      </c>
      <c r="X36" s="12">
        <f t="shared" si="18"/>
        <v>70</v>
      </c>
      <c r="Y36" s="12">
        <f t="shared" si="18"/>
        <v>93</v>
      </c>
      <c r="Z36" s="12">
        <f t="shared" si="18"/>
        <v>126</v>
      </c>
      <c r="AA36" s="12">
        <f t="shared" si="18"/>
        <v>113</v>
      </c>
      <c r="AB36" s="12">
        <f t="shared" si="18"/>
        <v>210</v>
      </c>
      <c r="AC36" s="48">
        <f>SUM(U36:AB36)</f>
        <v>664</v>
      </c>
      <c r="AD36" s="12">
        <f t="shared" si="18"/>
        <v>1</v>
      </c>
      <c r="AE36" s="12">
        <f t="shared" si="18"/>
        <v>1</v>
      </c>
    </row>
    <row r="37" spans="1:31" s="65" customFormat="1" ht="23.25">
      <c r="A37" s="20"/>
      <c r="B37" s="15" t="s">
        <v>14</v>
      </c>
      <c r="C37" s="15" t="s">
        <v>39</v>
      </c>
      <c r="D37" s="15" t="s">
        <v>33</v>
      </c>
      <c r="E37" s="28">
        <v>29</v>
      </c>
      <c r="F37" s="28">
        <v>79</v>
      </c>
      <c r="G37" s="28">
        <v>91</v>
      </c>
      <c r="H37" s="28">
        <v>136</v>
      </c>
      <c r="I37" s="28">
        <v>73</v>
      </c>
      <c r="J37" s="28">
        <v>47</v>
      </c>
      <c r="K37" s="28">
        <v>30</v>
      </c>
      <c r="L37" s="28">
        <v>63</v>
      </c>
      <c r="M37" s="15">
        <f t="shared" si="15"/>
        <v>548</v>
      </c>
      <c r="N37" s="19">
        <f t="shared" si="16"/>
        <v>2.1313868613138687</v>
      </c>
      <c r="O37" s="41">
        <f>SQRT((16*L37+12.25*K37+9*J37+6.25*I37+4*H37+2.25*G37+F37)/M37-(N37^2))</f>
        <v>1.0402836379654423</v>
      </c>
      <c r="P37" s="28">
        <v>6</v>
      </c>
      <c r="Q37" s="28">
        <v>0</v>
      </c>
      <c r="R37" s="28" t="s">
        <v>380</v>
      </c>
      <c r="U37" s="12"/>
      <c r="V37" s="12"/>
      <c r="W37" s="12"/>
      <c r="X37" s="12"/>
      <c r="Y37" s="12"/>
      <c r="Z37" s="12"/>
      <c r="AA37" s="12"/>
      <c r="AB37" s="12"/>
      <c r="AC37" s="48"/>
      <c r="AD37" s="12"/>
      <c r="AE37" s="12"/>
    </row>
    <row r="38" spans="1:31" s="65" customFormat="1" ht="23.25">
      <c r="A38" s="20"/>
      <c r="B38" s="15" t="s">
        <v>15</v>
      </c>
      <c r="C38" s="15" t="s">
        <v>40</v>
      </c>
      <c r="D38" s="15" t="s">
        <v>32</v>
      </c>
      <c r="E38" s="28">
        <v>17</v>
      </c>
      <c r="F38" s="28">
        <v>148</v>
      </c>
      <c r="G38" s="28">
        <v>40</v>
      </c>
      <c r="H38" s="28">
        <v>92</v>
      </c>
      <c r="I38" s="28">
        <v>71</v>
      </c>
      <c r="J38" s="28">
        <v>18</v>
      </c>
      <c r="K38" s="28">
        <v>21</v>
      </c>
      <c r="L38" s="28">
        <v>22</v>
      </c>
      <c r="M38" s="15">
        <f t="shared" si="15"/>
        <v>429</v>
      </c>
      <c r="N38" s="19">
        <f t="shared" si="16"/>
        <v>1.82983682983683</v>
      </c>
      <c r="O38" s="41">
        <f>SQRT((16*L38+12.25*K38+9*J38+6.25*I38+4*H38+2.25*G38+F38)/M38-(N38^2))</f>
        <v>0.946811713556579</v>
      </c>
      <c r="P38" s="28">
        <v>3</v>
      </c>
      <c r="Q38" s="28">
        <v>14</v>
      </c>
      <c r="R38" s="28" t="s">
        <v>380</v>
      </c>
      <c r="U38" s="12"/>
      <c r="V38" s="12"/>
      <c r="W38" s="12"/>
      <c r="X38" s="12"/>
      <c r="Y38" s="12"/>
      <c r="Z38" s="12"/>
      <c r="AA38" s="12"/>
      <c r="AB38" s="12"/>
      <c r="AC38" s="48"/>
      <c r="AD38" s="12"/>
      <c r="AE38" s="12"/>
    </row>
    <row r="39" spans="1:31" s="65" customFormat="1" ht="23.25">
      <c r="A39" s="20"/>
      <c r="B39" s="15" t="s">
        <v>391</v>
      </c>
      <c r="C39" s="15" t="s">
        <v>40</v>
      </c>
      <c r="D39" s="15" t="s">
        <v>32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1</v>
      </c>
      <c r="L39" s="28">
        <v>28</v>
      </c>
      <c r="M39" s="15">
        <f t="shared" si="15"/>
        <v>29</v>
      </c>
      <c r="N39" s="19">
        <f t="shared" si="16"/>
        <v>3.9827586206896552</v>
      </c>
      <c r="O39" s="41">
        <f>SQRT((16*L39+12.25*K39+9*J39+6.25*I39+4*H39+2.25*G39+F39)/M39-(N39^2))</f>
        <v>0.09123280382981747</v>
      </c>
      <c r="P39" s="28">
        <v>1</v>
      </c>
      <c r="Q39" s="28">
        <v>0</v>
      </c>
      <c r="R39" s="28" t="s">
        <v>380</v>
      </c>
      <c r="U39" s="12"/>
      <c r="V39" s="12"/>
      <c r="W39" s="12"/>
      <c r="X39" s="12"/>
      <c r="Y39" s="12"/>
      <c r="Z39" s="12"/>
      <c r="AA39" s="12"/>
      <c r="AB39" s="12"/>
      <c r="AC39" s="48"/>
      <c r="AD39" s="12"/>
      <c r="AE39" s="12"/>
    </row>
    <row r="40" spans="1:18" s="65" customFormat="1" ht="23.25">
      <c r="A40" s="20"/>
      <c r="B40" s="15" t="s">
        <v>392</v>
      </c>
      <c r="C40" s="15" t="s">
        <v>456</v>
      </c>
      <c r="D40" s="15" t="s">
        <v>32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29</v>
      </c>
      <c r="M40" s="15">
        <f t="shared" si="15"/>
        <v>29</v>
      </c>
      <c r="N40" s="19">
        <f t="shared" si="16"/>
        <v>4</v>
      </c>
      <c r="O40" s="41">
        <f t="shared" si="17"/>
        <v>0</v>
      </c>
      <c r="P40" s="28">
        <v>0</v>
      </c>
      <c r="Q40" s="28">
        <v>0</v>
      </c>
      <c r="R40" s="28" t="s">
        <v>381</v>
      </c>
    </row>
    <row r="41" spans="1:18" s="65" customFormat="1" ht="23.25">
      <c r="A41" s="20"/>
      <c r="B41" s="16" t="s">
        <v>393</v>
      </c>
      <c r="C41" s="16" t="s">
        <v>455</v>
      </c>
      <c r="D41" s="16" t="s">
        <v>32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6</v>
      </c>
      <c r="M41" s="15">
        <f t="shared" si="15"/>
        <v>6</v>
      </c>
      <c r="N41" s="19">
        <f t="shared" si="16"/>
        <v>4</v>
      </c>
      <c r="O41" s="41">
        <f>SQRT((16*L41+12.25*K41+9*J41+6.25*I41+4*H41+2.25*G41+F41)/M41-(N41^2))</f>
        <v>0</v>
      </c>
      <c r="P41" s="85">
        <v>0</v>
      </c>
      <c r="Q41" s="85">
        <v>0</v>
      </c>
      <c r="R41" s="28" t="s">
        <v>381</v>
      </c>
    </row>
    <row r="42" spans="1:18" s="65" customFormat="1" ht="23.25">
      <c r="A42" s="20"/>
      <c r="B42" s="16" t="s">
        <v>190</v>
      </c>
      <c r="C42" s="15" t="s">
        <v>39</v>
      </c>
      <c r="D42" s="16" t="s">
        <v>33</v>
      </c>
      <c r="E42" s="28">
        <v>34</v>
      </c>
      <c r="F42" s="28">
        <v>44</v>
      </c>
      <c r="G42" s="28">
        <v>56</v>
      </c>
      <c r="H42" s="28">
        <v>120</v>
      </c>
      <c r="I42" s="28">
        <v>99</v>
      </c>
      <c r="J42" s="28">
        <v>51</v>
      </c>
      <c r="K42" s="28">
        <v>25</v>
      </c>
      <c r="L42" s="28">
        <v>92</v>
      </c>
      <c r="M42" s="15">
        <f t="shared" si="15"/>
        <v>521</v>
      </c>
      <c r="N42" s="19">
        <f t="shared" si="16"/>
        <v>2.349328214971209</v>
      </c>
      <c r="O42" s="41">
        <f>SQRT((16*L42+12.25*K42+9*J42+6.25*I42+4*H42+2.25*G42+F42)/M42-(N42^2))</f>
        <v>1.100010700414924</v>
      </c>
      <c r="P42" s="85">
        <v>3</v>
      </c>
      <c r="Q42" s="85">
        <v>20</v>
      </c>
      <c r="R42" s="28" t="s">
        <v>381</v>
      </c>
    </row>
    <row r="43" spans="1:18" s="65" customFormat="1" ht="23.25">
      <c r="A43" s="20"/>
      <c r="B43" s="16" t="s">
        <v>191</v>
      </c>
      <c r="C43" s="16" t="s">
        <v>40</v>
      </c>
      <c r="D43" s="16" t="s">
        <v>32</v>
      </c>
      <c r="E43" s="28">
        <v>30</v>
      </c>
      <c r="F43" s="28">
        <v>78</v>
      </c>
      <c r="G43" s="28">
        <v>120</v>
      </c>
      <c r="H43" s="28">
        <v>90</v>
      </c>
      <c r="I43" s="28">
        <v>37</v>
      </c>
      <c r="J43" s="28">
        <v>17</v>
      </c>
      <c r="K43" s="28">
        <v>10</v>
      </c>
      <c r="L43" s="28">
        <v>44</v>
      </c>
      <c r="M43" s="15">
        <f t="shared" si="15"/>
        <v>426</v>
      </c>
      <c r="N43" s="19">
        <f t="shared" si="16"/>
        <v>1.8603286384976525</v>
      </c>
      <c r="O43" s="41">
        <f>SQRT((16*L43+12.25*K43+9*J43+6.25*I43+4*H43+2.25*G43+F43)/M43-(N43^2))</f>
        <v>1.0214134021081414</v>
      </c>
      <c r="P43" s="85">
        <v>2</v>
      </c>
      <c r="Q43" s="85">
        <v>12</v>
      </c>
      <c r="R43" s="28" t="s">
        <v>381</v>
      </c>
    </row>
    <row r="44" spans="1:28" s="65" customFormat="1" ht="23.25">
      <c r="A44" s="18"/>
      <c r="B44" s="15" t="s">
        <v>394</v>
      </c>
      <c r="C44" s="15" t="s">
        <v>40</v>
      </c>
      <c r="D44" s="15" t="s">
        <v>32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29</v>
      </c>
      <c r="M44" s="15">
        <f t="shared" si="15"/>
        <v>29</v>
      </c>
      <c r="N44" s="19">
        <f t="shared" si="16"/>
        <v>4</v>
      </c>
      <c r="O44" s="41">
        <f>SQRT((16*L44+12.25*K44+9*J44+6.25*I44+4*H44+2.25*G44+F44)/M44-(N44^2))</f>
        <v>0</v>
      </c>
      <c r="P44" s="28">
        <v>0</v>
      </c>
      <c r="Q44" s="28">
        <v>0</v>
      </c>
      <c r="R44" s="28" t="s">
        <v>381</v>
      </c>
      <c r="T44" s="12">
        <v>0</v>
      </c>
      <c r="U44" s="12">
        <v>1</v>
      </c>
      <c r="V44" s="12">
        <v>1.5</v>
      </c>
      <c r="W44" s="12">
        <v>2</v>
      </c>
      <c r="X44" s="12">
        <v>2.5</v>
      </c>
      <c r="Y44" s="12">
        <v>3</v>
      </c>
      <c r="Z44" s="12">
        <v>3.5</v>
      </c>
      <c r="AA44" s="12">
        <v>4</v>
      </c>
      <c r="AB44" s="48"/>
    </row>
    <row r="45" spans="1:18" s="67" customFormat="1" ht="27">
      <c r="A45" s="134" t="s">
        <v>61</v>
      </c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</row>
    <row r="46" spans="1:18" s="67" customFormat="1" ht="27">
      <c r="A46" s="134" t="s">
        <v>304</v>
      </c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</row>
    <row r="47" spans="1:18" s="65" customFormat="1" ht="23.25">
      <c r="A47" s="132" t="s">
        <v>24</v>
      </c>
      <c r="B47" s="132" t="s">
        <v>0</v>
      </c>
      <c r="C47" s="132" t="s">
        <v>34</v>
      </c>
      <c r="D47" s="132" t="s">
        <v>31</v>
      </c>
      <c r="E47" s="133" t="s">
        <v>19</v>
      </c>
      <c r="F47" s="133"/>
      <c r="G47" s="133"/>
      <c r="H47" s="133"/>
      <c r="I47" s="133"/>
      <c r="J47" s="133"/>
      <c r="K47" s="133"/>
      <c r="L47" s="133"/>
      <c r="M47" s="15" t="s">
        <v>18</v>
      </c>
      <c r="N47" s="126" t="s">
        <v>22</v>
      </c>
      <c r="O47" s="128" t="s">
        <v>23</v>
      </c>
      <c r="P47" s="70"/>
      <c r="Q47" s="70"/>
      <c r="R47" s="132" t="s">
        <v>3</v>
      </c>
    </row>
    <row r="48" spans="1:18" s="65" customFormat="1" ht="23.25">
      <c r="A48" s="132"/>
      <c r="B48" s="132"/>
      <c r="C48" s="132"/>
      <c r="D48" s="132"/>
      <c r="E48" s="15">
        <v>0</v>
      </c>
      <c r="F48" s="15">
        <v>1</v>
      </c>
      <c r="G48" s="15">
        <v>1.5</v>
      </c>
      <c r="H48" s="15">
        <v>2</v>
      </c>
      <c r="I48" s="15">
        <v>2.5</v>
      </c>
      <c r="J48" s="15">
        <v>3</v>
      </c>
      <c r="K48" s="15">
        <v>3.5</v>
      </c>
      <c r="L48" s="15">
        <v>4</v>
      </c>
      <c r="M48" s="15" t="s">
        <v>21</v>
      </c>
      <c r="N48" s="126"/>
      <c r="O48" s="128"/>
      <c r="P48" s="71" t="s">
        <v>1</v>
      </c>
      <c r="Q48" s="71" t="s">
        <v>2</v>
      </c>
      <c r="R48" s="132"/>
    </row>
    <row r="49" spans="1:28" s="65" customFormat="1" ht="23.25">
      <c r="A49" s="18" t="s">
        <v>30</v>
      </c>
      <c r="B49" s="18" t="s">
        <v>417</v>
      </c>
      <c r="C49" s="18" t="s">
        <v>39</v>
      </c>
      <c r="D49" s="18" t="s">
        <v>33</v>
      </c>
      <c r="E49" s="103">
        <v>20</v>
      </c>
      <c r="F49" s="103">
        <v>53</v>
      </c>
      <c r="G49" s="103">
        <v>51</v>
      </c>
      <c r="H49" s="103">
        <v>89</v>
      </c>
      <c r="I49" s="103">
        <v>86</v>
      </c>
      <c r="J49" s="103">
        <v>81</v>
      </c>
      <c r="K49" s="103">
        <v>46</v>
      </c>
      <c r="L49" s="103">
        <v>81</v>
      </c>
      <c r="M49" s="18">
        <f>SUM(E49:L49)</f>
        <v>507</v>
      </c>
      <c r="N49" s="51">
        <f>((4*L49)+(3.5*K49)+(3*J49)+(2.5*I49)+(2*H49)+(1.5*G49)+(F49))/M49</f>
        <v>2.4664694280078896</v>
      </c>
      <c r="O49" s="104">
        <f>SQRT((16*L49+12.25*K49+9*J49+6.25*I49+4*H49+2.25*G49+F49)/M49-(N49^2))</f>
        <v>1.0560523232398966</v>
      </c>
      <c r="P49" s="103">
        <v>1</v>
      </c>
      <c r="Q49" s="103">
        <v>0</v>
      </c>
      <c r="R49" s="103" t="s">
        <v>397</v>
      </c>
      <c r="T49" s="12">
        <f aca="true" t="shared" si="19" ref="T49:AA49">SUM(E49:E50)</f>
        <v>30</v>
      </c>
      <c r="U49" s="12">
        <f t="shared" si="19"/>
        <v>116</v>
      </c>
      <c r="V49" s="12">
        <f t="shared" si="19"/>
        <v>97</v>
      </c>
      <c r="W49" s="12">
        <f t="shared" si="19"/>
        <v>180</v>
      </c>
      <c r="X49" s="12">
        <f t="shared" si="19"/>
        <v>177</v>
      </c>
      <c r="Y49" s="12">
        <f t="shared" si="19"/>
        <v>132</v>
      </c>
      <c r="Z49" s="12">
        <f t="shared" si="19"/>
        <v>61</v>
      </c>
      <c r="AA49" s="12">
        <f t="shared" si="19"/>
        <v>138</v>
      </c>
      <c r="AB49" s="12">
        <f>SUM(T49:AA49)</f>
        <v>931</v>
      </c>
    </row>
    <row r="50" spans="1:28" s="65" customFormat="1" ht="23.25">
      <c r="A50" s="16"/>
      <c r="B50" s="15" t="s">
        <v>418</v>
      </c>
      <c r="C50" s="15" t="s">
        <v>40</v>
      </c>
      <c r="D50" s="15" t="s">
        <v>32</v>
      </c>
      <c r="E50" s="28">
        <v>10</v>
      </c>
      <c r="F50" s="28">
        <v>63</v>
      </c>
      <c r="G50" s="28">
        <v>46</v>
      </c>
      <c r="H50" s="28">
        <v>91</v>
      </c>
      <c r="I50" s="28">
        <v>91</v>
      </c>
      <c r="J50" s="28">
        <v>51</v>
      </c>
      <c r="K50" s="28">
        <v>15</v>
      </c>
      <c r="L50" s="28">
        <v>57</v>
      </c>
      <c r="M50" s="15">
        <f>SUM(E50:L50)</f>
        <v>424</v>
      </c>
      <c r="N50" s="19">
        <f>((4*L50)+(3.5*K50)+(3*J50)+(2.5*I50)+(2*H50)+(1.5*G50)+(F50))/M50</f>
        <v>2.2995283018867925</v>
      </c>
      <c r="O50" s="41">
        <f>SQRT((16*L50+12.25*K50+9*J50+6.25*I50+4*H50+2.25*G50+F50)/M50-(N50^2))</f>
        <v>0.9856995237321542</v>
      </c>
      <c r="P50" s="28">
        <v>1</v>
      </c>
      <c r="Q50" s="28">
        <v>8</v>
      </c>
      <c r="R50" s="28" t="s">
        <v>397</v>
      </c>
      <c r="T50" s="48"/>
      <c r="U50" s="48"/>
      <c r="V50" s="48"/>
      <c r="W50" s="48"/>
      <c r="X50" s="48"/>
      <c r="Y50" s="48"/>
      <c r="Z50" s="48"/>
      <c r="AA50" s="48"/>
      <c r="AB50" s="48"/>
    </row>
    <row r="51" spans="1:28" s="65" customFormat="1" ht="23.25">
      <c r="A51" s="20"/>
      <c r="B51" s="15" t="s">
        <v>415</v>
      </c>
      <c r="C51" s="15" t="s">
        <v>39</v>
      </c>
      <c r="D51" s="15" t="s">
        <v>33</v>
      </c>
      <c r="E51" s="103">
        <v>11</v>
      </c>
      <c r="F51" s="103">
        <v>80</v>
      </c>
      <c r="G51" s="103">
        <v>66</v>
      </c>
      <c r="H51" s="103">
        <v>82</v>
      </c>
      <c r="I51" s="103">
        <v>90</v>
      </c>
      <c r="J51" s="103">
        <v>67</v>
      </c>
      <c r="K51" s="103">
        <v>31</v>
      </c>
      <c r="L51" s="103">
        <v>74</v>
      </c>
      <c r="M51" s="15">
        <f>SUM(E51:L51)</f>
        <v>501</v>
      </c>
      <c r="N51" s="19">
        <f>((4*L51)+(3.5*K51)+(3*J51)+(2.5*I51)+(2*H51)+(1.5*G51)+(F51))/M51</f>
        <v>2.342315369261477</v>
      </c>
      <c r="O51" s="41">
        <f>SQRT((16*L51+12.25*K51+9*J51+6.25*I51+4*H51+2.25*G51+F51)/M51-(N51^2))</f>
        <v>1.0353462920464844</v>
      </c>
      <c r="P51" s="28">
        <v>0</v>
      </c>
      <c r="Q51" s="28">
        <v>5</v>
      </c>
      <c r="R51" s="28" t="s">
        <v>398</v>
      </c>
      <c r="T51" s="48"/>
      <c r="U51" s="48"/>
      <c r="V51" s="48"/>
      <c r="W51" s="48"/>
      <c r="X51" s="48"/>
      <c r="Y51" s="48"/>
      <c r="Z51" s="66"/>
      <c r="AA51" s="48"/>
      <c r="AB51" s="48"/>
    </row>
    <row r="52" spans="1:28" s="65" customFormat="1" ht="23.25">
      <c r="A52" s="18"/>
      <c r="B52" s="15" t="s">
        <v>416</v>
      </c>
      <c r="C52" s="15" t="s">
        <v>40</v>
      </c>
      <c r="D52" s="15" t="s">
        <v>32</v>
      </c>
      <c r="E52" s="28">
        <v>11</v>
      </c>
      <c r="F52" s="28">
        <v>71</v>
      </c>
      <c r="G52" s="28">
        <v>88</v>
      </c>
      <c r="H52" s="28">
        <v>100</v>
      </c>
      <c r="I52" s="28">
        <v>78</v>
      </c>
      <c r="J52" s="28">
        <v>21</v>
      </c>
      <c r="K52" s="28">
        <v>1</v>
      </c>
      <c r="L52" s="28">
        <v>58</v>
      </c>
      <c r="M52" s="15">
        <f>SUM(E52:L52)</f>
        <v>428</v>
      </c>
      <c r="N52" s="19">
        <f>((4*L52)+(3.5*K52)+(3*J52)+(2.5*I52)+(2*H52)+(1.5*G52)+(F52))/M52</f>
        <v>2.0946261682242993</v>
      </c>
      <c r="O52" s="41">
        <f>SQRT((16*L52+12.25*K52+9*J52+6.25*I52+4*H52+2.25*G52+F52)/M52-(N52^2))</f>
        <v>0.9762574448205553</v>
      </c>
      <c r="P52" s="28">
        <v>1</v>
      </c>
      <c r="Q52" s="28">
        <v>3</v>
      </c>
      <c r="R52" s="28" t="s">
        <v>398</v>
      </c>
      <c r="T52" s="48"/>
      <c r="U52" s="48"/>
      <c r="V52" s="48"/>
      <c r="W52" s="48"/>
      <c r="X52" s="48"/>
      <c r="Y52" s="48"/>
      <c r="Z52" s="66"/>
      <c r="AA52" s="48"/>
      <c r="AB52" s="48"/>
    </row>
    <row r="53" spans="1:256" s="65" customFormat="1" ht="23.25">
      <c r="A53" s="133" t="s">
        <v>58</v>
      </c>
      <c r="B53" s="133"/>
      <c r="C53" s="133"/>
      <c r="D53" s="133"/>
      <c r="E53" s="25">
        <f aca="true" t="shared" si="20" ref="E53:L53">SUM(E27:E52)</f>
        <v>292</v>
      </c>
      <c r="F53" s="25">
        <f t="shared" si="20"/>
        <v>896</v>
      </c>
      <c r="G53" s="25">
        <f t="shared" si="20"/>
        <v>981.5</v>
      </c>
      <c r="H53" s="25">
        <f t="shared" si="20"/>
        <v>1406</v>
      </c>
      <c r="I53" s="25">
        <f t="shared" si="20"/>
        <v>905.5</v>
      </c>
      <c r="J53" s="25">
        <f t="shared" si="20"/>
        <v>542</v>
      </c>
      <c r="K53" s="25">
        <f t="shared" si="20"/>
        <v>376.5</v>
      </c>
      <c r="L53" s="25">
        <f t="shared" si="20"/>
        <v>1211</v>
      </c>
      <c r="M53" s="72">
        <f>SUM(E53:L53)</f>
        <v>6610.5</v>
      </c>
      <c r="N53" s="19">
        <f>((4*L53)+(3.5*K53)+(3*J53)+(2.5*I53)+(2*H53)+(1.5*G53)+(F53))/M53</f>
        <v>2.304175175856592</v>
      </c>
      <c r="O53" s="41">
        <f>SQRT((16*L53+12.25*K53+9*J53+6.25*I53+4*H53+2.25*G53+F53)/M53-(N53^2))</f>
        <v>1.1108485650505675</v>
      </c>
      <c r="P53" s="25">
        <f>SUM(P27:P52)</f>
        <v>86</v>
      </c>
      <c r="Q53" s="25">
        <f>SUM(Q27:Q52)</f>
        <v>77</v>
      </c>
      <c r="R53" s="26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/>
      <c r="DC53" s="61"/>
      <c r="DD53" s="61"/>
      <c r="DE53" s="61"/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  <c r="DY53" s="61"/>
      <c r="DZ53" s="61"/>
      <c r="EA53" s="61"/>
      <c r="EB53" s="61"/>
      <c r="EC53" s="61"/>
      <c r="ED53" s="61"/>
      <c r="EE53" s="61"/>
      <c r="EF53" s="61"/>
      <c r="EG53" s="61"/>
      <c r="EH53" s="61"/>
      <c r="EI53" s="61"/>
      <c r="EJ53" s="61"/>
      <c r="EK53" s="61"/>
      <c r="EL53" s="61"/>
      <c r="EM53" s="61"/>
      <c r="EN53" s="61"/>
      <c r="EO53" s="61"/>
      <c r="EP53" s="61"/>
      <c r="EQ53" s="61"/>
      <c r="ER53" s="61"/>
      <c r="ES53" s="61"/>
      <c r="ET53" s="61"/>
      <c r="EU53" s="61"/>
      <c r="EV53" s="61"/>
      <c r="EW53" s="61"/>
      <c r="EX53" s="61"/>
      <c r="EY53" s="61"/>
      <c r="EZ53" s="61"/>
      <c r="FA53" s="61"/>
      <c r="FB53" s="61"/>
      <c r="FC53" s="61"/>
      <c r="FD53" s="61"/>
      <c r="FE53" s="61"/>
      <c r="FF53" s="61"/>
      <c r="FG53" s="61"/>
      <c r="FH53" s="61"/>
      <c r="FI53" s="61"/>
      <c r="FJ53" s="61"/>
      <c r="FK53" s="61"/>
      <c r="FL53" s="61"/>
      <c r="FM53" s="61"/>
      <c r="FN53" s="61"/>
      <c r="FO53" s="61"/>
      <c r="FP53" s="61"/>
      <c r="FQ53" s="61"/>
      <c r="FR53" s="61"/>
      <c r="FS53" s="61"/>
      <c r="FT53" s="61"/>
      <c r="FU53" s="61"/>
      <c r="FV53" s="61"/>
      <c r="FW53" s="61"/>
      <c r="FX53" s="61"/>
      <c r="FY53" s="61"/>
      <c r="FZ53" s="61"/>
      <c r="GA53" s="61"/>
      <c r="GB53" s="61"/>
      <c r="GC53" s="61"/>
      <c r="GD53" s="61"/>
      <c r="GE53" s="61"/>
      <c r="GF53" s="61"/>
      <c r="GG53" s="61"/>
      <c r="GH53" s="61"/>
      <c r="GI53" s="61"/>
      <c r="GJ53" s="61"/>
      <c r="GK53" s="61"/>
      <c r="GL53" s="61"/>
      <c r="GM53" s="61"/>
      <c r="GN53" s="61"/>
      <c r="GO53" s="61"/>
      <c r="GP53" s="61"/>
      <c r="GQ53" s="61"/>
      <c r="GR53" s="61"/>
      <c r="GS53" s="61"/>
      <c r="GT53" s="61"/>
      <c r="GU53" s="61"/>
      <c r="GV53" s="61"/>
      <c r="GW53" s="61"/>
      <c r="GX53" s="61"/>
      <c r="GY53" s="61"/>
      <c r="GZ53" s="61"/>
      <c r="HA53" s="61"/>
      <c r="HB53" s="61"/>
      <c r="HC53" s="61"/>
      <c r="HD53" s="61"/>
      <c r="HE53" s="61"/>
      <c r="HF53" s="61"/>
      <c r="HG53" s="61"/>
      <c r="HH53" s="61"/>
      <c r="HI53" s="61"/>
      <c r="HJ53" s="61"/>
      <c r="HK53" s="61"/>
      <c r="HL53" s="61"/>
      <c r="HM53" s="61"/>
      <c r="HN53" s="61"/>
      <c r="HO53" s="61"/>
      <c r="HP53" s="61"/>
      <c r="HQ53" s="61"/>
      <c r="HR53" s="61"/>
      <c r="HS53" s="61"/>
      <c r="HT53" s="61"/>
      <c r="HU53" s="61"/>
      <c r="HV53" s="61"/>
      <c r="HW53" s="61"/>
      <c r="HX53" s="61"/>
      <c r="HY53" s="61"/>
      <c r="HZ53" s="61"/>
      <c r="IA53" s="61"/>
      <c r="IB53" s="61"/>
      <c r="IC53" s="61"/>
      <c r="ID53" s="61"/>
      <c r="IE53" s="61"/>
      <c r="IF53" s="61"/>
      <c r="IG53" s="61"/>
      <c r="IH53" s="61"/>
      <c r="II53" s="61"/>
      <c r="IJ53" s="61"/>
      <c r="IK53" s="61"/>
      <c r="IL53" s="61"/>
      <c r="IM53" s="61"/>
      <c r="IN53" s="61"/>
      <c r="IO53" s="61"/>
      <c r="IP53" s="61"/>
      <c r="IQ53" s="61"/>
      <c r="IR53" s="61"/>
      <c r="IS53" s="61"/>
      <c r="IT53" s="61"/>
      <c r="IU53" s="61"/>
      <c r="IV53" s="61"/>
    </row>
    <row r="54" spans="1:18" s="44" customFormat="1" ht="18.75" customHeight="1">
      <c r="A54" s="133" t="s">
        <v>60</v>
      </c>
      <c r="B54" s="133"/>
      <c r="C54" s="133"/>
      <c r="D54" s="133"/>
      <c r="E54" s="19">
        <f aca="true" t="shared" si="21" ref="E54:L54">(E53*100)/$M53</f>
        <v>4.4172150366840635</v>
      </c>
      <c r="F54" s="19">
        <f t="shared" si="21"/>
        <v>13.554194085167536</v>
      </c>
      <c r="G54" s="19">
        <f t="shared" si="21"/>
        <v>14.847590953785645</v>
      </c>
      <c r="H54" s="19">
        <f t="shared" si="21"/>
        <v>21.26919295060888</v>
      </c>
      <c r="I54" s="19">
        <f t="shared" si="21"/>
        <v>13.697904848347326</v>
      </c>
      <c r="J54" s="19">
        <f t="shared" si="21"/>
        <v>8.199077225625897</v>
      </c>
      <c r="K54" s="19">
        <f t="shared" si="21"/>
        <v>5.695484456546404</v>
      </c>
      <c r="L54" s="19">
        <f t="shared" si="21"/>
        <v>18.31934044323425</v>
      </c>
      <c r="M54" s="19">
        <f>((M53-(P53+Q53))*100)/$M53</f>
        <v>97.53422585280993</v>
      </c>
      <c r="N54" s="27" t="s">
        <v>20</v>
      </c>
      <c r="O54" s="39" t="s">
        <v>20</v>
      </c>
      <c r="P54" s="19">
        <f>(P53*100)/$M53</f>
        <v>1.3009605929959913</v>
      </c>
      <c r="Q54" s="19">
        <f>(Q53*100)/$M53</f>
        <v>1.1648135541940852</v>
      </c>
      <c r="R54" s="18"/>
    </row>
    <row r="55" spans="1:256" ht="23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40"/>
      <c r="P55" s="5"/>
      <c r="Q55" s="5"/>
      <c r="R55" s="5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3"/>
      <c r="IS55" s="13"/>
      <c r="IT55" s="13"/>
      <c r="IU55" s="13"/>
      <c r="IV55" s="13"/>
    </row>
    <row r="56" spans="1:256" ht="23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40"/>
      <c r="P56" s="5"/>
      <c r="Q56" s="5"/>
      <c r="R56" s="5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  <c r="IU56" s="13"/>
      <c r="IV56" s="13"/>
    </row>
  </sheetData>
  <sheetProtection/>
  <mergeCells count="34">
    <mergeCell ref="E25:L25"/>
    <mergeCell ref="N25:N26"/>
    <mergeCell ref="O47:O48"/>
    <mergeCell ref="R47:R48"/>
    <mergeCell ref="C47:C48"/>
    <mergeCell ref="D47:D48"/>
    <mergeCell ref="E47:L47"/>
    <mergeCell ref="N47:N48"/>
    <mergeCell ref="A47:A48"/>
    <mergeCell ref="B47:B48"/>
    <mergeCell ref="R25:R26"/>
    <mergeCell ref="A18:D18"/>
    <mergeCell ref="A53:D53"/>
    <mergeCell ref="A1:R1"/>
    <mergeCell ref="A2:R2"/>
    <mergeCell ref="A23:R23"/>
    <mergeCell ref="A24:R24"/>
    <mergeCell ref="A19:D19"/>
    <mergeCell ref="O3:O4"/>
    <mergeCell ref="R3:R4"/>
    <mergeCell ref="O25:O26"/>
    <mergeCell ref="A54:D54"/>
    <mergeCell ref="A25:A26"/>
    <mergeCell ref="B25:B26"/>
    <mergeCell ref="C25:C26"/>
    <mergeCell ref="D25:D26"/>
    <mergeCell ref="A45:R45"/>
    <mergeCell ref="A46:R46"/>
    <mergeCell ref="A3:A4"/>
    <mergeCell ref="B3:B4"/>
    <mergeCell ref="C3:C4"/>
    <mergeCell ref="D3:D4"/>
    <mergeCell ref="E3:L3"/>
    <mergeCell ref="N3:N4"/>
  </mergeCells>
  <printOptions/>
  <pageMargins left="0.8" right="0.4" top="0.64" bottom="0.6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9"/>
  <sheetViews>
    <sheetView zoomScalePageLayoutView="0" workbookViewId="0" topLeftCell="F1">
      <selection activeCell="T4" sqref="T4:AF10"/>
    </sheetView>
  </sheetViews>
  <sheetFormatPr defaultColWidth="9.140625" defaultRowHeight="12.75"/>
  <cols>
    <col min="1" max="1" width="9.140625" style="3" customWidth="1"/>
    <col min="2" max="2" width="7.8515625" style="3" bestFit="1" customWidth="1"/>
    <col min="3" max="3" width="22.7109375" style="3" bestFit="1" customWidth="1"/>
    <col min="4" max="4" width="11.140625" style="3" customWidth="1"/>
    <col min="5" max="5" width="4.421875" style="3" bestFit="1" customWidth="1"/>
    <col min="6" max="12" width="5.421875" style="3" bestFit="1" customWidth="1"/>
    <col min="13" max="13" width="13.8515625" style="3" bestFit="1" customWidth="1"/>
    <col min="14" max="14" width="4.421875" style="6" bestFit="1" customWidth="1"/>
    <col min="15" max="15" width="7.28125" style="43" bestFit="1" customWidth="1"/>
    <col min="16" max="17" width="4.421875" style="3" customWidth="1"/>
    <col min="18" max="18" width="8.57421875" style="3" bestFit="1" customWidth="1"/>
    <col min="21" max="21" width="10.00390625" style="0" bestFit="1" customWidth="1"/>
    <col min="22" max="25" width="6.421875" style="0" customWidth="1"/>
    <col min="26" max="26" width="7.421875" style="0" bestFit="1" customWidth="1"/>
    <col min="27" max="28" width="6.421875" style="0" customWidth="1"/>
    <col min="29" max="29" width="7.140625" style="0" customWidth="1"/>
    <col min="30" max="30" width="7.57421875" style="0" customWidth="1"/>
  </cols>
  <sheetData>
    <row r="1" spans="1:18" s="1" customFormat="1" ht="29.25">
      <c r="A1" s="135" t="s">
        <v>66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</row>
    <row r="2" spans="1:18" s="1" customFormat="1" ht="29.25">
      <c r="A2" s="135" t="s">
        <v>370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</row>
    <row r="3" spans="1:32" s="1" customFormat="1" ht="23.25">
      <c r="A3" s="126" t="s">
        <v>24</v>
      </c>
      <c r="B3" s="126" t="s">
        <v>0</v>
      </c>
      <c r="C3" s="126" t="s">
        <v>34</v>
      </c>
      <c r="D3" s="126" t="s">
        <v>31</v>
      </c>
      <c r="E3" s="127" t="s">
        <v>19</v>
      </c>
      <c r="F3" s="127"/>
      <c r="G3" s="127"/>
      <c r="H3" s="127"/>
      <c r="I3" s="127"/>
      <c r="J3" s="127"/>
      <c r="K3" s="127"/>
      <c r="L3" s="127"/>
      <c r="M3" s="9" t="s">
        <v>18</v>
      </c>
      <c r="N3" s="126" t="s">
        <v>22</v>
      </c>
      <c r="O3" s="128" t="s">
        <v>23</v>
      </c>
      <c r="P3" s="70"/>
      <c r="Q3" s="70"/>
      <c r="R3" s="126" t="s">
        <v>3</v>
      </c>
      <c r="V3" s="1">
        <v>0</v>
      </c>
      <c r="W3" s="1">
        <v>1</v>
      </c>
      <c r="X3" s="1">
        <v>1.5</v>
      </c>
      <c r="Y3" s="1">
        <v>2</v>
      </c>
      <c r="Z3" s="1">
        <v>2.5</v>
      </c>
      <c r="AA3" s="1">
        <v>3</v>
      </c>
      <c r="AB3" s="1">
        <v>3.5</v>
      </c>
      <c r="AC3" s="1">
        <v>4</v>
      </c>
      <c r="AD3" s="1" t="s">
        <v>58</v>
      </c>
      <c r="AE3" s="1" t="s">
        <v>1</v>
      </c>
      <c r="AF3" s="1" t="s">
        <v>2</v>
      </c>
    </row>
    <row r="4" spans="1:32" s="1" customFormat="1" ht="23.25">
      <c r="A4" s="126"/>
      <c r="B4" s="126"/>
      <c r="C4" s="126"/>
      <c r="D4" s="126"/>
      <c r="E4" s="7">
        <v>0</v>
      </c>
      <c r="F4" s="7">
        <v>1</v>
      </c>
      <c r="G4" s="7">
        <v>1.5</v>
      </c>
      <c r="H4" s="7">
        <v>2</v>
      </c>
      <c r="I4" s="7">
        <v>2.5</v>
      </c>
      <c r="J4" s="7">
        <v>3</v>
      </c>
      <c r="K4" s="7">
        <v>3.5</v>
      </c>
      <c r="L4" s="7">
        <v>4</v>
      </c>
      <c r="M4" s="11" t="s">
        <v>21</v>
      </c>
      <c r="N4" s="126"/>
      <c r="O4" s="128"/>
      <c r="P4" s="71" t="s">
        <v>1</v>
      </c>
      <c r="Q4" s="71" t="s">
        <v>2</v>
      </c>
      <c r="R4" s="126"/>
      <c r="U4" s="1" t="s">
        <v>25</v>
      </c>
      <c r="V4" s="1">
        <f aca="true" t="shared" si="0" ref="V4:AC4">SUM(E5:E8)</f>
        <v>22</v>
      </c>
      <c r="W4" s="1">
        <f t="shared" si="0"/>
        <v>135</v>
      </c>
      <c r="X4" s="1">
        <f t="shared" si="0"/>
        <v>269</v>
      </c>
      <c r="Y4" s="1">
        <f t="shared" si="0"/>
        <v>301</v>
      </c>
      <c r="Z4" s="1">
        <f t="shared" si="0"/>
        <v>201</v>
      </c>
      <c r="AA4" s="1">
        <f t="shared" si="0"/>
        <v>121</v>
      </c>
      <c r="AB4" s="1">
        <f t="shared" si="0"/>
        <v>96</v>
      </c>
      <c r="AC4" s="1">
        <f t="shared" si="0"/>
        <v>204</v>
      </c>
      <c r="AD4" s="1">
        <f aca="true" t="shared" si="1" ref="AD4:AD9">SUM(V4:AC4)</f>
        <v>1349</v>
      </c>
      <c r="AE4" s="1">
        <f>SUM(P5:P8)</f>
        <v>0</v>
      </c>
      <c r="AF4" s="1">
        <f>SUM(Q5:Q8)</f>
        <v>0</v>
      </c>
    </row>
    <row r="5" spans="1:32" s="1" customFormat="1" ht="23.25">
      <c r="A5" s="7" t="s">
        <v>25</v>
      </c>
      <c r="B5" s="7" t="s">
        <v>99</v>
      </c>
      <c r="C5" s="7" t="s">
        <v>41</v>
      </c>
      <c r="D5" s="7" t="s">
        <v>33</v>
      </c>
      <c r="E5" s="7">
        <v>3</v>
      </c>
      <c r="F5" s="7">
        <v>65</v>
      </c>
      <c r="G5" s="7">
        <v>122</v>
      </c>
      <c r="H5" s="7">
        <v>152</v>
      </c>
      <c r="I5" s="7">
        <v>113</v>
      </c>
      <c r="J5" s="7">
        <v>61</v>
      </c>
      <c r="K5" s="7">
        <v>34</v>
      </c>
      <c r="L5" s="7">
        <v>26</v>
      </c>
      <c r="M5" s="7">
        <f>SUM(E5:L5)</f>
        <v>576</v>
      </c>
      <c r="N5" s="8">
        <f>((4*L5)+(3.5*K5)+(3*J5)+(2.5*I5)+(2*H5)+(1.5*G5)+(F5))/M5</f>
        <v>2.1536458333333335</v>
      </c>
      <c r="O5" s="36">
        <f>SQRT((16*L5+12.25*K5+9*J5+6.25*I5+4*H5+2.25*G5+F5)/M5-(N5^2))</f>
        <v>0.794569615934294</v>
      </c>
      <c r="P5" s="28">
        <v>0</v>
      </c>
      <c r="Q5" s="28">
        <v>0</v>
      </c>
      <c r="R5" s="28" t="s">
        <v>305</v>
      </c>
      <c r="U5" s="1" t="s">
        <v>26</v>
      </c>
      <c r="V5" s="1">
        <f>SUM(E9:E12)</f>
        <v>27</v>
      </c>
      <c r="W5" s="1">
        <f aca="true" t="shared" si="2" ref="W5:AC5">SUM(F9:F12)</f>
        <v>121</v>
      </c>
      <c r="X5" s="1">
        <f t="shared" si="2"/>
        <v>77</v>
      </c>
      <c r="Y5" s="1">
        <f t="shared" si="2"/>
        <v>175</v>
      </c>
      <c r="Z5" s="1">
        <f t="shared" si="2"/>
        <v>299</v>
      </c>
      <c r="AA5" s="1">
        <f t="shared" si="2"/>
        <v>279</v>
      </c>
      <c r="AB5" s="1">
        <f t="shared" si="2"/>
        <v>178</v>
      </c>
      <c r="AC5" s="1">
        <f t="shared" si="2"/>
        <v>334</v>
      </c>
      <c r="AD5" s="1">
        <f t="shared" si="1"/>
        <v>1490</v>
      </c>
      <c r="AE5" s="1">
        <f>SUM(P9:P12)</f>
        <v>0</v>
      </c>
      <c r="AF5" s="1">
        <f>SUM(Q9:Q12)</f>
        <v>1</v>
      </c>
    </row>
    <row r="6" spans="1:32" s="1" customFormat="1" ht="23.25">
      <c r="A6" s="9"/>
      <c r="B6" s="7" t="s">
        <v>100</v>
      </c>
      <c r="C6" s="7" t="s">
        <v>42</v>
      </c>
      <c r="D6" s="7" t="s">
        <v>32</v>
      </c>
      <c r="E6" s="7">
        <v>0</v>
      </c>
      <c r="F6" s="7">
        <v>0</v>
      </c>
      <c r="G6" s="7">
        <v>0</v>
      </c>
      <c r="H6" s="7">
        <v>3</v>
      </c>
      <c r="I6" s="7">
        <v>3</v>
      </c>
      <c r="J6" s="7">
        <v>5</v>
      </c>
      <c r="K6" s="7">
        <v>14</v>
      </c>
      <c r="L6" s="7">
        <v>75</v>
      </c>
      <c r="M6" s="7">
        <f aca="true" t="shared" si="3" ref="M6:M17">SUM(E6:L6)</f>
        <v>100</v>
      </c>
      <c r="N6" s="8">
        <f aca="true" t="shared" si="4" ref="N6:N17">((4*L6)+(3.5*K6)+(3*J6)+(2.5*I6)+(2*H6)+(1.5*G6)+(F6))/M6</f>
        <v>3.775</v>
      </c>
      <c r="O6" s="36">
        <f aca="true" t="shared" si="5" ref="O6:O17">SQRT((16*L6+12.25*K6+9*J6+6.25*I6+4*H6+2.25*G6+F6)/M6-(N6^2))</f>
        <v>0.4710360920354201</v>
      </c>
      <c r="P6" s="28">
        <v>0</v>
      </c>
      <c r="Q6" s="28">
        <v>0</v>
      </c>
      <c r="R6" s="28" t="s">
        <v>305</v>
      </c>
      <c r="U6" s="1" t="s">
        <v>27</v>
      </c>
      <c r="V6" s="1">
        <f>SUM(E13:E14)</f>
        <v>5</v>
      </c>
      <c r="W6" s="1">
        <f aca="true" t="shared" si="6" ref="W6:AC6">SUM(F13:F14)</f>
        <v>60</v>
      </c>
      <c r="X6" s="1">
        <f t="shared" si="6"/>
        <v>66</v>
      </c>
      <c r="Y6" s="1">
        <f t="shared" si="6"/>
        <v>92</v>
      </c>
      <c r="Z6" s="1">
        <f t="shared" si="6"/>
        <v>92</v>
      </c>
      <c r="AA6" s="1">
        <f t="shared" si="6"/>
        <v>108</v>
      </c>
      <c r="AB6" s="1">
        <f t="shared" si="6"/>
        <v>75</v>
      </c>
      <c r="AC6" s="1">
        <f t="shared" si="6"/>
        <v>155</v>
      </c>
      <c r="AD6" s="1">
        <f t="shared" si="1"/>
        <v>653</v>
      </c>
      <c r="AE6" s="1">
        <f>SUM(P13:P14)</f>
        <v>0</v>
      </c>
      <c r="AF6" s="1">
        <f>SUM(Q13:Q14)</f>
        <v>3</v>
      </c>
    </row>
    <row r="7" spans="1:32" s="1" customFormat="1" ht="23.25">
      <c r="A7" s="10"/>
      <c r="B7" s="7" t="s">
        <v>101</v>
      </c>
      <c r="C7" s="7" t="s">
        <v>41</v>
      </c>
      <c r="D7" s="7" t="s">
        <v>33</v>
      </c>
      <c r="E7" s="7">
        <v>16</v>
      </c>
      <c r="F7" s="7">
        <v>70</v>
      </c>
      <c r="G7" s="7">
        <v>147</v>
      </c>
      <c r="H7" s="7">
        <v>146</v>
      </c>
      <c r="I7" s="7">
        <v>83</v>
      </c>
      <c r="J7" s="7">
        <v>51</v>
      </c>
      <c r="K7" s="7">
        <v>32</v>
      </c>
      <c r="L7" s="7">
        <v>30</v>
      </c>
      <c r="M7" s="7">
        <f>SUM(E7:L7)</f>
        <v>575</v>
      </c>
      <c r="N7" s="8">
        <f>((4*L7)+(3.5*K7)+(3*J7)+(2.5*I7)+(2*H7)+(1.5*G7)+(F7))/M7</f>
        <v>2.0434782608695654</v>
      </c>
      <c r="O7" s="36">
        <f>SQRT((16*L7+12.25*K7+9*J7+6.25*I7+4*H7+2.25*G7+F7)/M7-(N7^2))</f>
        <v>0.8681945719392632</v>
      </c>
      <c r="P7" s="28">
        <v>0</v>
      </c>
      <c r="Q7" s="28">
        <v>0</v>
      </c>
      <c r="R7" s="28" t="s">
        <v>306</v>
      </c>
      <c r="U7" s="1" t="s">
        <v>28</v>
      </c>
      <c r="V7" s="1">
        <f>SUM(E26:E42)</f>
        <v>117</v>
      </c>
      <c r="W7" s="1">
        <f aca="true" t="shared" si="7" ref="W7:AC7">SUM(F26:F42)</f>
        <v>320</v>
      </c>
      <c r="X7" s="1">
        <f t="shared" si="7"/>
        <v>456</v>
      </c>
      <c r="Y7" s="1">
        <f t="shared" si="7"/>
        <v>1011</v>
      </c>
      <c r="Z7" s="1">
        <f t="shared" si="7"/>
        <v>902</v>
      </c>
      <c r="AA7" s="1">
        <f t="shared" si="7"/>
        <v>896</v>
      </c>
      <c r="AB7" s="1">
        <f t="shared" si="7"/>
        <v>628</v>
      </c>
      <c r="AC7" s="1">
        <f t="shared" si="7"/>
        <v>754</v>
      </c>
      <c r="AD7" s="1">
        <f t="shared" si="1"/>
        <v>5084</v>
      </c>
      <c r="AE7" s="1">
        <f>SUM(P26:P42)</f>
        <v>27</v>
      </c>
      <c r="AF7" s="1">
        <f>SUM(Q26:Q42)</f>
        <v>43</v>
      </c>
    </row>
    <row r="8" spans="1:32" s="1" customFormat="1" ht="23.25">
      <c r="A8" s="10"/>
      <c r="B8" s="7" t="s">
        <v>102</v>
      </c>
      <c r="C8" s="7" t="s">
        <v>42</v>
      </c>
      <c r="D8" s="7" t="s">
        <v>32</v>
      </c>
      <c r="E8" s="7">
        <v>3</v>
      </c>
      <c r="F8" s="7">
        <v>0</v>
      </c>
      <c r="G8" s="7">
        <v>0</v>
      </c>
      <c r="H8" s="7">
        <v>0</v>
      </c>
      <c r="I8" s="7">
        <v>2</v>
      </c>
      <c r="J8" s="7">
        <v>4</v>
      </c>
      <c r="K8" s="7">
        <v>16</v>
      </c>
      <c r="L8" s="7">
        <v>73</v>
      </c>
      <c r="M8" s="7">
        <f>SUM(E8:L8)</f>
        <v>98</v>
      </c>
      <c r="N8" s="8">
        <f>((4*L8)+(3.5*K8)+(3*J8)+(2.5*I8)+(2*H8)+(1.5*G8)+(F8))/M8</f>
        <v>3.7244897959183674</v>
      </c>
      <c r="O8" s="36">
        <f>SQRT((16*L8+12.25*K8+9*J8+6.25*I8+4*H8+2.25*G8+F8)/M8-(N8^2))</f>
        <v>0.7358267909110185</v>
      </c>
      <c r="P8" s="28">
        <v>0</v>
      </c>
      <c r="Q8" s="28">
        <v>0</v>
      </c>
      <c r="R8" s="28" t="s">
        <v>306</v>
      </c>
      <c r="U8" s="1" t="s">
        <v>29</v>
      </c>
      <c r="V8" s="1">
        <f aca="true" t="shared" si="8" ref="V8:AC8">SUM(E49:E54)</f>
        <v>101</v>
      </c>
      <c r="W8" s="1">
        <f t="shared" si="8"/>
        <v>170</v>
      </c>
      <c r="X8" s="1">
        <f t="shared" si="8"/>
        <v>209</v>
      </c>
      <c r="Y8" s="1">
        <f t="shared" si="8"/>
        <v>490</v>
      </c>
      <c r="Z8" s="1">
        <f t="shared" si="8"/>
        <v>336</v>
      </c>
      <c r="AA8" s="1">
        <f t="shared" si="8"/>
        <v>293</v>
      </c>
      <c r="AB8" s="1">
        <f t="shared" si="8"/>
        <v>133</v>
      </c>
      <c r="AC8" s="1">
        <f t="shared" si="8"/>
        <v>233</v>
      </c>
      <c r="AD8" s="1">
        <f t="shared" si="1"/>
        <v>1965</v>
      </c>
      <c r="AE8" s="1">
        <f>SUM(P49:P54)</f>
        <v>22</v>
      </c>
      <c r="AF8" s="1">
        <f>SUM(Q49:Q54)</f>
        <v>0</v>
      </c>
    </row>
    <row r="9" spans="1:32" s="1" customFormat="1" ht="23.25">
      <c r="A9" s="7" t="s">
        <v>26</v>
      </c>
      <c r="B9" s="7" t="s">
        <v>192</v>
      </c>
      <c r="C9" s="7" t="s">
        <v>41</v>
      </c>
      <c r="D9" s="7" t="s">
        <v>33</v>
      </c>
      <c r="E9" s="28">
        <v>19</v>
      </c>
      <c r="F9" s="28">
        <v>78</v>
      </c>
      <c r="G9" s="28">
        <v>48</v>
      </c>
      <c r="H9" s="28">
        <v>111</v>
      </c>
      <c r="I9" s="28">
        <v>177</v>
      </c>
      <c r="J9" s="28">
        <v>83</v>
      </c>
      <c r="K9" s="28">
        <v>29</v>
      </c>
      <c r="L9" s="28">
        <v>51</v>
      </c>
      <c r="M9" s="7">
        <f t="shared" si="3"/>
        <v>596</v>
      </c>
      <c r="N9" s="8">
        <f t="shared" si="4"/>
        <v>2.296979865771812</v>
      </c>
      <c r="O9" s="36">
        <f t="shared" si="5"/>
        <v>0.9249837326325705</v>
      </c>
      <c r="P9" s="28">
        <v>0</v>
      </c>
      <c r="Q9" s="28">
        <v>0</v>
      </c>
      <c r="R9" s="28" t="s">
        <v>312</v>
      </c>
      <c r="U9" s="1" t="s">
        <v>30</v>
      </c>
      <c r="V9" s="1">
        <f>SUM(E55:E62)</f>
        <v>59</v>
      </c>
      <c r="W9" s="1">
        <f aca="true" t="shared" si="9" ref="W9:AC9">SUM(F55:F62)</f>
        <v>458</v>
      </c>
      <c r="X9" s="1">
        <f t="shared" si="9"/>
        <v>274</v>
      </c>
      <c r="Y9" s="1">
        <f t="shared" si="9"/>
        <v>366</v>
      </c>
      <c r="Z9" s="1">
        <f t="shared" si="9"/>
        <v>488</v>
      </c>
      <c r="AA9" s="1">
        <f t="shared" si="9"/>
        <v>415</v>
      </c>
      <c r="AB9" s="1">
        <f t="shared" si="9"/>
        <v>218</v>
      </c>
      <c r="AC9" s="1">
        <f t="shared" si="9"/>
        <v>427</v>
      </c>
      <c r="AD9" s="1">
        <f t="shared" si="1"/>
        <v>2705</v>
      </c>
      <c r="AE9" s="1">
        <f>SUM(P55:P62)</f>
        <v>9</v>
      </c>
      <c r="AF9" s="1">
        <f>SUM(Q55:Q62)</f>
        <v>30</v>
      </c>
    </row>
    <row r="10" spans="1:32" s="1" customFormat="1" ht="23.25">
      <c r="A10" s="9"/>
      <c r="B10" s="7" t="s">
        <v>193</v>
      </c>
      <c r="C10" s="7" t="s">
        <v>42</v>
      </c>
      <c r="D10" s="7" t="s">
        <v>32</v>
      </c>
      <c r="E10" s="28">
        <v>4</v>
      </c>
      <c r="F10" s="28">
        <v>4</v>
      </c>
      <c r="G10" s="28">
        <v>2</v>
      </c>
      <c r="H10" s="28">
        <v>1</v>
      </c>
      <c r="I10" s="28">
        <v>12</v>
      </c>
      <c r="J10" s="28">
        <v>16</v>
      </c>
      <c r="K10" s="28">
        <v>34</v>
      </c>
      <c r="L10" s="28">
        <v>81</v>
      </c>
      <c r="M10" s="7">
        <f t="shared" si="3"/>
        <v>154</v>
      </c>
      <c r="N10" s="8">
        <f t="shared" si="4"/>
        <v>3.4415584415584415</v>
      </c>
      <c r="O10" s="36">
        <f t="shared" si="5"/>
        <v>0.8826392902621405</v>
      </c>
      <c r="P10" s="28">
        <v>0</v>
      </c>
      <c r="Q10" s="28">
        <v>0</v>
      </c>
      <c r="R10" s="28" t="s">
        <v>312</v>
      </c>
      <c r="U10" s="13" t="s">
        <v>85</v>
      </c>
      <c r="V10" s="78">
        <f aca="true" t="shared" si="10" ref="V10:AF10">SUM(V4:V6)</f>
        <v>54</v>
      </c>
      <c r="W10" s="78">
        <f t="shared" si="10"/>
        <v>316</v>
      </c>
      <c r="X10" s="78">
        <f t="shared" si="10"/>
        <v>412</v>
      </c>
      <c r="Y10" s="78">
        <f t="shared" si="10"/>
        <v>568</v>
      </c>
      <c r="Z10" s="78">
        <f t="shared" si="10"/>
        <v>592</v>
      </c>
      <c r="AA10" s="78">
        <f t="shared" si="10"/>
        <v>508</v>
      </c>
      <c r="AB10" s="78">
        <f t="shared" si="10"/>
        <v>349</v>
      </c>
      <c r="AC10" s="78">
        <f t="shared" si="10"/>
        <v>693</v>
      </c>
      <c r="AD10" s="12">
        <f t="shared" si="10"/>
        <v>3492</v>
      </c>
      <c r="AE10" s="12">
        <f t="shared" si="10"/>
        <v>0</v>
      </c>
      <c r="AF10" s="12">
        <f t="shared" si="10"/>
        <v>4</v>
      </c>
    </row>
    <row r="11" spans="1:32" s="1" customFormat="1" ht="23.25">
      <c r="A11" s="10"/>
      <c r="B11" s="7" t="s">
        <v>194</v>
      </c>
      <c r="C11" s="7" t="s">
        <v>41</v>
      </c>
      <c r="D11" s="7" t="s">
        <v>33</v>
      </c>
      <c r="E11" s="28">
        <v>4</v>
      </c>
      <c r="F11" s="28">
        <v>39</v>
      </c>
      <c r="G11" s="28">
        <v>27</v>
      </c>
      <c r="H11" s="28">
        <v>63</v>
      </c>
      <c r="I11" s="28">
        <v>105</v>
      </c>
      <c r="J11" s="28">
        <v>163</v>
      </c>
      <c r="K11" s="28">
        <v>109</v>
      </c>
      <c r="L11" s="28">
        <v>80</v>
      </c>
      <c r="M11" s="7">
        <f>SUM(E11:L11)</f>
        <v>590</v>
      </c>
      <c r="N11" s="8">
        <f>((4*L11)+(3.5*K11)+(3*J11)+(2.5*I11)+(2*H11)+(1.5*G11)+(F11))/M11</f>
        <v>2.8110169491525423</v>
      </c>
      <c r="O11" s="36">
        <f>SQRT((16*L11+12.25*K11+9*J11+6.25*I11+4*H11+2.25*G11+F11)/M11-(N11^2))</f>
        <v>0.8518955830725323</v>
      </c>
      <c r="P11" s="28">
        <v>0</v>
      </c>
      <c r="Q11" s="28">
        <v>1</v>
      </c>
      <c r="R11" s="28" t="s">
        <v>313</v>
      </c>
      <c r="U11" s="48" t="s">
        <v>86</v>
      </c>
      <c r="V11" s="79">
        <f aca="true" t="shared" si="11" ref="V11:AF11">SUM(V7:V8)</f>
        <v>218</v>
      </c>
      <c r="W11" s="79">
        <f t="shared" si="11"/>
        <v>490</v>
      </c>
      <c r="X11" s="79">
        <f t="shared" si="11"/>
        <v>665</v>
      </c>
      <c r="Y11" s="79">
        <f t="shared" si="11"/>
        <v>1501</v>
      </c>
      <c r="Z11" s="79">
        <f t="shared" si="11"/>
        <v>1238</v>
      </c>
      <c r="AA11" s="79">
        <f t="shared" si="11"/>
        <v>1189</v>
      </c>
      <c r="AB11" s="79">
        <f t="shared" si="11"/>
        <v>761</v>
      </c>
      <c r="AC11" s="79">
        <f t="shared" si="11"/>
        <v>987</v>
      </c>
      <c r="AD11" s="79">
        <f t="shared" si="11"/>
        <v>7049</v>
      </c>
      <c r="AE11" s="12">
        <f t="shared" si="11"/>
        <v>49</v>
      </c>
      <c r="AF11" s="12">
        <f t="shared" si="11"/>
        <v>43</v>
      </c>
    </row>
    <row r="12" spans="1:32" s="1" customFormat="1" ht="23.25">
      <c r="A12" s="11"/>
      <c r="B12" s="7" t="s">
        <v>195</v>
      </c>
      <c r="C12" s="7" t="s">
        <v>42</v>
      </c>
      <c r="D12" s="7" t="s">
        <v>32</v>
      </c>
      <c r="E12" s="28">
        <v>0</v>
      </c>
      <c r="F12" s="28">
        <v>0</v>
      </c>
      <c r="G12" s="28">
        <v>0</v>
      </c>
      <c r="H12" s="28">
        <v>0</v>
      </c>
      <c r="I12" s="28">
        <v>5</v>
      </c>
      <c r="J12" s="28">
        <v>17</v>
      </c>
      <c r="K12" s="28">
        <v>6</v>
      </c>
      <c r="L12" s="28">
        <v>122</v>
      </c>
      <c r="M12" s="7">
        <f>SUM(E12:L12)</f>
        <v>150</v>
      </c>
      <c r="N12" s="8">
        <f>((4*L12)+(3.5*K12)+(3*J12)+(2.5*I12)+(2*H12)+(1.5*G12)+(F12))/M12</f>
        <v>3.816666666666667</v>
      </c>
      <c r="O12" s="36">
        <f>SQRT((16*L12+12.25*K12+9*J12+6.25*I12+4*H12+2.25*G12+F12)/M12-(N12^2))</f>
        <v>0.40585985539619734</v>
      </c>
      <c r="P12" s="28">
        <v>0</v>
      </c>
      <c r="Q12" s="28">
        <v>0</v>
      </c>
      <c r="R12" s="28" t="s">
        <v>313</v>
      </c>
      <c r="U12" s="1" t="s">
        <v>87</v>
      </c>
      <c r="V12" s="80">
        <f aca="true" t="shared" si="12" ref="V12:AF12">SUM(V10:V11)</f>
        <v>272</v>
      </c>
      <c r="W12" s="80">
        <f t="shared" si="12"/>
        <v>806</v>
      </c>
      <c r="X12" s="80">
        <f t="shared" si="12"/>
        <v>1077</v>
      </c>
      <c r="Y12" s="80">
        <f t="shared" si="12"/>
        <v>2069</v>
      </c>
      <c r="Z12" s="80">
        <f t="shared" si="12"/>
        <v>1830</v>
      </c>
      <c r="AA12" s="80">
        <f t="shared" si="12"/>
        <v>1697</v>
      </c>
      <c r="AB12" s="80">
        <f t="shared" si="12"/>
        <v>1110</v>
      </c>
      <c r="AC12" s="81">
        <f t="shared" si="12"/>
        <v>1680</v>
      </c>
      <c r="AD12" s="2">
        <f t="shared" si="12"/>
        <v>10541</v>
      </c>
      <c r="AE12" s="2">
        <f t="shared" si="12"/>
        <v>49</v>
      </c>
      <c r="AF12" s="2">
        <f t="shared" si="12"/>
        <v>47</v>
      </c>
    </row>
    <row r="13" spans="1:20" s="1" customFormat="1" ht="23.25">
      <c r="A13" s="7" t="s">
        <v>27</v>
      </c>
      <c r="B13" s="7" t="s">
        <v>328</v>
      </c>
      <c r="C13" s="7" t="s">
        <v>41</v>
      </c>
      <c r="D13" s="7" t="s">
        <v>33</v>
      </c>
      <c r="E13" s="28">
        <v>5</v>
      </c>
      <c r="F13" s="28">
        <v>58</v>
      </c>
      <c r="G13" s="28">
        <v>64</v>
      </c>
      <c r="H13" s="28">
        <v>88</v>
      </c>
      <c r="I13" s="28">
        <v>89</v>
      </c>
      <c r="J13" s="28">
        <v>102</v>
      </c>
      <c r="K13" s="28">
        <v>65</v>
      </c>
      <c r="L13" s="28">
        <v>83</v>
      </c>
      <c r="M13" s="7">
        <f t="shared" si="3"/>
        <v>554</v>
      </c>
      <c r="N13" s="8">
        <f t="shared" si="4"/>
        <v>2.55956678700361</v>
      </c>
      <c r="O13" s="36">
        <f t="shared" si="5"/>
        <v>0.9716507744498304</v>
      </c>
      <c r="P13" s="28">
        <v>0</v>
      </c>
      <c r="Q13" s="28">
        <v>3</v>
      </c>
      <c r="R13" s="28" t="s">
        <v>322</v>
      </c>
      <c r="T13" s="12"/>
    </row>
    <row r="14" spans="1:32" s="1" customFormat="1" ht="23.25">
      <c r="A14" s="7"/>
      <c r="B14" s="7" t="s">
        <v>329</v>
      </c>
      <c r="C14" s="7" t="s">
        <v>42</v>
      </c>
      <c r="D14" s="7" t="s">
        <v>32</v>
      </c>
      <c r="E14" s="28">
        <v>0</v>
      </c>
      <c r="F14" s="28">
        <v>2</v>
      </c>
      <c r="G14" s="28">
        <v>2</v>
      </c>
      <c r="H14" s="28">
        <v>4</v>
      </c>
      <c r="I14" s="28">
        <v>3</v>
      </c>
      <c r="J14" s="28">
        <v>6</v>
      </c>
      <c r="K14" s="28">
        <v>10</v>
      </c>
      <c r="L14" s="28">
        <v>72</v>
      </c>
      <c r="M14" s="7">
        <f t="shared" si="3"/>
        <v>99</v>
      </c>
      <c r="N14" s="8">
        <f t="shared" si="4"/>
        <v>3.6515151515151514</v>
      </c>
      <c r="O14" s="36">
        <f t="shared" si="5"/>
        <v>0.7087282159713044</v>
      </c>
      <c r="P14" s="28">
        <v>0</v>
      </c>
      <c r="Q14" s="28">
        <v>0</v>
      </c>
      <c r="R14" s="28" t="s">
        <v>322</v>
      </c>
      <c r="T14" s="12"/>
      <c r="U14" s="12"/>
      <c r="V14" s="12"/>
      <c r="W14" s="12"/>
      <c r="X14" s="12"/>
      <c r="Y14" s="12"/>
      <c r="Z14" s="12"/>
      <c r="AA14" s="12"/>
      <c r="AB14" s="12"/>
      <c r="AC14" s="48"/>
      <c r="AD14" s="48"/>
      <c r="AE14" s="48"/>
      <c r="AF14" s="48"/>
    </row>
    <row r="15" spans="1:32" s="1" customFormat="1" ht="23.25">
      <c r="A15" s="7"/>
      <c r="B15" s="7" t="s">
        <v>330</v>
      </c>
      <c r="C15" s="7" t="s">
        <v>41</v>
      </c>
      <c r="D15" s="7" t="s">
        <v>33</v>
      </c>
      <c r="E15" s="28">
        <v>9</v>
      </c>
      <c r="F15" s="28">
        <v>62</v>
      </c>
      <c r="G15" s="28">
        <v>67</v>
      </c>
      <c r="H15" s="28">
        <v>106</v>
      </c>
      <c r="I15" s="28">
        <v>97</v>
      </c>
      <c r="J15" s="28">
        <v>81</v>
      </c>
      <c r="K15" s="28">
        <v>54</v>
      </c>
      <c r="L15" s="28">
        <v>78</v>
      </c>
      <c r="M15" s="7">
        <f>SUM(E15:L15)</f>
        <v>554</v>
      </c>
      <c r="N15" s="8">
        <f>((4*L15)+(3.5*K15)+(3*J15)+(2.5*I15)+(2*H15)+(1.5*G15)+(F15))/M15</f>
        <v>2.4566787003610107</v>
      </c>
      <c r="O15" s="36">
        <f>SQRT((16*L15+12.25*K15+9*J15+6.25*I15+4*H15+2.25*G15+F15)/M15-(N15^2))</f>
        <v>0.985417400253934</v>
      </c>
      <c r="P15" s="28">
        <v>0</v>
      </c>
      <c r="Q15" s="28">
        <v>0</v>
      </c>
      <c r="R15" s="28" t="s">
        <v>325</v>
      </c>
      <c r="T15" s="12"/>
      <c r="U15" s="12"/>
      <c r="V15" s="12"/>
      <c r="W15" s="12"/>
      <c r="X15" s="12"/>
      <c r="Y15" s="12"/>
      <c r="Z15" s="12"/>
      <c r="AA15" s="12"/>
      <c r="AB15" s="12"/>
      <c r="AC15" s="48"/>
      <c r="AD15" s="48"/>
      <c r="AE15" s="48"/>
      <c r="AF15" s="48"/>
    </row>
    <row r="16" spans="1:32" s="1" customFormat="1" ht="23.25">
      <c r="A16" s="7"/>
      <c r="B16" s="7" t="s">
        <v>331</v>
      </c>
      <c r="C16" s="7" t="s">
        <v>42</v>
      </c>
      <c r="D16" s="7" t="s">
        <v>32</v>
      </c>
      <c r="E16" s="28">
        <v>0</v>
      </c>
      <c r="F16" s="28">
        <v>2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106</v>
      </c>
      <c r="M16" s="7">
        <f>SUM(E16:L16)</f>
        <v>108</v>
      </c>
      <c r="N16" s="8">
        <f>((4*L16)+(3.5*K16)+(3*J16)+(2.5*I16)+(2*H16)+(1.5*G16)+(F16))/M16</f>
        <v>3.9444444444444446</v>
      </c>
      <c r="O16" s="36">
        <f>SQRT((16*L16+12.25*K16+9*J16+6.25*I16+4*H16+2.25*G16+F16)/M16-(N16^2))</f>
        <v>0.40445054940446945</v>
      </c>
      <c r="P16" s="28">
        <v>0</v>
      </c>
      <c r="Q16" s="28">
        <v>0</v>
      </c>
      <c r="R16" s="28" t="s">
        <v>325</v>
      </c>
      <c r="T16" s="12"/>
      <c r="U16" s="12"/>
      <c r="V16" s="12"/>
      <c r="W16" s="12"/>
      <c r="X16" s="12"/>
      <c r="Y16" s="12"/>
      <c r="Z16" s="12"/>
      <c r="AA16" s="12"/>
      <c r="AB16" s="12"/>
      <c r="AC16" s="48"/>
      <c r="AD16" s="48"/>
      <c r="AE16" s="48"/>
      <c r="AF16" s="48"/>
    </row>
    <row r="17" spans="1:20" s="2" customFormat="1" ht="23.25">
      <c r="A17" s="127" t="s">
        <v>58</v>
      </c>
      <c r="B17" s="127"/>
      <c r="C17" s="127"/>
      <c r="D17" s="127"/>
      <c r="E17" s="7">
        <f>SUM(E5:E14)</f>
        <v>54</v>
      </c>
      <c r="F17" s="7">
        <f aca="true" t="shared" si="13" ref="F17:L17">SUM(F5:F14)</f>
        <v>316</v>
      </c>
      <c r="G17" s="7">
        <f t="shared" si="13"/>
        <v>412</v>
      </c>
      <c r="H17" s="7">
        <f t="shared" si="13"/>
        <v>568</v>
      </c>
      <c r="I17" s="7">
        <f t="shared" si="13"/>
        <v>592</v>
      </c>
      <c r="J17" s="7">
        <f t="shared" si="13"/>
        <v>508</v>
      </c>
      <c r="K17" s="7">
        <f t="shared" si="13"/>
        <v>349</v>
      </c>
      <c r="L17" s="7">
        <f t="shared" si="13"/>
        <v>693</v>
      </c>
      <c r="M17" s="7">
        <f t="shared" si="3"/>
        <v>3492</v>
      </c>
      <c r="N17" s="8">
        <f t="shared" si="4"/>
        <v>2.5966494845360826</v>
      </c>
      <c r="O17" s="36">
        <f t="shared" si="5"/>
        <v>1.0160694543269881</v>
      </c>
      <c r="P17" s="7">
        <f>SUM(P5:P14)</f>
        <v>0</v>
      </c>
      <c r="Q17" s="7">
        <f>SUM(Q5:Q14)</f>
        <v>4</v>
      </c>
      <c r="R17" s="9"/>
      <c r="T17" s="13"/>
    </row>
    <row r="18" spans="1:20" s="2" customFormat="1" ht="23.25">
      <c r="A18" s="127" t="s">
        <v>60</v>
      </c>
      <c r="B18" s="127"/>
      <c r="C18" s="127"/>
      <c r="D18" s="127"/>
      <c r="E18" s="8">
        <f>(E17*100)/$M17</f>
        <v>1.5463917525773196</v>
      </c>
      <c r="F18" s="8">
        <f aca="true" t="shared" si="14" ref="F18:L18">(F17*100)/$M17</f>
        <v>9.049255441008018</v>
      </c>
      <c r="G18" s="8">
        <f t="shared" si="14"/>
        <v>11.79839633447881</v>
      </c>
      <c r="H18" s="8">
        <f t="shared" si="14"/>
        <v>16.265750286368842</v>
      </c>
      <c r="I18" s="8">
        <f t="shared" si="14"/>
        <v>16.95303550973654</v>
      </c>
      <c r="J18" s="8">
        <f t="shared" si="14"/>
        <v>14.547537227949599</v>
      </c>
      <c r="K18" s="8">
        <f t="shared" si="14"/>
        <v>9.994272623138603</v>
      </c>
      <c r="L18" s="8">
        <f t="shared" si="14"/>
        <v>19.84536082474227</v>
      </c>
      <c r="M18" s="8">
        <f>((M17-(P17+Q17))*100)/$M17</f>
        <v>99.88545246277205</v>
      </c>
      <c r="N18" s="14"/>
      <c r="O18" s="37"/>
      <c r="P18" s="8">
        <f>(P17*100)/$M17</f>
        <v>0</v>
      </c>
      <c r="Q18" s="8">
        <f>(Q17*100)/$M17</f>
        <v>0.1145475372279496</v>
      </c>
      <c r="R18" s="11"/>
      <c r="T18" s="48"/>
    </row>
    <row r="19" spans="1:20" s="2" customFormat="1" ht="23.25">
      <c r="A19" s="12"/>
      <c r="B19" s="12"/>
      <c r="C19" s="12"/>
      <c r="D19" s="12"/>
      <c r="E19" s="13"/>
      <c r="F19" s="13"/>
      <c r="G19" s="13"/>
      <c r="H19" s="13"/>
      <c r="I19" s="13"/>
      <c r="J19" s="13"/>
      <c r="K19" s="13"/>
      <c r="L19" s="13"/>
      <c r="M19" s="13"/>
      <c r="N19" s="5"/>
      <c r="O19" s="40"/>
      <c r="P19" s="13"/>
      <c r="Q19" s="13"/>
      <c r="T19" s="1"/>
    </row>
    <row r="20" spans="1:17" s="2" customFormat="1" ht="23.25">
      <c r="A20" s="12"/>
      <c r="B20" s="12"/>
      <c r="C20" s="12"/>
      <c r="D20" s="12"/>
      <c r="E20" s="13"/>
      <c r="F20" s="13"/>
      <c r="G20" s="13"/>
      <c r="H20" s="13"/>
      <c r="I20" s="13"/>
      <c r="J20" s="13"/>
      <c r="K20" s="13"/>
      <c r="L20" s="13"/>
      <c r="M20" s="13"/>
      <c r="N20" s="5"/>
      <c r="O20" s="40"/>
      <c r="P20" s="13"/>
      <c r="Q20" s="13"/>
    </row>
    <row r="21" spans="1:17" s="2" customFormat="1" ht="23.25">
      <c r="A21" s="12"/>
      <c r="B21" s="12"/>
      <c r="C21" s="12"/>
      <c r="D21" s="12"/>
      <c r="E21" s="13"/>
      <c r="F21" s="13"/>
      <c r="G21" s="13"/>
      <c r="H21" s="13"/>
      <c r="I21" s="13"/>
      <c r="J21" s="13"/>
      <c r="K21" s="13"/>
      <c r="L21" s="13"/>
      <c r="M21" s="13"/>
      <c r="N21" s="5"/>
      <c r="O21" s="40"/>
      <c r="P21" s="13"/>
      <c r="Q21" s="13"/>
    </row>
    <row r="22" spans="1:18" s="1" customFormat="1" ht="29.25">
      <c r="A22" s="135" t="s">
        <v>66</v>
      </c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</row>
    <row r="23" spans="1:18" s="1" customFormat="1" ht="29.25">
      <c r="A23" s="135" t="s">
        <v>304</v>
      </c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</row>
    <row r="24" spans="1:18" s="17" customFormat="1" ht="23.25">
      <c r="A24" s="132" t="s">
        <v>24</v>
      </c>
      <c r="B24" s="132" t="s">
        <v>0</v>
      </c>
      <c r="C24" s="132" t="s">
        <v>34</v>
      </c>
      <c r="D24" s="132" t="s">
        <v>31</v>
      </c>
      <c r="E24" s="133" t="s">
        <v>19</v>
      </c>
      <c r="F24" s="133"/>
      <c r="G24" s="133"/>
      <c r="H24" s="133"/>
      <c r="I24" s="133"/>
      <c r="J24" s="133"/>
      <c r="K24" s="133"/>
      <c r="L24" s="133"/>
      <c r="M24" s="16" t="s">
        <v>18</v>
      </c>
      <c r="N24" s="126" t="s">
        <v>22</v>
      </c>
      <c r="O24" s="128" t="s">
        <v>23</v>
      </c>
      <c r="P24" s="70"/>
      <c r="Q24" s="70"/>
      <c r="R24" s="132" t="s">
        <v>3</v>
      </c>
    </row>
    <row r="25" spans="1:18" s="17" customFormat="1" ht="23.25">
      <c r="A25" s="132"/>
      <c r="B25" s="132"/>
      <c r="C25" s="132"/>
      <c r="D25" s="132"/>
      <c r="E25" s="15">
        <v>0</v>
      </c>
      <c r="F25" s="15">
        <v>1</v>
      </c>
      <c r="G25" s="15">
        <v>1.5</v>
      </c>
      <c r="H25" s="15">
        <v>2</v>
      </c>
      <c r="I25" s="15">
        <v>2.5</v>
      </c>
      <c r="J25" s="15">
        <v>3</v>
      </c>
      <c r="K25" s="15">
        <v>3.5</v>
      </c>
      <c r="L25" s="15">
        <v>4</v>
      </c>
      <c r="M25" s="18" t="s">
        <v>21</v>
      </c>
      <c r="N25" s="126"/>
      <c r="O25" s="128"/>
      <c r="P25" s="71" t="s">
        <v>1</v>
      </c>
      <c r="Q25" s="71" t="s">
        <v>2</v>
      </c>
      <c r="R25" s="132"/>
    </row>
    <row r="26" spans="1:18" s="17" customFormat="1" ht="21.75">
      <c r="A26" s="15" t="s">
        <v>28</v>
      </c>
      <c r="B26" s="74" t="s">
        <v>196</v>
      </c>
      <c r="C26" s="15" t="s">
        <v>463</v>
      </c>
      <c r="D26" s="15" t="s">
        <v>32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30</v>
      </c>
      <c r="M26" s="15">
        <f>SUM(E26:L26)</f>
        <v>30</v>
      </c>
      <c r="N26" s="19">
        <f>((4*L26)+(3.5*K26)+(3*J26)+(2.5*I26)+(2*H26)+(1.5*G26)+(F26))/M26</f>
        <v>4</v>
      </c>
      <c r="O26" s="36">
        <f aca="true" t="shared" si="15" ref="O26:O34">SQRT((16*L26+12.25*K26+9*J26+6.25*I26+4*H26+2.25*G26+F26)/M26-(N26^2))</f>
        <v>0</v>
      </c>
      <c r="P26" s="28">
        <v>0</v>
      </c>
      <c r="Q26" s="28">
        <v>0</v>
      </c>
      <c r="R26" s="28" t="s">
        <v>378</v>
      </c>
    </row>
    <row r="27" spans="1:18" s="17" customFormat="1" ht="21.75">
      <c r="A27" s="16"/>
      <c r="B27" s="74" t="s">
        <v>7</v>
      </c>
      <c r="C27" s="15" t="s">
        <v>457</v>
      </c>
      <c r="D27" s="15" t="s">
        <v>33</v>
      </c>
      <c r="E27" s="28">
        <v>6</v>
      </c>
      <c r="F27" s="28">
        <v>47</v>
      </c>
      <c r="G27" s="28">
        <v>40</v>
      </c>
      <c r="H27" s="28">
        <v>82</v>
      </c>
      <c r="I27" s="28">
        <v>102</v>
      </c>
      <c r="J27" s="28">
        <v>94</v>
      </c>
      <c r="K27" s="28">
        <v>52</v>
      </c>
      <c r="L27" s="28">
        <v>60</v>
      </c>
      <c r="M27" s="15">
        <f aca="true" t="shared" si="16" ref="M27:M34">SUM(E27:L27)</f>
        <v>483</v>
      </c>
      <c r="N27" s="19">
        <f aca="true" t="shared" si="17" ref="N27:N34">((4*L27)+(3.5*K27)+(3*J27)+(2.5*I27)+(2*H27)+(1.5*G27)+(F27))/M27</f>
        <v>2.546583850931677</v>
      </c>
      <c r="O27" s="36">
        <f t="shared" si="15"/>
        <v>0.9249272405540434</v>
      </c>
      <c r="P27" s="28">
        <v>0</v>
      </c>
      <c r="Q27" s="28">
        <v>0</v>
      </c>
      <c r="R27" s="28" t="s">
        <v>378</v>
      </c>
    </row>
    <row r="28" spans="1:18" s="17" customFormat="1" ht="21.75">
      <c r="A28" s="20"/>
      <c r="B28" s="74" t="s">
        <v>139</v>
      </c>
      <c r="C28" s="15" t="s">
        <v>458</v>
      </c>
      <c r="D28" s="15" t="s">
        <v>33</v>
      </c>
      <c r="E28" s="28">
        <v>1</v>
      </c>
      <c r="F28" s="28">
        <v>14</v>
      </c>
      <c r="G28" s="28">
        <v>18</v>
      </c>
      <c r="H28" s="28">
        <v>26</v>
      </c>
      <c r="I28" s="28">
        <v>17</v>
      </c>
      <c r="J28" s="28">
        <v>10</v>
      </c>
      <c r="K28" s="28">
        <v>5</v>
      </c>
      <c r="L28" s="28">
        <v>5</v>
      </c>
      <c r="M28" s="15">
        <f t="shared" si="16"/>
        <v>96</v>
      </c>
      <c r="N28" s="19">
        <f t="shared" si="17"/>
        <v>2.1145833333333335</v>
      </c>
      <c r="O28" s="36">
        <f t="shared" si="15"/>
        <v>0.8337889379546572</v>
      </c>
      <c r="P28" s="28">
        <v>0</v>
      </c>
      <c r="Q28" s="28">
        <v>0</v>
      </c>
      <c r="R28" s="28" t="s">
        <v>378</v>
      </c>
    </row>
    <row r="29" spans="1:18" s="17" customFormat="1" ht="21.75">
      <c r="A29" s="20"/>
      <c r="B29" s="74" t="s">
        <v>140</v>
      </c>
      <c r="C29" s="15" t="s">
        <v>459</v>
      </c>
      <c r="D29" s="15" t="s">
        <v>33</v>
      </c>
      <c r="E29" s="28">
        <v>4</v>
      </c>
      <c r="F29" s="28">
        <v>28</v>
      </c>
      <c r="G29" s="28">
        <v>41</v>
      </c>
      <c r="H29" s="28">
        <v>54</v>
      </c>
      <c r="I29" s="28">
        <v>84</v>
      </c>
      <c r="J29" s="28">
        <v>91</v>
      </c>
      <c r="K29" s="28">
        <v>86</v>
      </c>
      <c r="L29" s="28">
        <v>91</v>
      </c>
      <c r="M29" s="15">
        <f t="shared" si="16"/>
        <v>479</v>
      </c>
      <c r="N29" s="19">
        <f>((4*L29)+(3.5*K29)+(3*J29)+(2.5*I29)+(2*H29)+(1.5*G29)+(F29))/M29</f>
        <v>2.8089770354906056</v>
      </c>
      <c r="O29" s="36">
        <f t="shared" si="15"/>
        <v>0.9254817610726093</v>
      </c>
      <c r="P29" s="28">
        <v>4</v>
      </c>
      <c r="Q29" s="28">
        <v>0</v>
      </c>
      <c r="R29" s="28" t="s">
        <v>378</v>
      </c>
    </row>
    <row r="30" spans="1:18" s="17" customFormat="1" ht="21.75">
      <c r="A30" s="20"/>
      <c r="B30" s="74" t="s">
        <v>141</v>
      </c>
      <c r="C30" s="15" t="s">
        <v>460</v>
      </c>
      <c r="D30" s="15" t="s">
        <v>33</v>
      </c>
      <c r="E30" s="28">
        <v>4</v>
      </c>
      <c r="F30" s="28">
        <v>1</v>
      </c>
      <c r="G30" s="28">
        <v>26</v>
      </c>
      <c r="H30" s="28">
        <v>107</v>
      </c>
      <c r="I30" s="28">
        <v>192</v>
      </c>
      <c r="J30" s="28">
        <v>78</v>
      </c>
      <c r="K30" s="28">
        <v>37</v>
      </c>
      <c r="L30" s="28">
        <v>36</v>
      </c>
      <c r="M30" s="15">
        <f t="shared" si="16"/>
        <v>481</v>
      </c>
      <c r="N30" s="19">
        <f t="shared" si="17"/>
        <v>2.581081081081081</v>
      </c>
      <c r="O30" s="36">
        <f t="shared" si="15"/>
        <v>0.6675393699802843</v>
      </c>
      <c r="P30" s="28">
        <v>2</v>
      </c>
      <c r="Q30" s="28">
        <v>0</v>
      </c>
      <c r="R30" s="28" t="s">
        <v>378</v>
      </c>
    </row>
    <row r="31" spans="1:18" s="17" customFormat="1" ht="21.75">
      <c r="A31" s="20"/>
      <c r="B31" s="74" t="s">
        <v>142</v>
      </c>
      <c r="C31" s="15" t="s">
        <v>461</v>
      </c>
      <c r="D31" s="15" t="s">
        <v>33</v>
      </c>
      <c r="E31" s="28">
        <v>3</v>
      </c>
      <c r="F31" s="28">
        <v>10</v>
      </c>
      <c r="G31" s="28">
        <v>20</v>
      </c>
      <c r="H31" s="28">
        <v>24</v>
      </c>
      <c r="I31" s="28">
        <v>65</v>
      </c>
      <c r="J31" s="28">
        <v>127</v>
      </c>
      <c r="K31" s="28">
        <v>103</v>
      </c>
      <c r="L31" s="28">
        <v>92</v>
      </c>
      <c r="M31" s="15">
        <f t="shared" si="16"/>
        <v>444</v>
      </c>
      <c r="N31" s="19">
        <f t="shared" si="17"/>
        <v>3.063063063063063</v>
      </c>
      <c r="O31" s="36">
        <f t="shared" si="15"/>
        <v>0.7772587459689425</v>
      </c>
      <c r="P31" s="28">
        <v>4</v>
      </c>
      <c r="Q31" s="28">
        <v>5</v>
      </c>
      <c r="R31" s="28" t="s">
        <v>378</v>
      </c>
    </row>
    <row r="32" spans="1:18" s="17" customFormat="1" ht="21.75">
      <c r="A32" s="20"/>
      <c r="B32" s="74" t="s">
        <v>382</v>
      </c>
      <c r="C32" s="15" t="s">
        <v>462</v>
      </c>
      <c r="D32" s="15" t="s">
        <v>33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30</v>
      </c>
      <c r="M32" s="15">
        <f t="shared" si="16"/>
        <v>30</v>
      </c>
      <c r="N32" s="19">
        <f t="shared" si="17"/>
        <v>4</v>
      </c>
      <c r="O32" s="36">
        <f t="shared" si="15"/>
        <v>0</v>
      </c>
      <c r="P32" s="28">
        <v>0</v>
      </c>
      <c r="Q32" s="28">
        <v>0</v>
      </c>
      <c r="R32" s="28" t="s">
        <v>378</v>
      </c>
    </row>
    <row r="33" spans="1:18" s="17" customFormat="1" ht="21.75">
      <c r="A33" s="20"/>
      <c r="B33" s="74" t="s">
        <v>197</v>
      </c>
      <c r="C33" s="15" t="s">
        <v>464</v>
      </c>
      <c r="D33" s="15" t="s">
        <v>32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30</v>
      </c>
      <c r="M33" s="15">
        <f t="shared" si="16"/>
        <v>30</v>
      </c>
      <c r="N33" s="19">
        <f t="shared" si="17"/>
        <v>4</v>
      </c>
      <c r="O33" s="36">
        <f t="shared" si="15"/>
        <v>0</v>
      </c>
      <c r="P33" s="28">
        <v>0</v>
      </c>
      <c r="Q33" s="28">
        <v>0</v>
      </c>
      <c r="R33" s="28" t="s">
        <v>379</v>
      </c>
    </row>
    <row r="34" spans="1:18" s="17" customFormat="1" ht="21.75">
      <c r="A34" s="20"/>
      <c r="B34" s="74" t="s">
        <v>8</v>
      </c>
      <c r="C34" s="15" t="s">
        <v>44</v>
      </c>
      <c r="D34" s="15" t="s">
        <v>32</v>
      </c>
      <c r="E34" s="28">
        <v>38</v>
      </c>
      <c r="F34" s="28">
        <v>41</v>
      </c>
      <c r="G34" s="28">
        <v>56</v>
      </c>
      <c r="H34" s="28">
        <v>92</v>
      </c>
      <c r="I34" s="28">
        <v>111</v>
      </c>
      <c r="J34" s="28">
        <v>62</v>
      </c>
      <c r="K34" s="28">
        <v>32</v>
      </c>
      <c r="L34" s="28">
        <v>46</v>
      </c>
      <c r="M34" s="15">
        <f t="shared" si="16"/>
        <v>478</v>
      </c>
      <c r="N34" s="19">
        <f t="shared" si="17"/>
        <v>2.235355648535565</v>
      </c>
      <c r="O34" s="36">
        <f t="shared" si="15"/>
        <v>1.0492799778135857</v>
      </c>
      <c r="P34" s="28">
        <v>7</v>
      </c>
      <c r="Q34" s="28">
        <v>0</v>
      </c>
      <c r="R34" s="28" t="s">
        <v>379</v>
      </c>
    </row>
    <row r="35" spans="1:18" s="17" customFormat="1" ht="21.75">
      <c r="A35" s="20"/>
      <c r="B35" s="74" t="s">
        <v>143</v>
      </c>
      <c r="C35" s="15" t="s">
        <v>458</v>
      </c>
      <c r="D35" s="15" t="s">
        <v>33</v>
      </c>
      <c r="E35" s="28">
        <v>1</v>
      </c>
      <c r="F35" s="28">
        <v>1</v>
      </c>
      <c r="G35" s="28">
        <v>2</v>
      </c>
      <c r="H35" s="28">
        <v>9</v>
      </c>
      <c r="I35" s="28">
        <v>9</v>
      </c>
      <c r="J35" s="28">
        <v>22</v>
      </c>
      <c r="K35" s="28">
        <v>26</v>
      </c>
      <c r="L35" s="28">
        <v>21</v>
      </c>
      <c r="M35" s="15">
        <f>SUM(E35:L35)</f>
        <v>91</v>
      </c>
      <c r="N35" s="19">
        <f>((4*L35)+(3.5*K35)+(3*J35)+(2.5*I35)+(2*H35)+(1.5*G35)+(F35))/M35</f>
        <v>3.1373626373626373</v>
      </c>
      <c r="O35" s="36">
        <f>SQRT((16*L35+12.25*K35+9*J35+6.25*I35+4*H35+2.25*G35+F35)/M35-(N35^2))</f>
        <v>0.7741210331651301</v>
      </c>
      <c r="P35" s="28">
        <v>1</v>
      </c>
      <c r="Q35" s="28">
        <v>4</v>
      </c>
      <c r="R35" s="28" t="s">
        <v>379</v>
      </c>
    </row>
    <row r="36" spans="1:18" s="17" customFormat="1" ht="21.75">
      <c r="A36" s="20"/>
      <c r="B36" s="74" t="s">
        <v>144</v>
      </c>
      <c r="C36" s="15" t="s">
        <v>45</v>
      </c>
      <c r="D36" s="15" t="s">
        <v>32</v>
      </c>
      <c r="E36" s="28">
        <v>3</v>
      </c>
      <c r="F36" s="28">
        <v>6</v>
      </c>
      <c r="G36" s="28">
        <v>6</v>
      </c>
      <c r="H36" s="28">
        <v>180</v>
      </c>
      <c r="I36" s="28">
        <v>69</v>
      </c>
      <c r="J36" s="28">
        <v>69</v>
      </c>
      <c r="K36" s="28">
        <v>66</v>
      </c>
      <c r="L36" s="28">
        <v>68</v>
      </c>
      <c r="M36" s="15">
        <f>SUM(E36:L36)</f>
        <v>467</v>
      </c>
      <c r="N36" s="19">
        <f>((4*L36)+(3.5*K36)+(3*J36)+(2.5*I36)+(2*H36)+(1.5*G36)+(F36))/M36</f>
        <v>2.6927194860813706</v>
      </c>
      <c r="O36" s="36">
        <f>SQRT((16*L36+12.25*K36+9*J36+6.25*I36+4*H36+2.25*G36+F36)/M36-(N36^2))</f>
        <v>0.8043714162458762</v>
      </c>
      <c r="P36" s="28">
        <v>2</v>
      </c>
      <c r="Q36" s="28">
        <v>16</v>
      </c>
      <c r="R36" s="28" t="s">
        <v>379</v>
      </c>
    </row>
    <row r="37" spans="1:18" s="17" customFormat="1" ht="21.75">
      <c r="A37" s="20"/>
      <c r="B37" s="74" t="s">
        <v>145</v>
      </c>
      <c r="C37" s="15" t="s">
        <v>46</v>
      </c>
      <c r="D37" s="15" t="s">
        <v>32</v>
      </c>
      <c r="E37" s="28">
        <v>12</v>
      </c>
      <c r="F37" s="28">
        <v>41</v>
      </c>
      <c r="G37" s="28">
        <v>94</v>
      </c>
      <c r="H37" s="28">
        <v>156</v>
      </c>
      <c r="I37" s="28">
        <v>101</v>
      </c>
      <c r="J37" s="28">
        <v>56</v>
      </c>
      <c r="K37" s="28">
        <v>14</v>
      </c>
      <c r="L37" s="28">
        <v>8</v>
      </c>
      <c r="M37" s="15">
        <f>SUM(E37:L37)</f>
        <v>482</v>
      </c>
      <c r="N37" s="19">
        <f>((4*L37)+(3.5*K37)+(3*J37)+(2.5*I37)+(2*H37)+(1.5*G37)+(F37))/M37</f>
        <v>2.065352697095436</v>
      </c>
      <c r="O37" s="36">
        <f>SQRT((16*L37+12.25*K37+9*J37+6.25*I37+4*H37+2.25*G37+F37)/M37-(N37^2))</f>
        <v>0.7276281453657559</v>
      </c>
      <c r="P37" s="28">
        <v>3</v>
      </c>
      <c r="Q37" s="28">
        <v>0</v>
      </c>
      <c r="R37" s="28" t="s">
        <v>379</v>
      </c>
    </row>
    <row r="38" spans="1:18" s="17" customFormat="1" ht="21.75">
      <c r="A38" s="18"/>
      <c r="B38" s="74" t="s">
        <v>146</v>
      </c>
      <c r="C38" s="15" t="s">
        <v>461</v>
      </c>
      <c r="D38" s="15" t="s">
        <v>33</v>
      </c>
      <c r="E38" s="28">
        <v>7</v>
      </c>
      <c r="F38" s="28">
        <v>21</v>
      </c>
      <c r="G38" s="28">
        <v>18</v>
      </c>
      <c r="H38" s="28">
        <v>25</v>
      </c>
      <c r="I38" s="28">
        <v>18</v>
      </c>
      <c r="J38" s="28">
        <v>164</v>
      </c>
      <c r="K38" s="28">
        <v>127</v>
      </c>
      <c r="L38" s="28">
        <v>63</v>
      </c>
      <c r="M38" s="15">
        <f>SUM(E38:L38)</f>
        <v>443</v>
      </c>
      <c r="N38" s="19">
        <f>((4*L38)+(3.5*K38)+(3*J38)+(2.5*I38)+(2*H38)+(1.5*G38)+(F38))/M38</f>
        <v>3.005643340857788</v>
      </c>
      <c r="O38" s="36">
        <f>SQRT((16*L38+12.25*K38+9*J38+6.25*I38+4*H38+2.25*G38+F38)/M38-(N38^2))</f>
        <v>0.8388639685134311</v>
      </c>
      <c r="P38" s="28">
        <v>4</v>
      </c>
      <c r="Q38" s="28">
        <v>8</v>
      </c>
      <c r="R38" s="28" t="s">
        <v>379</v>
      </c>
    </row>
    <row r="39" spans="1:18" s="17" customFormat="1" ht="21.75">
      <c r="A39" s="15" t="s">
        <v>29</v>
      </c>
      <c r="B39" s="74" t="s">
        <v>395</v>
      </c>
      <c r="C39" s="15" t="s">
        <v>465</v>
      </c>
      <c r="D39" s="15" t="s">
        <v>32</v>
      </c>
      <c r="E39" s="28">
        <v>1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29</v>
      </c>
      <c r="M39" s="15">
        <v>30</v>
      </c>
      <c r="N39" s="19">
        <v>3.8666666666666667</v>
      </c>
      <c r="O39" s="36">
        <v>0.718021974284601</v>
      </c>
      <c r="P39" s="28">
        <v>0</v>
      </c>
      <c r="Q39" s="28">
        <v>0</v>
      </c>
      <c r="R39" s="28" t="s">
        <v>380</v>
      </c>
    </row>
    <row r="40" spans="1:18" s="17" customFormat="1" ht="21.75">
      <c r="A40" s="20"/>
      <c r="B40" s="74" t="s">
        <v>198</v>
      </c>
      <c r="C40" s="15" t="s">
        <v>466</v>
      </c>
      <c r="D40" s="15" t="s">
        <v>33</v>
      </c>
      <c r="E40" s="28">
        <v>0</v>
      </c>
      <c r="F40" s="28">
        <v>4</v>
      </c>
      <c r="G40" s="28">
        <v>0</v>
      </c>
      <c r="H40" s="28">
        <v>6</v>
      </c>
      <c r="I40" s="28">
        <v>7</v>
      </c>
      <c r="J40" s="28">
        <v>24</v>
      </c>
      <c r="K40" s="28">
        <v>9</v>
      </c>
      <c r="L40" s="28">
        <v>19</v>
      </c>
      <c r="M40" s="15">
        <v>69</v>
      </c>
      <c r="N40" s="19">
        <v>3.0869565217391304</v>
      </c>
      <c r="O40" s="36">
        <v>0.8028776222878001</v>
      </c>
      <c r="P40" s="28">
        <v>0</v>
      </c>
      <c r="Q40" s="28">
        <v>9</v>
      </c>
      <c r="R40" s="28" t="s">
        <v>380</v>
      </c>
    </row>
    <row r="41" spans="1:18" s="17" customFormat="1" ht="21.75">
      <c r="A41" s="20"/>
      <c r="B41" s="74" t="s">
        <v>199</v>
      </c>
      <c r="C41" s="15" t="s">
        <v>44</v>
      </c>
      <c r="D41" s="15" t="s">
        <v>32</v>
      </c>
      <c r="E41" s="28">
        <v>17</v>
      </c>
      <c r="F41" s="28">
        <v>52</v>
      </c>
      <c r="G41" s="28">
        <v>82</v>
      </c>
      <c r="H41" s="28">
        <v>131</v>
      </c>
      <c r="I41" s="28">
        <v>41</v>
      </c>
      <c r="J41" s="28">
        <v>33</v>
      </c>
      <c r="K41" s="28">
        <v>40</v>
      </c>
      <c r="L41" s="28">
        <v>80</v>
      </c>
      <c r="M41" s="15">
        <v>476</v>
      </c>
      <c r="N41" s="19">
        <v>2.3077731092436973</v>
      </c>
      <c r="O41" s="36">
        <v>1.0736152303345459</v>
      </c>
      <c r="P41" s="28">
        <v>0</v>
      </c>
      <c r="Q41" s="28">
        <v>0</v>
      </c>
      <c r="R41" s="28" t="s">
        <v>380</v>
      </c>
    </row>
    <row r="42" spans="1:18" s="17" customFormat="1" ht="21.75">
      <c r="A42" s="18"/>
      <c r="B42" s="74" t="s">
        <v>200</v>
      </c>
      <c r="C42" s="15" t="s">
        <v>45</v>
      </c>
      <c r="D42" s="15" t="s">
        <v>32</v>
      </c>
      <c r="E42" s="28">
        <v>20</v>
      </c>
      <c r="F42" s="28">
        <v>54</v>
      </c>
      <c r="G42" s="28">
        <v>53</v>
      </c>
      <c r="H42" s="28">
        <v>119</v>
      </c>
      <c r="I42" s="28">
        <v>86</v>
      </c>
      <c r="J42" s="28">
        <v>66</v>
      </c>
      <c r="K42" s="28">
        <v>31</v>
      </c>
      <c r="L42" s="28">
        <v>46</v>
      </c>
      <c r="M42" s="15">
        <v>475</v>
      </c>
      <c r="N42" s="19">
        <v>2.2673684210526317</v>
      </c>
      <c r="O42" s="36">
        <v>0.9782306374548905</v>
      </c>
      <c r="P42" s="28">
        <v>0</v>
      </c>
      <c r="Q42" s="28">
        <v>1</v>
      </c>
      <c r="R42" s="28" t="s">
        <v>380</v>
      </c>
    </row>
    <row r="43" spans="1:18" s="17" customFormat="1" ht="21.75">
      <c r="A43" s="87"/>
      <c r="B43" s="111"/>
      <c r="C43" s="87"/>
      <c r="D43" s="87"/>
      <c r="E43" s="88"/>
      <c r="F43" s="88"/>
      <c r="G43" s="88"/>
      <c r="H43" s="88"/>
      <c r="I43" s="88"/>
      <c r="J43" s="88"/>
      <c r="K43" s="88"/>
      <c r="L43" s="88"/>
      <c r="M43" s="87"/>
      <c r="N43" s="89"/>
      <c r="O43" s="90"/>
      <c r="P43" s="88"/>
      <c r="Q43" s="88"/>
      <c r="R43" s="88"/>
    </row>
    <row r="44" spans="1:18" s="17" customFormat="1" ht="21.75">
      <c r="A44" s="44"/>
      <c r="B44" s="68"/>
      <c r="C44" s="44"/>
      <c r="D44" s="44"/>
      <c r="E44" s="109"/>
      <c r="F44" s="109"/>
      <c r="G44" s="109"/>
      <c r="H44" s="109"/>
      <c r="I44" s="109"/>
      <c r="J44" s="109"/>
      <c r="K44" s="109"/>
      <c r="L44" s="109"/>
      <c r="M44" s="44"/>
      <c r="N44" s="61"/>
      <c r="O44" s="62"/>
      <c r="P44" s="109"/>
      <c r="Q44" s="109"/>
      <c r="R44" s="109"/>
    </row>
    <row r="45" spans="1:18" s="115" customFormat="1" ht="21.75" customHeight="1">
      <c r="A45" s="130" t="s">
        <v>66</v>
      </c>
      <c r="B45" s="130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</row>
    <row r="46" spans="1:18" s="115" customFormat="1" ht="21.75" customHeight="1">
      <c r="A46" s="130" t="s">
        <v>304</v>
      </c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</row>
    <row r="47" spans="1:18" s="17" customFormat="1" ht="23.25">
      <c r="A47" s="132" t="s">
        <v>24</v>
      </c>
      <c r="B47" s="132" t="s">
        <v>0</v>
      </c>
      <c r="C47" s="132" t="s">
        <v>34</v>
      </c>
      <c r="D47" s="132" t="s">
        <v>31</v>
      </c>
      <c r="E47" s="133" t="s">
        <v>19</v>
      </c>
      <c r="F47" s="133"/>
      <c r="G47" s="133"/>
      <c r="H47" s="133"/>
      <c r="I47" s="133"/>
      <c r="J47" s="133"/>
      <c r="K47" s="133"/>
      <c r="L47" s="133"/>
      <c r="M47" s="16" t="s">
        <v>18</v>
      </c>
      <c r="N47" s="126" t="s">
        <v>22</v>
      </c>
      <c r="O47" s="128" t="s">
        <v>23</v>
      </c>
      <c r="P47" s="70"/>
      <c r="Q47" s="70"/>
      <c r="R47" s="132" t="s">
        <v>3</v>
      </c>
    </row>
    <row r="48" spans="1:18" s="17" customFormat="1" ht="23.25">
      <c r="A48" s="132"/>
      <c r="B48" s="132"/>
      <c r="C48" s="132"/>
      <c r="D48" s="132"/>
      <c r="E48" s="15">
        <v>0</v>
      </c>
      <c r="F48" s="15">
        <v>1</v>
      </c>
      <c r="G48" s="15">
        <v>1.5</v>
      </c>
      <c r="H48" s="15">
        <v>2</v>
      </c>
      <c r="I48" s="15">
        <v>2.5</v>
      </c>
      <c r="J48" s="15">
        <v>3</v>
      </c>
      <c r="K48" s="15">
        <v>3.5</v>
      </c>
      <c r="L48" s="15">
        <v>4</v>
      </c>
      <c r="M48" s="18" t="s">
        <v>21</v>
      </c>
      <c r="N48" s="126"/>
      <c r="O48" s="128"/>
      <c r="P48" s="71" t="s">
        <v>1</v>
      </c>
      <c r="Q48" s="71" t="s">
        <v>2</v>
      </c>
      <c r="R48" s="132"/>
    </row>
    <row r="49" spans="1:18" s="17" customFormat="1" ht="21.75">
      <c r="A49" s="15" t="s">
        <v>294</v>
      </c>
      <c r="B49" s="28" t="s">
        <v>201</v>
      </c>
      <c r="C49" s="15" t="s">
        <v>46</v>
      </c>
      <c r="D49" s="15" t="s">
        <v>32</v>
      </c>
      <c r="E49" s="28">
        <v>20</v>
      </c>
      <c r="F49" s="28">
        <v>21</v>
      </c>
      <c r="G49" s="28">
        <v>64</v>
      </c>
      <c r="H49" s="28">
        <v>132</v>
      </c>
      <c r="I49" s="28">
        <v>69</v>
      </c>
      <c r="J49" s="28">
        <v>57</v>
      </c>
      <c r="K49" s="28">
        <v>44</v>
      </c>
      <c r="L49" s="28">
        <v>67</v>
      </c>
      <c r="M49" s="15">
        <f aca="true" t="shared" si="18" ref="M49:M54">SUM(E49:L49)</f>
        <v>474</v>
      </c>
      <c r="N49" s="19">
        <f aca="true" t="shared" si="19" ref="N49:N63">((4*L49)+(3.5*K49)+(3*J49)+(2.5*I49)+(2*H49)+(1.5*G49)+(F49))/M49</f>
        <v>2.418776371308017</v>
      </c>
      <c r="O49" s="36">
        <f aca="true" t="shared" si="20" ref="O49:O63">SQRT((16*L49+12.25*K49+9*J49+6.25*I49+4*H49+2.25*G49+F49)/M49-(N49^2))</f>
        <v>1.0011837827631074</v>
      </c>
      <c r="P49" s="28">
        <v>2</v>
      </c>
      <c r="Q49" s="28">
        <v>0</v>
      </c>
      <c r="R49" s="103" t="s">
        <v>380</v>
      </c>
    </row>
    <row r="50" spans="1:18" s="17" customFormat="1" ht="21.75">
      <c r="A50" s="20"/>
      <c r="B50" s="85" t="s">
        <v>396</v>
      </c>
      <c r="C50" s="15" t="s">
        <v>467</v>
      </c>
      <c r="D50" s="15" t="s">
        <v>32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23</v>
      </c>
      <c r="M50" s="15">
        <f t="shared" si="18"/>
        <v>23</v>
      </c>
      <c r="N50" s="19">
        <f t="shared" si="19"/>
        <v>4</v>
      </c>
      <c r="O50" s="36">
        <f t="shared" si="20"/>
        <v>0</v>
      </c>
      <c r="P50" s="28">
        <v>0</v>
      </c>
      <c r="Q50" s="28">
        <v>0</v>
      </c>
      <c r="R50" s="28" t="s">
        <v>381</v>
      </c>
    </row>
    <row r="51" spans="1:18" s="17" customFormat="1" ht="21.75">
      <c r="A51" s="20"/>
      <c r="B51" s="85" t="s">
        <v>202</v>
      </c>
      <c r="C51" s="16" t="s">
        <v>466</v>
      </c>
      <c r="D51" s="16" t="s">
        <v>33</v>
      </c>
      <c r="E51" s="85">
        <v>21</v>
      </c>
      <c r="F51" s="85">
        <v>16</v>
      </c>
      <c r="G51" s="85">
        <v>12</v>
      </c>
      <c r="H51" s="85">
        <v>10</v>
      </c>
      <c r="I51" s="85">
        <v>7</v>
      </c>
      <c r="J51" s="85">
        <v>7</v>
      </c>
      <c r="K51" s="85">
        <v>0</v>
      </c>
      <c r="L51" s="85">
        <v>2</v>
      </c>
      <c r="M51" s="15">
        <f>SUM(E51:L51)</f>
        <v>75</v>
      </c>
      <c r="N51" s="19">
        <f>((4*L51)+(3.5*K51)+(3*J51)+(2.5*I51)+(2*H51)+(1.5*G51)+(F51))/M51</f>
        <v>1.34</v>
      </c>
      <c r="O51" s="36">
        <f>SQRT((16*L51+12.25*K51+9*J51+6.25*I51+4*H51+2.25*G51+F51)/M51-(N51^2))</f>
        <v>1.0775280352114585</v>
      </c>
      <c r="P51" s="85">
        <v>0</v>
      </c>
      <c r="Q51" s="85">
        <v>0</v>
      </c>
      <c r="R51" s="28" t="s">
        <v>381</v>
      </c>
    </row>
    <row r="52" spans="1:18" s="17" customFormat="1" ht="21.75">
      <c r="A52" s="20"/>
      <c r="B52" s="85" t="s">
        <v>203</v>
      </c>
      <c r="C52" s="16" t="s">
        <v>44</v>
      </c>
      <c r="D52" s="16" t="s">
        <v>32</v>
      </c>
      <c r="E52" s="85">
        <v>21</v>
      </c>
      <c r="F52" s="85">
        <v>58</v>
      </c>
      <c r="G52" s="85">
        <v>83</v>
      </c>
      <c r="H52" s="85">
        <v>144</v>
      </c>
      <c r="I52" s="85">
        <v>61</v>
      </c>
      <c r="J52" s="85">
        <v>35</v>
      </c>
      <c r="K52" s="85">
        <v>24</v>
      </c>
      <c r="L52" s="85">
        <v>44</v>
      </c>
      <c r="M52" s="15">
        <f>SUM(E52:L52)</f>
        <v>470</v>
      </c>
      <c r="N52" s="19">
        <f>((4*L52)+(3.5*K52)+(3*J52)+(2.5*I52)+(2*H52)+(1.5*G52)+(F52))/M52</f>
        <v>2.1021276595744682</v>
      </c>
      <c r="O52" s="36">
        <f>SQRT((16*L52+12.25*K52+9*J52+6.25*I52+4*H52+2.25*G52+F52)/M52-(N52^2))</f>
        <v>0.9654652415489656</v>
      </c>
      <c r="P52" s="85">
        <v>1</v>
      </c>
      <c r="Q52" s="85">
        <v>0</v>
      </c>
      <c r="R52" s="28" t="s">
        <v>381</v>
      </c>
    </row>
    <row r="53" spans="1:18" s="17" customFormat="1" ht="21.75">
      <c r="A53" s="20"/>
      <c r="B53" s="28" t="s">
        <v>204</v>
      </c>
      <c r="C53" s="16" t="s">
        <v>45</v>
      </c>
      <c r="D53" s="16" t="s">
        <v>32</v>
      </c>
      <c r="E53" s="85">
        <v>27</v>
      </c>
      <c r="F53" s="85">
        <v>55</v>
      </c>
      <c r="G53" s="85">
        <v>38</v>
      </c>
      <c r="H53" s="85">
        <v>104</v>
      </c>
      <c r="I53" s="85">
        <v>88</v>
      </c>
      <c r="J53" s="85">
        <v>57</v>
      </c>
      <c r="K53" s="85">
        <v>35</v>
      </c>
      <c r="L53" s="85">
        <v>66</v>
      </c>
      <c r="M53" s="16">
        <f t="shared" si="18"/>
        <v>470</v>
      </c>
      <c r="N53" s="26">
        <f t="shared" si="19"/>
        <v>2.3351063829787235</v>
      </c>
      <c r="O53" s="86">
        <f t="shared" si="20"/>
        <v>1.0733431018153403</v>
      </c>
      <c r="P53" s="85">
        <v>1</v>
      </c>
      <c r="Q53" s="85">
        <v>0</v>
      </c>
      <c r="R53" s="28" t="s">
        <v>381</v>
      </c>
    </row>
    <row r="54" spans="1:18" s="17" customFormat="1" ht="21.75">
      <c r="A54" s="18"/>
      <c r="B54" s="15" t="s">
        <v>205</v>
      </c>
      <c r="C54" s="15" t="s">
        <v>46</v>
      </c>
      <c r="D54" s="15" t="s">
        <v>32</v>
      </c>
      <c r="E54" s="28">
        <v>12</v>
      </c>
      <c r="F54" s="28">
        <v>20</v>
      </c>
      <c r="G54" s="28">
        <v>12</v>
      </c>
      <c r="H54" s="28">
        <v>100</v>
      </c>
      <c r="I54" s="28">
        <v>111</v>
      </c>
      <c r="J54" s="28">
        <v>137</v>
      </c>
      <c r="K54" s="28">
        <v>30</v>
      </c>
      <c r="L54" s="28">
        <v>31</v>
      </c>
      <c r="M54" s="15">
        <f t="shared" si="18"/>
        <v>453</v>
      </c>
      <c r="N54" s="19">
        <f t="shared" si="19"/>
        <v>2.5507726269315674</v>
      </c>
      <c r="O54" s="36">
        <f t="shared" si="20"/>
        <v>0.7998788947801613</v>
      </c>
      <c r="P54" s="28">
        <v>18</v>
      </c>
      <c r="Q54" s="28">
        <v>0</v>
      </c>
      <c r="R54" s="28" t="s">
        <v>381</v>
      </c>
    </row>
    <row r="55" spans="1:31" s="1" customFormat="1" ht="23.25">
      <c r="A55" s="7" t="s">
        <v>30</v>
      </c>
      <c r="B55" s="74" t="s">
        <v>419</v>
      </c>
      <c r="C55" s="7" t="s">
        <v>43</v>
      </c>
      <c r="D55" s="7" t="s">
        <v>33</v>
      </c>
      <c r="E55" s="28">
        <v>2</v>
      </c>
      <c r="F55" s="28">
        <v>3</v>
      </c>
      <c r="G55" s="28">
        <v>1</v>
      </c>
      <c r="H55" s="28">
        <v>10</v>
      </c>
      <c r="I55" s="28">
        <v>5</v>
      </c>
      <c r="J55" s="28">
        <v>23</v>
      </c>
      <c r="K55" s="28">
        <v>6</v>
      </c>
      <c r="L55" s="28">
        <v>25</v>
      </c>
      <c r="M55" s="7">
        <f>SUM(E55:L55)</f>
        <v>75</v>
      </c>
      <c r="N55" s="8">
        <f t="shared" si="19"/>
        <v>3.026666666666667</v>
      </c>
      <c r="O55" s="36">
        <f t="shared" si="20"/>
        <v>0.9657236779856966</v>
      </c>
      <c r="P55" s="28">
        <v>0</v>
      </c>
      <c r="Q55" s="28">
        <v>0</v>
      </c>
      <c r="R55" s="28" t="s">
        <v>397</v>
      </c>
      <c r="T55" s="17"/>
      <c r="U55" s="12"/>
      <c r="V55" s="12"/>
      <c r="W55" s="12"/>
      <c r="X55" s="12"/>
      <c r="Y55" s="12"/>
      <c r="Z55" s="12"/>
      <c r="AA55" s="12"/>
      <c r="AB55" s="12"/>
      <c r="AC55" s="17"/>
      <c r="AD55" s="2"/>
      <c r="AE55" s="2"/>
    </row>
    <row r="56" spans="1:31" s="1" customFormat="1" ht="23.25">
      <c r="A56" s="9"/>
      <c r="B56" s="74" t="s">
        <v>420</v>
      </c>
      <c r="C56" s="7" t="s">
        <v>44</v>
      </c>
      <c r="D56" s="7" t="s">
        <v>32</v>
      </c>
      <c r="E56" s="28">
        <v>0</v>
      </c>
      <c r="F56" s="28">
        <v>13</v>
      </c>
      <c r="G56" s="28">
        <v>11</v>
      </c>
      <c r="H56" s="28">
        <v>46</v>
      </c>
      <c r="I56" s="28">
        <v>122</v>
      </c>
      <c r="J56" s="28">
        <v>104</v>
      </c>
      <c r="K56" s="28">
        <v>47</v>
      </c>
      <c r="L56" s="28">
        <v>80</v>
      </c>
      <c r="M56" s="7">
        <f aca="true" t="shared" si="21" ref="M56:M62">SUM(E56:L56)</f>
        <v>423</v>
      </c>
      <c r="N56" s="8">
        <f t="shared" si="19"/>
        <v>2.8912529550827424</v>
      </c>
      <c r="O56" s="36">
        <f t="shared" si="20"/>
        <v>0.7532398673170813</v>
      </c>
      <c r="P56" s="28">
        <v>0</v>
      </c>
      <c r="Q56" s="28">
        <v>10</v>
      </c>
      <c r="R56" s="28" t="s">
        <v>397</v>
      </c>
      <c r="T56" s="17"/>
      <c r="U56" s="12"/>
      <c r="V56" s="12"/>
      <c r="W56" s="12"/>
      <c r="X56" s="12"/>
      <c r="Y56" s="12"/>
      <c r="Z56" s="12"/>
      <c r="AA56" s="12"/>
      <c r="AB56" s="12"/>
      <c r="AC56" s="17"/>
      <c r="AD56" s="2"/>
      <c r="AE56" s="2"/>
    </row>
    <row r="57" spans="1:31" s="1" customFormat="1" ht="21.75" customHeight="1">
      <c r="A57" s="10"/>
      <c r="B57" s="74" t="s">
        <v>421</v>
      </c>
      <c r="C57" s="7" t="s">
        <v>45</v>
      </c>
      <c r="D57" s="7" t="s">
        <v>32</v>
      </c>
      <c r="E57" s="28">
        <v>5</v>
      </c>
      <c r="F57" s="28">
        <v>66</v>
      </c>
      <c r="G57" s="28">
        <v>63</v>
      </c>
      <c r="H57" s="28">
        <v>55</v>
      </c>
      <c r="I57" s="28">
        <v>31</v>
      </c>
      <c r="J57" s="28">
        <v>31</v>
      </c>
      <c r="K57" s="28">
        <v>28</v>
      </c>
      <c r="L57" s="28">
        <v>148</v>
      </c>
      <c r="M57" s="7">
        <f t="shared" si="21"/>
        <v>427</v>
      </c>
      <c r="N57" s="8">
        <f t="shared" si="19"/>
        <v>2.648711943793911</v>
      </c>
      <c r="O57" s="36">
        <f t="shared" si="20"/>
        <v>1.2009040228339443</v>
      </c>
      <c r="P57" s="28">
        <v>0</v>
      </c>
      <c r="Q57" s="28">
        <v>6</v>
      </c>
      <c r="R57" s="28" t="s">
        <v>397</v>
      </c>
      <c r="T57" s="17"/>
      <c r="U57" s="69"/>
      <c r="V57" s="69"/>
      <c r="W57" s="69"/>
      <c r="X57" s="69"/>
      <c r="Y57" s="69"/>
      <c r="Z57" s="69"/>
      <c r="AA57" s="69"/>
      <c r="AB57" s="69"/>
      <c r="AC57" s="17"/>
      <c r="AD57" s="2"/>
      <c r="AE57" s="2"/>
    </row>
    <row r="58" spans="1:31" s="1" customFormat="1" ht="20.25" customHeight="1">
      <c r="A58" s="10"/>
      <c r="B58" s="74" t="s">
        <v>422</v>
      </c>
      <c r="C58" s="7" t="s">
        <v>46</v>
      </c>
      <c r="D58" s="7" t="s">
        <v>32</v>
      </c>
      <c r="E58" s="28">
        <v>17</v>
      </c>
      <c r="F58" s="28">
        <v>104</v>
      </c>
      <c r="G58" s="28">
        <v>66</v>
      </c>
      <c r="H58" s="28">
        <v>47</v>
      </c>
      <c r="I58" s="28">
        <v>63</v>
      </c>
      <c r="J58" s="28">
        <v>54</v>
      </c>
      <c r="K58" s="28">
        <v>42</v>
      </c>
      <c r="L58" s="28">
        <v>40</v>
      </c>
      <c r="M58" s="7">
        <f t="shared" si="21"/>
        <v>433</v>
      </c>
      <c r="N58" s="8">
        <f t="shared" si="19"/>
        <v>2.132794457274827</v>
      </c>
      <c r="O58" s="36">
        <f t="shared" si="20"/>
        <v>1.080067484319944</v>
      </c>
      <c r="P58" s="28">
        <v>0</v>
      </c>
      <c r="Q58" s="28">
        <v>0</v>
      </c>
      <c r="R58" s="28" t="s">
        <v>397</v>
      </c>
      <c r="T58" s="17"/>
      <c r="U58" s="48"/>
      <c r="V58" s="48"/>
      <c r="W58" s="48"/>
      <c r="X58" s="48"/>
      <c r="Y58" s="48"/>
      <c r="Z58" s="48"/>
      <c r="AA58" s="48"/>
      <c r="AB58" s="48"/>
      <c r="AC58" s="17"/>
      <c r="AD58" s="2"/>
      <c r="AE58" s="2"/>
    </row>
    <row r="59" spans="1:28" s="1" customFormat="1" ht="23.25">
      <c r="A59" s="10"/>
      <c r="B59" s="74" t="s">
        <v>423</v>
      </c>
      <c r="C59" s="7" t="s">
        <v>43</v>
      </c>
      <c r="D59" s="7" t="s">
        <v>33</v>
      </c>
      <c r="E59" s="28">
        <v>3</v>
      </c>
      <c r="F59" s="28">
        <v>3</v>
      </c>
      <c r="G59" s="28">
        <v>1</v>
      </c>
      <c r="H59" s="28">
        <v>12</v>
      </c>
      <c r="I59" s="28">
        <v>22</v>
      </c>
      <c r="J59" s="28">
        <v>26</v>
      </c>
      <c r="K59" s="28">
        <v>5</v>
      </c>
      <c r="L59" s="28">
        <v>2</v>
      </c>
      <c r="M59" s="7">
        <f t="shared" si="21"/>
        <v>74</v>
      </c>
      <c r="N59" s="8">
        <f t="shared" si="19"/>
        <v>2.527027027027027</v>
      </c>
      <c r="O59" s="36">
        <f t="shared" si="20"/>
        <v>0.783667279318809</v>
      </c>
      <c r="P59" s="28">
        <v>0</v>
      </c>
      <c r="Q59" s="28">
        <v>0</v>
      </c>
      <c r="R59" s="28" t="s">
        <v>398</v>
      </c>
      <c r="T59" s="48"/>
      <c r="U59" s="48"/>
      <c r="V59" s="48"/>
      <c r="W59" s="48"/>
      <c r="X59" s="48"/>
      <c r="Y59" s="48"/>
      <c r="Z59" s="48"/>
      <c r="AA59" s="48"/>
      <c r="AB59" s="48"/>
    </row>
    <row r="60" spans="1:31" s="1" customFormat="1" ht="23.25">
      <c r="A60" s="10"/>
      <c r="B60" s="74" t="s">
        <v>424</v>
      </c>
      <c r="C60" s="7" t="s">
        <v>44</v>
      </c>
      <c r="D60" s="7" t="s">
        <v>32</v>
      </c>
      <c r="E60" s="28">
        <v>3</v>
      </c>
      <c r="F60" s="28">
        <v>11</v>
      </c>
      <c r="G60" s="28">
        <v>14</v>
      </c>
      <c r="H60" s="28">
        <v>53</v>
      </c>
      <c r="I60" s="28">
        <v>153</v>
      </c>
      <c r="J60" s="28">
        <v>108</v>
      </c>
      <c r="K60" s="28">
        <v>45</v>
      </c>
      <c r="L60" s="28">
        <v>37</v>
      </c>
      <c r="M60" s="7">
        <f t="shared" si="21"/>
        <v>424</v>
      </c>
      <c r="N60" s="8">
        <f t="shared" si="19"/>
        <v>2.7122641509433962</v>
      </c>
      <c r="O60" s="36">
        <f t="shared" si="20"/>
        <v>0.6985433402078985</v>
      </c>
      <c r="P60" s="28">
        <v>8</v>
      </c>
      <c r="Q60" s="28">
        <v>0</v>
      </c>
      <c r="R60" s="28" t="s">
        <v>398</v>
      </c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s="1" customFormat="1" ht="21" customHeight="1">
      <c r="A61" s="10"/>
      <c r="B61" s="74" t="s">
        <v>425</v>
      </c>
      <c r="C61" s="7" t="s">
        <v>45</v>
      </c>
      <c r="D61" s="7" t="s">
        <v>32</v>
      </c>
      <c r="E61" s="28">
        <v>14</v>
      </c>
      <c r="F61" s="28">
        <v>70</v>
      </c>
      <c r="G61" s="28">
        <v>56</v>
      </c>
      <c r="H61" s="28">
        <v>86</v>
      </c>
      <c r="I61" s="28">
        <v>59</v>
      </c>
      <c r="J61" s="28">
        <v>40</v>
      </c>
      <c r="K61" s="28">
        <v>26</v>
      </c>
      <c r="L61" s="28">
        <v>74</v>
      </c>
      <c r="M61" s="7">
        <f t="shared" si="21"/>
        <v>425</v>
      </c>
      <c r="N61" s="8">
        <f t="shared" si="19"/>
        <v>2.307058823529412</v>
      </c>
      <c r="O61" s="36">
        <f t="shared" si="20"/>
        <v>1.094562844275834</v>
      </c>
      <c r="P61" s="28">
        <v>1</v>
      </c>
      <c r="Q61" s="28">
        <v>6</v>
      </c>
      <c r="R61" s="28" t="s">
        <v>398</v>
      </c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</row>
    <row r="62" spans="1:31" s="1" customFormat="1" ht="21" customHeight="1">
      <c r="A62" s="10"/>
      <c r="B62" s="74" t="s">
        <v>426</v>
      </c>
      <c r="C62" s="7" t="s">
        <v>46</v>
      </c>
      <c r="D62" s="7" t="s">
        <v>32</v>
      </c>
      <c r="E62" s="28">
        <v>15</v>
      </c>
      <c r="F62" s="28">
        <v>188</v>
      </c>
      <c r="G62" s="28">
        <v>62</v>
      </c>
      <c r="H62" s="28">
        <v>57</v>
      </c>
      <c r="I62" s="28">
        <v>33</v>
      </c>
      <c r="J62" s="28">
        <v>29</v>
      </c>
      <c r="K62" s="28">
        <v>19</v>
      </c>
      <c r="L62" s="28">
        <v>21</v>
      </c>
      <c r="M62" s="7">
        <f t="shared" si="21"/>
        <v>424</v>
      </c>
      <c r="N62" s="8">
        <f t="shared" si="19"/>
        <v>1.6863207547169812</v>
      </c>
      <c r="O62" s="36">
        <f t="shared" si="20"/>
        <v>0.9538658438479739</v>
      </c>
      <c r="P62" s="28">
        <v>0</v>
      </c>
      <c r="Q62" s="28">
        <v>8</v>
      </c>
      <c r="R62" s="28" t="s">
        <v>398</v>
      </c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256" s="1" customFormat="1" ht="21.75" customHeight="1">
      <c r="A63" s="136" t="s">
        <v>58</v>
      </c>
      <c r="B63" s="137"/>
      <c r="C63" s="137"/>
      <c r="D63" s="138"/>
      <c r="E63" s="32">
        <f aca="true" t="shared" si="22" ref="E63:M63">SUM(E13:E29,E36:E41,E55:E62)</f>
        <v>179.54639175257734</v>
      </c>
      <c r="F63" s="32">
        <f t="shared" si="22"/>
        <v>1121.049255441008</v>
      </c>
      <c r="G63" s="32">
        <f t="shared" si="22"/>
        <v>1131.2983963344789</v>
      </c>
      <c r="H63" s="32">
        <f t="shared" si="22"/>
        <v>1810.265750286369</v>
      </c>
      <c r="I63" s="32">
        <f t="shared" si="22"/>
        <v>1727.4530355097365</v>
      </c>
      <c r="J63" s="32">
        <f t="shared" si="22"/>
        <v>1670.5475372279498</v>
      </c>
      <c r="K63" s="32">
        <f t="shared" si="22"/>
        <v>1108.4942726231386</v>
      </c>
      <c r="L63" s="32">
        <f t="shared" si="22"/>
        <v>1935.8453608247423</v>
      </c>
      <c r="M63" s="63">
        <f t="shared" si="22"/>
        <v>10666.885452462771</v>
      </c>
      <c r="N63" s="8">
        <f t="shared" si="19"/>
        <v>2.567939354981014</v>
      </c>
      <c r="O63" s="36">
        <f t="shared" si="20"/>
        <v>1.0132230082297677</v>
      </c>
      <c r="P63" s="32">
        <f>SUM(P13:P29,P36:P41,P55:P62)</f>
        <v>22</v>
      </c>
      <c r="Q63" s="32">
        <f>SUM(Q13:Q29,Q36:Q41,Q55:Q62)</f>
        <v>70.11454753722795</v>
      </c>
      <c r="R63" s="33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  <c r="IT63" s="5"/>
      <c r="IU63" s="5"/>
      <c r="IV63" s="5"/>
    </row>
    <row r="64" spans="1:19" s="12" customFormat="1" ht="21.75" customHeight="1">
      <c r="A64" s="136" t="s">
        <v>60</v>
      </c>
      <c r="B64" s="137"/>
      <c r="C64" s="137"/>
      <c r="D64" s="138"/>
      <c r="E64" s="8">
        <f aca="true" t="shared" si="23" ref="E64:L64">(E63*100)/$M63</f>
        <v>1.6832128980172338</v>
      </c>
      <c r="F64" s="8">
        <f t="shared" si="23"/>
        <v>10.50962120514925</v>
      </c>
      <c r="G64" s="8">
        <f t="shared" si="23"/>
        <v>10.605704930236076</v>
      </c>
      <c r="H64" s="8">
        <f t="shared" si="23"/>
        <v>16.97089331608426</v>
      </c>
      <c r="I64" s="8">
        <f t="shared" si="23"/>
        <v>16.194540038966124</v>
      </c>
      <c r="J64" s="8">
        <f t="shared" si="23"/>
        <v>15.661061934833597</v>
      </c>
      <c r="K64" s="8">
        <f t="shared" si="23"/>
        <v>10.391920655407521</v>
      </c>
      <c r="L64" s="8">
        <f t="shared" si="23"/>
        <v>18.148178017396766</v>
      </c>
      <c r="M64" s="8">
        <f>((M63-(P63+Q63))*100)/$M63</f>
        <v>99.1364438293845</v>
      </c>
      <c r="N64" s="23" t="s">
        <v>20</v>
      </c>
      <c r="O64" s="37" t="s">
        <v>20</v>
      </c>
      <c r="P64" s="8">
        <f>(P63*100)/$M63</f>
        <v>0.2062457696582899</v>
      </c>
      <c r="Q64" s="8">
        <f>(Q63*100)/$M63</f>
        <v>0.6573104009571968</v>
      </c>
      <c r="R64" s="11"/>
      <c r="S64" s="60"/>
    </row>
    <row r="65" spans="1:256" s="50" customFormat="1" ht="21.7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6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4"/>
      <c r="CS65" s="54"/>
      <c r="CT65" s="54"/>
      <c r="CU65" s="54"/>
      <c r="CV65" s="54"/>
      <c r="CW65" s="54"/>
      <c r="CX65" s="54"/>
      <c r="CY65" s="54"/>
      <c r="CZ65" s="54"/>
      <c r="DA65" s="54"/>
      <c r="DB65" s="54"/>
      <c r="DC65" s="54"/>
      <c r="DD65" s="54"/>
      <c r="DE65" s="54"/>
      <c r="DF65" s="54"/>
      <c r="DG65" s="54"/>
      <c r="DH65" s="54"/>
      <c r="DI65" s="54"/>
      <c r="DJ65" s="54"/>
      <c r="DK65" s="54"/>
      <c r="DL65" s="54"/>
      <c r="DM65" s="54"/>
      <c r="DN65" s="54"/>
      <c r="DO65" s="54"/>
      <c r="DP65" s="54"/>
      <c r="DQ65" s="54"/>
      <c r="DR65" s="54"/>
      <c r="DS65" s="54"/>
      <c r="DT65" s="54"/>
      <c r="DU65" s="54"/>
      <c r="DV65" s="54"/>
      <c r="DW65" s="54"/>
      <c r="DX65" s="54"/>
      <c r="DY65" s="54"/>
      <c r="DZ65" s="54"/>
      <c r="EA65" s="54"/>
      <c r="EB65" s="54"/>
      <c r="EC65" s="54"/>
      <c r="ED65" s="54"/>
      <c r="EE65" s="54"/>
      <c r="EF65" s="54"/>
      <c r="EG65" s="54"/>
      <c r="EH65" s="54"/>
      <c r="EI65" s="54"/>
      <c r="EJ65" s="54"/>
      <c r="EK65" s="54"/>
      <c r="EL65" s="54"/>
      <c r="EM65" s="54"/>
      <c r="EN65" s="54"/>
      <c r="EO65" s="54"/>
      <c r="EP65" s="54"/>
      <c r="EQ65" s="54"/>
      <c r="ER65" s="54"/>
      <c r="ES65" s="54"/>
      <c r="ET65" s="54"/>
      <c r="EU65" s="54"/>
      <c r="EV65" s="54"/>
      <c r="EW65" s="54"/>
      <c r="EX65" s="54"/>
      <c r="EY65" s="54"/>
      <c r="EZ65" s="54"/>
      <c r="FA65" s="54"/>
      <c r="FB65" s="54"/>
      <c r="FC65" s="54"/>
      <c r="FD65" s="54"/>
      <c r="FE65" s="54"/>
      <c r="FF65" s="54"/>
      <c r="FG65" s="54"/>
      <c r="FH65" s="54"/>
      <c r="FI65" s="54"/>
      <c r="FJ65" s="54"/>
      <c r="FK65" s="54"/>
      <c r="FL65" s="54"/>
      <c r="FM65" s="54"/>
      <c r="FN65" s="54"/>
      <c r="FO65" s="54"/>
      <c r="FP65" s="54"/>
      <c r="FQ65" s="54"/>
      <c r="FR65" s="54"/>
      <c r="FS65" s="54"/>
      <c r="FT65" s="54"/>
      <c r="FU65" s="54"/>
      <c r="FV65" s="54"/>
      <c r="FW65" s="54"/>
      <c r="FX65" s="54"/>
      <c r="FY65" s="54"/>
      <c r="FZ65" s="54"/>
      <c r="GA65" s="54"/>
      <c r="GB65" s="54"/>
      <c r="GC65" s="54"/>
      <c r="GD65" s="54"/>
      <c r="GE65" s="54"/>
      <c r="GF65" s="54"/>
      <c r="GG65" s="54"/>
      <c r="GH65" s="54"/>
      <c r="GI65" s="54"/>
      <c r="GJ65" s="54"/>
      <c r="GK65" s="54"/>
      <c r="GL65" s="54"/>
      <c r="GM65" s="54"/>
      <c r="GN65" s="54"/>
      <c r="GO65" s="54"/>
      <c r="GP65" s="54"/>
      <c r="GQ65" s="54"/>
      <c r="GR65" s="54"/>
      <c r="GS65" s="54"/>
      <c r="GT65" s="54"/>
      <c r="GU65" s="54"/>
      <c r="GV65" s="54"/>
      <c r="GW65" s="54"/>
      <c r="GX65" s="54"/>
      <c r="GY65" s="54"/>
      <c r="GZ65" s="54"/>
      <c r="HA65" s="54"/>
      <c r="HB65" s="54"/>
      <c r="HC65" s="54"/>
      <c r="HD65" s="54"/>
      <c r="HE65" s="54"/>
      <c r="HF65" s="54"/>
      <c r="HG65" s="54"/>
      <c r="HH65" s="54"/>
      <c r="HI65" s="54"/>
      <c r="HJ65" s="54"/>
      <c r="HK65" s="54"/>
      <c r="HL65" s="54"/>
      <c r="HM65" s="54"/>
      <c r="HN65" s="54"/>
      <c r="HO65" s="54"/>
      <c r="HP65" s="54"/>
      <c r="HQ65" s="54"/>
      <c r="HR65" s="54"/>
      <c r="HS65" s="54"/>
      <c r="HT65" s="54"/>
      <c r="HU65" s="54"/>
      <c r="HV65" s="54"/>
      <c r="HW65" s="54"/>
      <c r="HX65" s="54"/>
      <c r="HY65" s="54"/>
      <c r="HZ65" s="54"/>
      <c r="IA65" s="54"/>
      <c r="IB65" s="54"/>
      <c r="IC65" s="54"/>
      <c r="ID65" s="54"/>
      <c r="IE65" s="54"/>
      <c r="IF65" s="54"/>
      <c r="IG65" s="54"/>
      <c r="IH65" s="54"/>
      <c r="II65" s="54"/>
      <c r="IJ65" s="54"/>
      <c r="IK65" s="54"/>
      <c r="IL65" s="54"/>
      <c r="IM65" s="54"/>
      <c r="IN65" s="54"/>
      <c r="IO65" s="54"/>
      <c r="IP65" s="54"/>
      <c r="IQ65" s="54"/>
      <c r="IR65" s="54"/>
      <c r="IS65" s="54"/>
      <c r="IT65" s="54"/>
      <c r="IU65" s="54"/>
      <c r="IV65" s="54"/>
    </row>
    <row r="66" spans="1:256" s="50" customFormat="1" ht="21.75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6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  <c r="CG66" s="54"/>
      <c r="CH66" s="54"/>
      <c r="CI66" s="54"/>
      <c r="CJ66" s="54"/>
      <c r="CK66" s="54"/>
      <c r="CL66" s="54"/>
      <c r="CM66" s="54"/>
      <c r="CN66" s="54"/>
      <c r="CO66" s="54"/>
      <c r="CP66" s="54"/>
      <c r="CQ66" s="54"/>
      <c r="CR66" s="54"/>
      <c r="CS66" s="54"/>
      <c r="CT66" s="54"/>
      <c r="CU66" s="54"/>
      <c r="CV66" s="54"/>
      <c r="CW66" s="54"/>
      <c r="CX66" s="54"/>
      <c r="CY66" s="54"/>
      <c r="CZ66" s="54"/>
      <c r="DA66" s="54"/>
      <c r="DB66" s="54"/>
      <c r="DC66" s="54"/>
      <c r="DD66" s="54"/>
      <c r="DE66" s="54"/>
      <c r="DF66" s="54"/>
      <c r="DG66" s="54"/>
      <c r="DH66" s="54"/>
      <c r="DI66" s="54"/>
      <c r="DJ66" s="54"/>
      <c r="DK66" s="54"/>
      <c r="DL66" s="54"/>
      <c r="DM66" s="54"/>
      <c r="DN66" s="54"/>
      <c r="DO66" s="54"/>
      <c r="DP66" s="54"/>
      <c r="DQ66" s="54"/>
      <c r="DR66" s="54"/>
      <c r="DS66" s="54"/>
      <c r="DT66" s="54"/>
      <c r="DU66" s="54"/>
      <c r="DV66" s="54"/>
      <c r="DW66" s="54"/>
      <c r="DX66" s="54"/>
      <c r="DY66" s="54"/>
      <c r="DZ66" s="54"/>
      <c r="EA66" s="54"/>
      <c r="EB66" s="54"/>
      <c r="EC66" s="54"/>
      <c r="ED66" s="54"/>
      <c r="EE66" s="54"/>
      <c r="EF66" s="54"/>
      <c r="EG66" s="54"/>
      <c r="EH66" s="54"/>
      <c r="EI66" s="54"/>
      <c r="EJ66" s="54"/>
      <c r="EK66" s="54"/>
      <c r="EL66" s="54"/>
      <c r="EM66" s="54"/>
      <c r="EN66" s="54"/>
      <c r="EO66" s="54"/>
      <c r="EP66" s="54"/>
      <c r="EQ66" s="54"/>
      <c r="ER66" s="54"/>
      <c r="ES66" s="54"/>
      <c r="ET66" s="54"/>
      <c r="EU66" s="54"/>
      <c r="EV66" s="54"/>
      <c r="EW66" s="54"/>
      <c r="EX66" s="54"/>
      <c r="EY66" s="54"/>
      <c r="EZ66" s="54"/>
      <c r="FA66" s="54"/>
      <c r="FB66" s="54"/>
      <c r="FC66" s="54"/>
      <c r="FD66" s="54"/>
      <c r="FE66" s="54"/>
      <c r="FF66" s="54"/>
      <c r="FG66" s="54"/>
      <c r="FH66" s="54"/>
      <c r="FI66" s="54"/>
      <c r="FJ66" s="54"/>
      <c r="FK66" s="54"/>
      <c r="FL66" s="54"/>
      <c r="FM66" s="54"/>
      <c r="FN66" s="54"/>
      <c r="FO66" s="54"/>
      <c r="FP66" s="54"/>
      <c r="FQ66" s="54"/>
      <c r="FR66" s="54"/>
      <c r="FS66" s="54"/>
      <c r="FT66" s="54"/>
      <c r="FU66" s="54"/>
      <c r="FV66" s="54"/>
      <c r="FW66" s="54"/>
      <c r="FX66" s="54"/>
      <c r="FY66" s="54"/>
      <c r="FZ66" s="54"/>
      <c r="GA66" s="54"/>
      <c r="GB66" s="54"/>
      <c r="GC66" s="54"/>
      <c r="GD66" s="54"/>
      <c r="GE66" s="54"/>
      <c r="GF66" s="54"/>
      <c r="GG66" s="54"/>
      <c r="GH66" s="54"/>
      <c r="GI66" s="54"/>
      <c r="GJ66" s="54"/>
      <c r="GK66" s="54"/>
      <c r="GL66" s="54"/>
      <c r="GM66" s="54"/>
      <c r="GN66" s="54"/>
      <c r="GO66" s="54"/>
      <c r="GP66" s="54"/>
      <c r="GQ66" s="54"/>
      <c r="GR66" s="54"/>
      <c r="GS66" s="54"/>
      <c r="GT66" s="54"/>
      <c r="GU66" s="54"/>
      <c r="GV66" s="54"/>
      <c r="GW66" s="54"/>
      <c r="GX66" s="54"/>
      <c r="GY66" s="54"/>
      <c r="GZ66" s="54"/>
      <c r="HA66" s="54"/>
      <c r="HB66" s="54"/>
      <c r="HC66" s="54"/>
      <c r="HD66" s="54"/>
      <c r="HE66" s="54"/>
      <c r="HF66" s="54"/>
      <c r="HG66" s="54"/>
      <c r="HH66" s="54"/>
      <c r="HI66" s="54"/>
      <c r="HJ66" s="54"/>
      <c r="HK66" s="54"/>
      <c r="HL66" s="54"/>
      <c r="HM66" s="54"/>
      <c r="HN66" s="54"/>
      <c r="HO66" s="54"/>
      <c r="HP66" s="54"/>
      <c r="HQ66" s="54"/>
      <c r="HR66" s="54"/>
      <c r="HS66" s="54"/>
      <c r="HT66" s="54"/>
      <c r="HU66" s="54"/>
      <c r="HV66" s="54"/>
      <c r="HW66" s="54"/>
      <c r="HX66" s="54"/>
      <c r="HY66" s="54"/>
      <c r="HZ66" s="54"/>
      <c r="IA66" s="54"/>
      <c r="IB66" s="54"/>
      <c r="IC66" s="54"/>
      <c r="ID66" s="54"/>
      <c r="IE66" s="54"/>
      <c r="IF66" s="54"/>
      <c r="IG66" s="54"/>
      <c r="IH66" s="54"/>
      <c r="II66" s="54"/>
      <c r="IJ66" s="54"/>
      <c r="IK66" s="54"/>
      <c r="IL66" s="54"/>
      <c r="IM66" s="54"/>
      <c r="IN66" s="54"/>
      <c r="IO66" s="54"/>
      <c r="IP66" s="54"/>
      <c r="IQ66" s="54"/>
      <c r="IR66" s="54"/>
      <c r="IS66" s="54"/>
      <c r="IT66" s="54"/>
      <c r="IU66" s="54"/>
      <c r="IV66" s="54"/>
    </row>
    <row r="67" spans="1:18" s="50" customFormat="1" ht="18.75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8"/>
      <c r="O67" s="59"/>
      <c r="P67" s="57"/>
      <c r="Q67" s="57"/>
      <c r="R67" s="57"/>
    </row>
    <row r="68" spans="1:18" s="50" customFormat="1" ht="18.75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8"/>
      <c r="O68" s="59"/>
      <c r="P68" s="57"/>
      <c r="Q68" s="57"/>
      <c r="R68" s="57"/>
    </row>
    <row r="69" spans="1:18" s="50" customFormat="1" ht="18.75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8"/>
      <c r="O69" s="59"/>
      <c r="P69" s="57"/>
      <c r="Q69" s="57"/>
      <c r="R69" s="57"/>
    </row>
    <row r="70" spans="1:18" s="50" customFormat="1" ht="18.75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8"/>
      <c r="O70" s="59"/>
      <c r="P70" s="57"/>
      <c r="Q70" s="57"/>
      <c r="R70" s="57"/>
    </row>
    <row r="71" spans="1:18" s="50" customFormat="1" ht="18.75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8"/>
      <c r="O71" s="59"/>
      <c r="P71" s="57"/>
      <c r="Q71" s="57"/>
      <c r="R71" s="57"/>
    </row>
    <row r="72" spans="1:18" s="50" customFormat="1" ht="18.75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8"/>
      <c r="O72" s="59"/>
      <c r="P72" s="57"/>
      <c r="Q72" s="57"/>
      <c r="R72" s="57"/>
    </row>
    <row r="73" spans="1:18" s="50" customFormat="1" ht="18.75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8"/>
      <c r="O73" s="59"/>
      <c r="P73" s="57"/>
      <c r="Q73" s="57"/>
      <c r="R73" s="57"/>
    </row>
    <row r="74" spans="1:18" s="50" customFormat="1" ht="18.75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8"/>
      <c r="O74" s="59"/>
      <c r="P74" s="57"/>
      <c r="Q74" s="57"/>
      <c r="R74" s="57"/>
    </row>
    <row r="75" spans="1:18" s="50" customFormat="1" ht="18.75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8"/>
      <c r="O75" s="59"/>
      <c r="P75" s="57"/>
      <c r="Q75" s="57"/>
      <c r="R75" s="57"/>
    </row>
    <row r="76" spans="1:18" s="50" customFormat="1" ht="18.75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8"/>
      <c r="O76" s="59"/>
      <c r="P76" s="57"/>
      <c r="Q76" s="57"/>
      <c r="R76" s="57"/>
    </row>
    <row r="77" spans="1:18" s="50" customFormat="1" ht="18.75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8"/>
      <c r="O77" s="59"/>
      <c r="P77" s="57"/>
      <c r="Q77" s="57"/>
      <c r="R77" s="57"/>
    </row>
    <row r="78" spans="1:18" s="50" customFormat="1" ht="18.75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8"/>
      <c r="O78" s="59"/>
      <c r="P78" s="57"/>
      <c r="Q78" s="57"/>
      <c r="R78" s="57"/>
    </row>
    <row r="79" spans="1:18" s="50" customFormat="1" ht="18.75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8"/>
      <c r="O79" s="59"/>
      <c r="P79" s="57"/>
      <c r="Q79" s="57"/>
      <c r="R79" s="57"/>
    </row>
  </sheetData>
  <sheetProtection/>
  <mergeCells count="34">
    <mergeCell ref="A45:R45"/>
    <mergeCell ref="E47:L47"/>
    <mergeCell ref="N47:N48"/>
    <mergeCell ref="O47:O48"/>
    <mergeCell ref="R47:R48"/>
    <mergeCell ref="A47:A48"/>
    <mergeCell ref="B47:B48"/>
    <mergeCell ref="C47:C48"/>
    <mergeCell ref="A24:A25"/>
    <mergeCell ref="B24:B25"/>
    <mergeCell ref="C24:C25"/>
    <mergeCell ref="D24:D25"/>
    <mergeCell ref="A17:D17"/>
    <mergeCell ref="A18:D18"/>
    <mergeCell ref="E3:L3"/>
    <mergeCell ref="N3:N4"/>
    <mergeCell ref="O3:O4"/>
    <mergeCell ref="R3:R4"/>
    <mergeCell ref="D47:D48"/>
    <mergeCell ref="E24:L24"/>
    <mergeCell ref="N24:N25"/>
    <mergeCell ref="O24:O25"/>
    <mergeCell ref="A46:R46"/>
    <mergeCell ref="R24:R25"/>
    <mergeCell ref="A63:D63"/>
    <mergeCell ref="A64:D64"/>
    <mergeCell ref="A1:R1"/>
    <mergeCell ref="A2:R2"/>
    <mergeCell ref="A22:R22"/>
    <mergeCell ref="A23:R23"/>
    <mergeCell ref="A3:A4"/>
    <mergeCell ref="B3:B4"/>
    <mergeCell ref="C3:C4"/>
    <mergeCell ref="D3:D4"/>
  </mergeCells>
  <printOptions/>
  <pageMargins left="0.75" right="0.47" top="0.65" bottom="0.59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79"/>
  <sheetViews>
    <sheetView zoomScalePageLayoutView="0" workbookViewId="0" topLeftCell="J1">
      <selection activeCell="T4" sqref="T4:AF10"/>
    </sheetView>
  </sheetViews>
  <sheetFormatPr defaultColWidth="9.140625" defaultRowHeight="12.75"/>
  <cols>
    <col min="1" max="1" width="8.28125" style="3" bestFit="1" customWidth="1"/>
    <col min="2" max="2" width="7.8515625" style="0" bestFit="1" customWidth="1"/>
    <col min="3" max="3" width="16.8515625" style="0" bestFit="1" customWidth="1"/>
    <col min="4" max="4" width="10.7109375" style="0" bestFit="1" customWidth="1"/>
    <col min="5" max="6" width="4.421875" style="3" bestFit="1" customWidth="1"/>
    <col min="7" max="12" width="5.421875" style="3" bestFit="1" customWidth="1"/>
    <col min="13" max="13" width="13.7109375" style="3" bestFit="1" customWidth="1"/>
    <col min="14" max="14" width="7.57421875" style="6" customWidth="1"/>
    <col min="15" max="15" width="7.57421875" style="43" customWidth="1"/>
    <col min="16" max="16" width="6.421875" style="3" bestFit="1" customWidth="1"/>
    <col min="17" max="17" width="7.421875" style="3" bestFit="1" customWidth="1"/>
    <col min="18" max="18" width="8.57421875" style="0" bestFit="1" customWidth="1"/>
    <col min="21" max="21" width="10.00390625" style="0" bestFit="1" customWidth="1"/>
    <col min="22" max="35" width="7.00390625" style="0" customWidth="1"/>
  </cols>
  <sheetData>
    <row r="1" spans="1:18" s="115" customFormat="1" ht="26.25">
      <c r="A1" s="130" t="s">
        <v>67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</row>
    <row r="2" spans="1:18" s="115" customFormat="1" ht="26.25">
      <c r="A2" s="130" t="s">
        <v>370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</row>
    <row r="3" spans="1:32" s="1" customFormat="1" ht="23.25">
      <c r="A3" s="126" t="s">
        <v>24</v>
      </c>
      <c r="B3" s="126" t="s">
        <v>0</v>
      </c>
      <c r="C3" s="126" t="s">
        <v>34</v>
      </c>
      <c r="D3" s="126" t="s">
        <v>31</v>
      </c>
      <c r="E3" s="127" t="s">
        <v>19</v>
      </c>
      <c r="F3" s="127"/>
      <c r="G3" s="127"/>
      <c r="H3" s="127"/>
      <c r="I3" s="127"/>
      <c r="J3" s="127"/>
      <c r="K3" s="127"/>
      <c r="L3" s="127"/>
      <c r="M3" s="9" t="s">
        <v>18</v>
      </c>
      <c r="N3" s="126" t="s">
        <v>22</v>
      </c>
      <c r="O3" s="128" t="s">
        <v>23</v>
      </c>
      <c r="P3" s="70"/>
      <c r="Q3" s="70"/>
      <c r="R3" s="126" t="s">
        <v>3</v>
      </c>
      <c r="V3" s="12">
        <v>0</v>
      </c>
      <c r="W3" s="12">
        <v>1</v>
      </c>
      <c r="X3" s="12">
        <v>1.5</v>
      </c>
      <c r="Y3" s="12">
        <v>2</v>
      </c>
      <c r="Z3" s="12">
        <v>2.5</v>
      </c>
      <c r="AA3" s="12">
        <v>3</v>
      </c>
      <c r="AB3" s="12">
        <v>3.5</v>
      </c>
      <c r="AC3" s="12">
        <v>4</v>
      </c>
      <c r="AD3" s="12" t="s">
        <v>58</v>
      </c>
      <c r="AE3" s="12" t="s">
        <v>1</v>
      </c>
      <c r="AF3" s="1" t="s">
        <v>2</v>
      </c>
    </row>
    <row r="4" spans="1:32" s="1" customFormat="1" ht="23.25">
      <c r="A4" s="126"/>
      <c r="B4" s="126"/>
      <c r="C4" s="126"/>
      <c r="D4" s="126"/>
      <c r="E4" s="7">
        <v>0</v>
      </c>
      <c r="F4" s="7">
        <v>1</v>
      </c>
      <c r="G4" s="7">
        <v>1.5</v>
      </c>
      <c r="H4" s="7">
        <v>2</v>
      </c>
      <c r="I4" s="7">
        <v>2.5</v>
      </c>
      <c r="J4" s="7">
        <v>3</v>
      </c>
      <c r="K4" s="7">
        <v>3.5</v>
      </c>
      <c r="L4" s="7">
        <v>4</v>
      </c>
      <c r="M4" s="11" t="s">
        <v>21</v>
      </c>
      <c r="N4" s="126"/>
      <c r="O4" s="128"/>
      <c r="P4" s="71" t="s">
        <v>1</v>
      </c>
      <c r="Q4" s="71" t="s">
        <v>2</v>
      </c>
      <c r="R4" s="126"/>
      <c r="U4" s="1" t="s">
        <v>25</v>
      </c>
      <c r="V4" s="1">
        <f>SUM(E5:E11)</f>
        <v>22</v>
      </c>
      <c r="W4" s="1">
        <f aca="true" t="shared" si="0" ref="W4:AC4">SUM(F5:F11)</f>
        <v>212</v>
      </c>
      <c r="X4" s="1">
        <f t="shared" si="0"/>
        <v>347</v>
      </c>
      <c r="Y4" s="1">
        <f t="shared" si="0"/>
        <v>494</v>
      </c>
      <c r="Z4" s="1">
        <f t="shared" si="0"/>
        <v>538</v>
      </c>
      <c r="AA4" s="1">
        <f t="shared" si="0"/>
        <v>706</v>
      </c>
      <c r="AB4" s="1">
        <f t="shared" si="0"/>
        <v>591</v>
      </c>
      <c r="AC4" s="1">
        <f t="shared" si="0"/>
        <v>1102</v>
      </c>
      <c r="AD4" s="1">
        <f aca="true" t="shared" si="1" ref="AD4:AD9">SUM(V4:AC4)</f>
        <v>4012</v>
      </c>
      <c r="AE4" s="1">
        <f>SUM(P5:P11)</f>
        <v>4</v>
      </c>
      <c r="AF4" s="1">
        <f>SUM(Q5:Q11)</f>
        <v>12</v>
      </c>
    </row>
    <row r="5" spans="1:32" s="1" customFormat="1" ht="23.25">
      <c r="A5" s="7" t="s">
        <v>25</v>
      </c>
      <c r="B5" s="22" t="s">
        <v>103</v>
      </c>
      <c r="C5" s="77" t="s">
        <v>47</v>
      </c>
      <c r="D5" s="22" t="s">
        <v>33</v>
      </c>
      <c r="E5" s="7">
        <v>0</v>
      </c>
      <c r="F5" s="7">
        <v>12</v>
      </c>
      <c r="G5" s="7">
        <v>33</v>
      </c>
      <c r="H5" s="7">
        <v>46</v>
      </c>
      <c r="I5" s="7">
        <v>55</v>
      </c>
      <c r="J5" s="7">
        <v>104</v>
      </c>
      <c r="K5" s="7">
        <v>101</v>
      </c>
      <c r="L5" s="7">
        <v>223</v>
      </c>
      <c r="M5" s="7">
        <f aca="true" t="shared" si="2" ref="M5:M17">SUM(E5:L5)</f>
        <v>574</v>
      </c>
      <c r="N5" s="8">
        <f aca="true" t="shared" si="3" ref="N5:N17">((4*L5)+(3.5*K5)+(3*J5)+(2.5*I5)+(2*H5)+(1.5*G5)+(F5))/M5</f>
        <v>3.220383275261324</v>
      </c>
      <c r="O5" s="41">
        <f aca="true" t="shared" si="4" ref="O5:O17">SQRT((16*L5+12.25*K5+9*J5+6.25*I5+4*H5+2.25*G5+F5)/M5-(N5^2))</f>
        <v>0.8372548428736651</v>
      </c>
      <c r="P5" s="7">
        <v>2</v>
      </c>
      <c r="Q5" s="7">
        <v>0</v>
      </c>
      <c r="R5" s="7" t="s">
        <v>305</v>
      </c>
      <c r="U5" s="1" t="s">
        <v>26</v>
      </c>
      <c r="V5" s="1">
        <f>SUM(E12:E17)</f>
        <v>185</v>
      </c>
      <c r="W5" s="1">
        <f aca="true" t="shared" si="5" ref="W5:AC5">SUM(F12:F17)</f>
        <v>322</v>
      </c>
      <c r="X5" s="1">
        <f t="shared" si="5"/>
        <v>287</v>
      </c>
      <c r="Y5" s="1">
        <f t="shared" si="5"/>
        <v>417</v>
      </c>
      <c r="Z5" s="1">
        <f t="shared" si="5"/>
        <v>474</v>
      </c>
      <c r="AA5" s="1">
        <f t="shared" si="5"/>
        <v>595</v>
      </c>
      <c r="AB5" s="1">
        <f t="shared" si="5"/>
        <v>451</v>
      </c>
      <c r="AC5" s="1">
        <f t="shared" si="5"/>
        <v>820</v>
      </c>
      <c r="AD5" s="1">
        <f t="shared" si="1"/>
        <v>3551</v>
      </c>
      <c r="AE5" s="1">
        <f>SUM(P12:P17)</f>
        <v>0</v>
      </c>
      <c r="AF5" s="1">
        <f>SUM(Q12:Q17)</f>
        <v>10</v>
      </c>
    </row>
    <row r="6" spans="1:32" s="1" customFormat="1" ht="23.25">
      <c r="A6" s="9"/>
      <c r="B6" s="22" t="s">
        <v>104</v>
      </c>
      <c r="C6" s="22" t="s">
        <v>109</v>
      </c>
      <c r="D6" s="22" t="s">
        <v>32</v>
      </c>
      <c r="E6" s="7">
        <v>2</v>
      </c>
      <c r="F6" s="7">
        <v>21</v>
      </c>
      <c r="G6" s="7">
        <v>70</v>
      </c>
      <c r="H6" s="7">
        <v>98</v>
      </c>
      <c r="I6" s="7">
        <v>114</v>
      </c>
      <c r="J6" s="7">
        <v>124</v>
      </c>
      <c r="K6" s="7">
        <v>74</v>
      </c>
      <c r="L6" s="7">
        <v>71</v>
      </c>
      <c r="M6" s="7">
        <f t="shared" si="2"/>
        <v>574</v>
      </c>
      <c r="N6" s="8">
        <f t="shared" si="3"/>
        <v>2.6515679442508713</v>
      </c>
      <c r="O6" s="41">
        <f t="shared" si="4"/>
        <v>0.840828350538913</v>
      </c>
      <c r="P6" s="7">
        <v>0</v>
      </c>
      <c r="Q6" s="7">
        <v>2</v>
      </c>
      <c r="R6" s="7" t="s">
        <v>305</v>
      </c>
      <c r="U6" s="1" t="s">
        <v>27</v>
      </c>
      <c r="V6" s="1">
        <f>SUM(E26:E28)</f>
        <v>23</v>
      </c>
      <c r="W6" s="1">
        <f aca="true" t="shared" si="6" ref="W6:AC6">SUM(F26:F28)</f>
        <v>277</v>
      </c>
      <c r="X6" s="1">
        <f t="shared" si="6"/>
        <v>214</v>
      </c>
      <c r="Y6" s="1">
        <f t="shared" si="6"/>
        <v>371</v>
      </c>
      <c r="Z6" s="1">
        <f t="shared" si="6"/>
        <v>181</v>
      </c>
      <c r="AA6" s="1">
        <f t="shared" si="6"/>
        <v>254</v>
      </c>
      <c r="AB6" s="1">
        <f t="shared" si="6"/>
        <v>110</v>
      </c>
      <c r="AC6" s="1">
        <f t="shared" si="6"/>
        <v>234</v>
      </c>
      <c r="AD6" s="1">
        <f t="shared" si="1"/>
        <v>1664</v>
      </c>
      <c r="AE6" s="1">
        <f>SUM(P26:P28)</f>
        <v>7</v>
      </c>
      <c r="AF6" s="1">
        <f>SUM(Q26:Q28)</f>
        <v>0</v>
      </c>
    </row>
    <row r="7" spans="1:32" s="1" customFormat="1" ht="23.25">
      <c r="A7" s="10"/>
      <c r="B7" s="22" t="s">
        <v>105</v>
      </c>
      <c r="C7" s="22" t="s">
        <v>151</v>
      </c>
      <c r="D7" s="22" t="s">
        <v>33</v>
      </c>
      <c r="E7" s="7">
        <v>0</v>
      </c>
      <c r="F7" s="7">
        <v>19</v>
      </c>
      <c r="G7" s="7">
        <v>47</v>
      </c>
      <c r="H7" s="7">
        <v>74</v>
      </c>
      <c r="I7" s="7">
        <v>116</v>
      </c>
      <c r="J7" s="7">
        <v>129</v>
      </c>
      <c r="K7" s="7">
        <v>110</v>
      </c>
      <c r="L7" s="7">
        <v>79</v>
      </c>
      <c r="M7" s="7">
        <f t="shared" si="2"/>
        <v>574</v>
      </c>
      <c r="N7" s="8">
        <f t="shared" si="3"/>
        <v>2.8144599303135887</v>
      </c>
      <c r="O7" s="41">
        <f t="shared" si="4"/>
        <v>0.8044843638008118</v>
      </c>
      <c r="P7" s="7">
        <v>2</v>
      </c>
      <c r="Q7" s="7">
        <v>0</v>
      </c>
      <c r="R7" s="7" t="s">
        <v>305</v>
      </c>
      <c r="U7" s="1" t="s">
        <v>28</v>
      </c>
      <c r="V7" s="1">
        <f>SUM(E51:E56)</f>
        <v>89</v>
      </c>
      <c r="W7" s="1">
        <f aca="true" t="shared" si="7" ref="W7:AC7">SUM(F51:F56)</f>
        <v>127</v>
      </c>
      <c r="X7" s="1">
        <f t="shared" si="7"/>
        <v>74</v>
      </c>
      <c r="Y7" s="1">
        <f t="shared" si="7"/>
        <v>214</v>
      </c>
      <c r="Z7" s="1">
        <f t="shared" si="7"/>
        <v>324</v>
      </c>
      <c r="AA7" s="1">
        <f t="shared" si="7"/>
        <v>528</v>
      </c>
      <c r="AB7" s="1">
        <f t="shared" si="7"/>
        <v>490</v>
      </c>
      <c r="AC7" s="1">
        <f t="shared" si="7"/>
        <v>1553</v>
      </c>
      <c r="AD7" s="1">
        <f t="shared" si="1"/>
        <v>3399</v>
      </c>
      <c r="AE7" s="122">
        <f>SUM(P51:P56)</f>
        <v>2</v>
      </c>
      <c r="AF7" s="122">
        <f>SUM(Q51:Q56)</f>
        <v>19</v>
      </c>
    </row>
    <row r="8" spans="1:32" s="1" customFormat="1" ht="23.25">
      <c r="A8" s="10"/>
      <c r="B8" s="22" t="s">
        <v>206</v>
      </c>
      <c r="C8" s="22" t="s">
        <v>207</v>
      </c>
      <c r="D8" s="22" t="s">
        <v>32</v>
      </c>
      <c r="E8" s="7">
        <v>4</v>
      </c>
      <c r="F8" s="7">
        <v>0</v>
      </c>
      <c r="G8" s="7">
        <v>0</v>
      </c>
      <c r="H8" s="7">
        <v>1</v>
      </c>
      <c r="I8" s="7">
        <v>12</v>
      </c>
      <c r="J8" s="7">
        <v>90</v>
      </c>
      <c r="K8" s="7">
        <v>102</v>
      </c>
      <c r="L8" s="7">
        <v>366</v>
      </c>
      <c r="M8" s="7">
        <f t="shared" si="2"/>
        <v>575</v>
      </c>
      <c r="N8" s="8">
        <f t="shared" si="3"/>
        <v>3.692173913043478</v>
      </c>
      <c r="O8" s="41">
        <f t="shared" si="4"/>
        <v>0.5208935176317491</v>
      </c>
      <c r="P8" s="7">
        <v>0</v>
      </c>
      <c r="Q8" s="7">
        <v>0</v>
      </c>
      <c r="R8" s="7" t="s">
        <v>306</v>
      </c>
      <c r="U8" s="1" t="s">
        <v>29</v>
      </c>
      <c r="V8" s="48">
        <f>SUM(E58:E63)</f>
        <v>134</v>
      </c>
      <c r="W8" s="48">
        <f aca="true" t="shared" si="8" ref="W8:AC8">SUM(F58:F63)</f>
        <v>107</v>
      </c>
      <c r="X8" s="48">
        <f t="shared" si="8"/>
        <v>161</v>
      </c>
      <c r="Y8" s="48">
        <f t="shared" si="8"/>
        <v>257</v>
      </c>
      <c r="Z8" s="48">
        <f t="shared" si="8"/>
        <v>302</v>
      </c>
      <c r="AA8" s="48">
        <f t="shared" si="8"/>
        <v>445</v>
      </c>
      <c r="AB8" s="48">
        <f t="shared" si="8"/>
        <v>530</v>
      </c>
      <c r="AC8" s="48">
        <f t="shared" si="8"/>
        <v>1228</v>
      </c>
      <c r="AD8" s="1">
        <f t="shared" si="1"/>
        <v>3164</v>
      </c>
      <c r="AE8" s="1">
        <f>SUM(P58:P63)</f>
        <v>8</v>
      </c>
      <c r="AF8" s="1">
        <f>SUM(Q58:Q63)</f>
        <v>69</v>
      </c>
    </row>
    <row r="9" spans="1:32" s="1" customFormat="1" ht="23.25">
      <c r="A9" s="10"/>
      <c r="B9" s="22" t="s">
        <v>106</v>
      </c>
      <c r="C9" s="77" t="s">
        <v>47</v>
      </c>
      <c r="D9" s="22" t="s">
        <v>33</v>
      </c>
      <c r="E9" s="7">
        <v>2</v>
      </c>
      <c r="F9" s="7">
        <v>11</v>
      </c>
      <c r="G9" s="7">
        <v>38</v>
      </c>
      <c r="H9" s="7">
        <v>95</v>
      </c>
      <c r="I9" s="7">
        <v>91</v>
      </c>
      <c r="J9" s="7">
        <v>111</v>
      </c>
      <c r="K9" s="7">
        <v>84</v>
      </c>
      <c r="L9" s="7">
        <v>138</v>
      </c>
      <c r="M9" s="7">
        <f t="shared" si="2"/>
        <v>570</v>
      </c>
      <c r="N9" s="8">
        <f t="shared" si="3"/>
        <v>2.920175438596491</v>
      </c>
      <c r="O9" s="41">
        <f t="shared" si="4"/>
        <v>0.8590263587403905</v>
      </c>
      <c r="P9" s="7">
        <v>0</v>
      </c>
      <c r="Q9" s="7">
        <v>5</v>
      </c>
      <c r="R9" s="7" t="s">
        <v>306</v>
      </c>
      <c r="U9" s="1" t="s">
        <v>30</v>
      </c>
      <c r="V9" s="12">
        <f>SUM(E73:E76)</f>
        <v>43</v>
      </c>
      <c r="W9" s="12">
        <f aca="true" t="shared" si="9" ref="W9:AC9">SUM(F73:F76)</f>
        <v>40</v>
      </c>
      <c r="X9" s="12">
        <f t="shared" si="9"/>
        <v>44</v>
      </c>
      <c r="Y9" s="12">
        <f t="shared" si="9"/>
        <v>139</v>
      </c>
      <c r="Z9" s="12">
        <f t="shared" si="9"/>
        <v>219</v>
      </c>
      <c r="AA9" s="12">
        <f t="shared" si="9"/>
        <v>354</v>
      </c>
      <c r="AB9" s="12">
        <f t="shared" si="9"/>
        <v>398</v>
      </c>
      <c r="AC9" s="12">
        <f t="shared" si="9"/>
        <v>788</v>
      </c>
      <c r="AD9" s="1">
        <f t="shared" si="1"/>
        <v>2025</v>
      </c>
      <c r="AE9" s="1">
        <f>SUM(P73:P76)</f>
        <v>0</v>
      </c>
      <c r="AF9" s="1">
        <f>SUM(Q73:Q76)</f>
        <v>3</v>
      </c>
    </row>
    <row r="10" spans="1:18" s="1" customFormat="1" ht="23.25">
      <c r="A10" s="10"/>
      <c r="B10" s="22" t="s">
        <v>107</v>
      </c>
      <c r="C10" s="22" t="s">
        <v>109</v>
      </c>
      <c r="D10" s="22" t="s">
        <v>32</v>
      </c>
      <c r="E10" s="7">
        <v>3</v>
      </c>
      <c r="F10" s="7">
        <v>128</v>
      </c>
      <c r="G10" s="7">
        <v>120</v>
      </c>
      <c r="H10" s="7">
        <v>122</v>
      </c>
      <c r="I10" s="7">
        <v>78</v>
      </c>
      <c r="J10" s="7">
        <v>59</v>
      </c>
      <c r="K10" s="7">
        <v>32</v>
      </c>
      <c r="L10" s="7">
        <v>28</v>
      </c>
      <c r="M10" s="7">
        <f t="shared" si="2"/>
        <v>570</v>
      </c>
      <c r="N10" s="8">
        <f t="shared" si="3"/>
        <v>2.0140350877192983</v>
      </c>
      <c r="O10" s="41">
        <f t="shared" si="4"/>
        <v>0.870962080768889</v>
      </c>
      <c r="P10" s="7">
        <v>0</v>
      </c>
      <c r="Q10" s="7">
        <v>5</v>
      </c>
      <c r="R10" s="7" t="s">
        <v>306</v>
      </c>
    </row>
    <row r="11" spans="1:32" s="1" customFormat="1" ht="23.25">
      <c r="A11" s="11"/>
      <c r="B11" s="22" t="s">
        <v>108</v>
      </c>
      <c r="C11" s="22" t="s">
        <v>151</v>
      </c>
      <c r="D11" s="22" t="s">
        <v>33</v>
      </c>
      <c r="E11" s="7">
        <v>11</v>
      </c>
      <c r="F11" s="7">
        <v>21</v>
      </c>
      <c r="G11" s="7">
        <v>39</v>
      </c>
      <c r="H11" s="7">
        <v>58</v>
      </c>
      <c r="I11" s="7">
        <v>72</v>
      </c>
      <c r="J11" s="7">
        <v>89</v>
      </c>
      <c r="K11" s="7">
        <v>88</v>
      </c>
      <c r="L11" s="7">
        <v>197</v>
      </c>
      <c r="M11" s="7">
        <f t="shared" si="2"/>
        <v>575</v>
      </c>
      <c r="N11" s="8">
        <f t="shared" si="3"/>
        <v>3.0234782608695654</v>
      </c>
      <c r="O11" s="41">
        <f t="shared" si="4"/>
        <v>0.9916460128215108</v>
      </c>
      <c r="P11" s="7">
        <v>0</v>
      </c>
      <c r="Q11" s="7">
        <v>0</v>
      </c>
      <c r="R11" s="7" t="s">
        <v>306</v>
      </c>
      <c r="U11" s="13" t="s">
        <v>85</v>
      </c>
      <c r="V11" s="69">
        <f aca="true" t="shared" si="10" ref="V11:AF11">SUM(V4:V6)</f>
        <v>230</v>
      </c>
      <c r="W11" s="69">
        <f t="shared" si="10"/>
        <v>811</v>
      </c>
      <c r="X11" s="69">
        <f t="shared" si="10"/>
        <v>848</v>
      </c>
      <c r="Y11" s="69">
        <f t="shared" si="10"/>
        <v>1282</v>
      </c>
      <c r="Z11" s="69">
        <f t="shared" si="10"/>
        <v>1193</v>
      </c>
      <c r="AA11" s="69">
        <f t="shared" si="10"/>
        <v>1555</v>
      </c>
      <c r="AB11" s="69">
        <f t="shared" si="10"/>
        <v>1152</v>
      </c>
      <c r="AC11" s="69">
        <f t="shared" si="10"/>
        <v>2156</v>
      </c>
      <c r="AD11" s="69">
        <f t="shared" si="10"/>
        <v>9227</v>
      </c>
      <c r="AE11" s="69">
        <f t="shared" si="10"/>
        <v>11</v>
      </c>
      <c r="AF11" s="69">
        <f t="shared" si="10"/>
        <v>22</v>
      </c>
    </row>
    <row r="12" spans="1:32" s="1" customFormat="1" ht="23.25">
      <c r="A12" s="7" t="s">
        <v>26</v>
      </c>
      <c r="B12" s="22" t="s">
        <v>208</v>
      </c>
      <c r="C12" s="77" t="s">
        <v>47</v>
      </c>
      <c r="D12" s="22" t="s">
        <v>33</v>
      </c>
      <c r="E12" s="7">
        <v>17</v>
      </c>
      <c r="F12" s="7">
        <v>33</v>
      </c>
      <c r="G12" s="7">
        <v>36</v>
      </c>
      <c r="H12" s="7">
        <v>52</v>
      </c>
      <c r="I12" s="7">
        <v>99</v>
      </c>
      <c r="J12" s="7">
        <v>106</v>
      </c>
      <c r="K12" s="7">
        <v>107</v>
      </c>
      <c r="L12" s="7">
        <v>146</v>
      </c>
      <c r="M12" s="7">
        <f t="shared" si="2"/>
        <v>596</v>
      </c>
      <c r="N12" s="8">
        <f t="shared" si="3"/>
        <v>2.87751677852349</v>
      </c>
      <c r="O12" s="41">
        <f t="shared" si="4"/>
        <v>1.008819102347941</v>
      </c>
      <c r="P12" s="7">
        <v>0</v>
      </c>
      <c r="Q12" s="7">
        <v>0</v>
      </c>
      <c r="R12" s="7" t="s">
        <v>312</v>
      </c>
      <c r="U12" s="48" t="s">
        <v>86</v>
      </c>
      <c r="V12" s="12">
        <f>SUM(V7:V9)</f>
        <v>266</v>
      </c>
      <c r="W12" s="12">
        <f aca="true" t="shared" si="11" ref="W12:AC12">SUM(W7:W9)</f>
        <v>274</v>
      </c>
      <c r="X12" s="12">
        <f t="shared" si="11"/>
        <v>279</v>
      </c>
      <c r="Y12" s="12">
        <f t="shared" si="11"/>
        <v>610</v>
      </c>
      <c r="Z12" s="12">
        <f t="shared" si="11"/>
        <v>845</v>
      </c>
      <c r="AA12" s="12">
        <f t="shared" si="11"/>
        <v>1327</v>
      </c>
      <c r="AB12" s="12">
        <f t="shared" si="11"/>
        <v>1418</v>
      </c>
      <c r="AC12" s="12">
        <f t="shared" si="11"/>
        <v>3569</v>
      </c>
      <c r="AD12" s="12">
        <f>SUM(AD7:AD9)</f>
        <v>8588</v>
      </c>
      <c r="AE12" s="12">
        <f>SUM(AE7:AE9)</f>
        <v>10</v>
      </c>
      <c r="AF12" s="12">
        <f>SUM(AF7:AF9)</f>
        <v>91</v>
      </c>
    </row>
    <row r="13" spans="1:32" s="1" customFormat="1" ht="23.25">
      <c r="A13" s="9"/>
      <c r="B13" s="22" t="s">
        <v>209</v>
      </c>
      <c r="C13" s="22" t="s">
        <v>109</v>
      </c>
      <c r="D13" s="22" t="s">
        <v>33</v>
      </c>
      <c r="E13" s="7">
        <v>26</v>
      </c>
      <c r="F13" s="7">
        <v>82</v>
      </c>
      <c r="G13" s="7">
        <v>85</v>
      </c>
      <c r="H13" s="7">
        <v>96</v>
      </c>
      <c r="I13" s="7">
        <v>104</v>
      </c>
      <c r="J13" s="7">
        <v>84</v>
      </c>
      <c r="K13" s="7">
        <v>58</v>
      </c>
      <c r="L13" s="7">
        <v>61</v>
      </c>
      <c r="M13" s="7">
        <f t="shared" si="2"/>
        <v>596</v>
      </c>
      <c r="N13" s="8">
        <f t="shared" si="3"/>
        <v>2.2827181208053693</v>
      </c>
      <c r="O13" s="41">
        <f t="shared" si="4"/>
        <v>1.0395791584022775</v>
      </c>
      <c r="P13" s="7">
        <v>0</v>
      </c>
      <c r="Q13" s="7">
        <v>0</v>
      </c>
      <c r="R13" s="7" t="s">
        <v>312</v>
      </c>
      <c r="T13" s="48"/>
      <c r="U13" s="48" t="s">
        <v>87</v>
      </c>
      <c r="V13" s="69">
        <f aca="true" t="shared" si="12" ref="V13:AF13">SUM(V11:V12)</f>
        <v>496</v>
      </c>
      <c r="W13" s="69">
        <f t="shared" si="12"/>
        <v>1085</v>
      </c>
      <c r="X13" s="69">
        <f t="shared" si="12"/>
        <v>1127</v>
      </c>
      <c r="Y13" s="69">
        <f t="shared" si="12"/>
        <v>1892</v>
      </c>
      <c r="Z13" s="69">
        <f t="shared" si="12"/>
        <v>2038</v>
      </c>
      <c r="AA13" s="69">
        <f t="shared" si="12"/>
        <v>2882</v>
      </c>
      <c r="AB13" s="69">
        <f t="shared" si="12"/>
        <v>2570</v>
      </c>
      <c r="AC13" s="69">
        <f t="shared" si="12"/>
        <v>5725</v>
      </c>
      <c r="AD13" s="69">
        <f t="shared" si="12"/>
        <v>17815</v>
      </c>
      <c r="AE13" s="69">
        <f t="shared" si="12"/>
        <v>21</v>
      </c>
      <c r="AF13" s="69">
        <f t="shared" si="12"/>
        <v>113</v>
      </c>
    </row>
    <row r="14" spans="1:29" s="1" customFormat="1" ht="23.25">
      <c r="A14" s="10"/>
      <c r="B14" s="22" t="s">
        <v>210</v>
      </c>
      <c r="C14" s="22" t="s">
        <v>151</v>
      </c>
      <c r="D14" s="22" t="s">
        <v>32</v>
      </c>
      <c r="E14" s="7">
        <v>2</v>
      </c>
      <c r="F14" s="7">
        <v>18</v>
      </c>
      <c r="G14" s="7">
        <v>40</v>
      </c>
      <c r="H14" s="7">
        <v>110</v>
      </c>
      <c r="I14" s="7">
        <v>126</v>
      </c>
      <c r="J14" s="7">
        <v>111</v>
      </c>
      <c r="K14" s="7">
        <v>71</v>
      </c>
      <c r="L14" s="7">
        <v>118</v>
      </c>
      <c r="M14" s="7">
        <f t="shared" si="2"/>
        <v>596</v>
      </c>
      <c r="N14" s="8">
        <f t="shared" si="3"/>
        <v>2.7961409395973154</v>
      </c>
      <c r="O14" s="41">
        <f t="shared" si="4"/>
        <v>0.8518447452845592</v>
      </c>
      <c r="P14" s="7">
        <v>0</v>
      </c>
      <c r="Q14" s="7">
        <v>0</v>
      </c>
      <c r="R14" s="7" t="s">
        <v>312</v>
      </c>
      <c r="T14" s="48"/>
      <c r="V14" s="48"/>
      <c r="W14" s="48"/>
      <c r="X14" s="48"/>
      <c r="Y14" s="48"/>
      <c r="Z14" s="48"/>
      <c r="AA14" s="48"/>
      <c r="AB14" s="48"/>
      <c r="AC14" s="48"/>
    </row>
    <row r="15" spans="1:29" s="1" customFormat="1" ht="23.25">
      <c r="A15" s="10"/>
      <c r="B15" s="22" t="s">
        <v>211</v>
      </c>
      <c r="C15" s="77" t="s">
        <v>47</v>
      </c>
      <c r="D15" s="22" t="s">
        <v>33</v>
      </c>
      <c r="E15" s="7">
        <v>89</v>
      </c>
      <c r="F15" s="7">
        <v>38</v>
      </c>
      <c r="G15" s="7">
        <v>16</v>
      </c>
      <c r="H15" s="7">
        <v>15</v>
      </c>
      <c r="I15" s="7">
        <v>26</v>
      </c>
      <c r="J15" s="7">
        <v>126</v>
      </c>
      <c r="K15" s="7">
        <v>80</v>
      </c>
      <c r="L15" s="7">
        <v>201</v>
      </c>
      <c r="M15" s="7">
        <f t="shared" si="2"/>
        <v>591</v>
      </c>
      <c r="N15" s="8">
        <f t="shared" si="3"/>
        <v>2.739424703891709</v>
      </c>
      <c r="O15" s="41">
        <f t="shared" si="4"/>
        <v>1.4198087407238138</v>
      </c>
      <c r="P15" s="7">
        <v>0</v>
      </c>
      <c r="Q15" s="7">
        <v>0</v>
      </c>
      <c r="R15" s="7" t="s">
        <v>313</v>
      </c>
      <c r="T15" s="48"/>
      <c r="V15" s="48"/>
      <c r="W15" s="48"/>
      <c r="X15" s="48"/>
      <c r="Y15" s="48"/>
      <c r="Z15" s="48"/>
      <c r="AA15" s="48"/>
      <c r="AB15" s="48"/>
      <c r="AC15" s="48"/>
    </row>
    <row r="16" spans="1:29" s="1" customFormat="1" ht="23.25">
      <c r="A16" s="10"/>
      <c r="B16" s="22" t="s">
        <v>212</v>
      </c>
      <c r="C16" s="22" t="s">
        <v>109</v>
      </c>
      <c r="D16" s="22" t="s">
        <v>33</v>
      </c>
      <c r="E16" s="7">
        <v>25</v>
      </c>
      <c r="F16" s="7">
        <v>56</v>
      </c>
      <c r="G16" s="7">
        <v>77</v>
      </c>
      <c r="H16" s="7">
        <v>97</v>
      </c>
      <c r="I16" s="7">
        <v>75</v>
      </c>
      <c r="J16" s="7">
        <v>83</v>
      </c>
      <c r="K16" s="7">
        <v>60</v>
      </c>
      <c r="L16" s="7">
        <v>114</v>
      </c>
      <c r="M16" s="7">
        <f t="shared" si="2"/>
        <v>587</v>
      </c>
      <c r="N16" s="8">
        <f t="shared" si="3"/>
        <v>2.5008517887563886</v>
      </c>
      <c r="O16" s="41">
        <f t="shared" si="4"/>
        <v>1.1080851802951857</v>
      </c>
      <c r="P16" s="7">
        <v>0</v>
      </c>
      <c r="Q16" s="7">
        <v>4</v>
      </c>
      <c r="R16" s="7" t="s">
        <v>313</v>
      </c>
      <c r="T16" s="48"/>
      <c r="V16" s="48"/>
      <c r="W16" s="48"/>
      <c r="X16" s="48"/>
      <c r="Y16" s="48"/>
      <c r="Z16" s="48"/>
      <c r="AA16" s="48"/>
      <c r="AB16" s="48"/>
      <c r="AC16" s="48"/>
    </row>
    <row r="17" spans="1:29" s="1" customFormat="1" ht="23.25">
      <c r="A17" s="11"/>
      <c r="B17" s="35" t="s">
        <v>213</v>
      </c>
      <c r="C17" s="22" t="s">
        <v>151</v>
      </c>
      <c r="D17" s="35" t="s">
        <v>33</v>
      </c>
      <c r="E17" s="9">
        <v>26</v>
      </c>
      <c r="F17" s="9">
        <v>95</v>
      </c>
      <c r="G17" s="9">
        <v>33</v>
      </c>
      <c r="H17" s="9">
        <v>47</v>
      </c>
      <c r="I17" s="9">
        <v>44</v>
      </c>
      <c r="J17" s="9">
        <v>85</v>
      </c>
      <c r="K17" s="9">
        <v>75</v>
      </c>
      <c r="L17" s="9">
        <v>180</v>
      </c>
      <c r="M17" s="9">
        <f t="shared" si="2"/>
        <v>585</v>
      </c>
      <c r="N17" s="33">
        <f t="shared" si="3"/>
        <v>2.7111111111111112</v>
      </c>
      <c r="O17" s="102">
        <f t="shared" si="4"/>
        <v>1.2377107195387613</v>
      </c>
      <c r="P17" s="9">
        <v>0</v>
      </c>
      <c r="Q17" s="9">
        <v>6</v>
      </c>
      <c r="R17" s="9" t="s">
        <v>313</v>
      </c>
      <c r="T17" s="48"/>
      <c r="V17" s="48"/>
      <c r="W17" s="48"/>
      <c r="X17" s="48"/>
      <c r="Y17" s="48"/>
      <c r="Z17" s="48"/>
      <c r="AA17" s="48"/>
      <c r="AB17" s="48"/>
      <c r="AC17" s="48"/>
    </row>
    <row r="18" spans="1:18" s="108" customFormat="1" ht="23.25">
      <c r="A18" s="107"/>
      <c r="E18" s="107"/>
      <c r="F18" s="107"/>
      <c r="G18" s="107"/>
      <c r="H18" s="107"/>
      <c r="I18" s="107"/>
      <c r="J18" s="107"/>
      <c r="K18" s="107"/>
      <c r="L18" s="107"/>
      <c r="M18" s="107"/>
      <c r="N18" s="119"/>
      <c r="O18" s="105"/>
      <c r="P18" s="107"/>
      <c r="Q18" s="107"/>
      <c r="R18" s="107"/>
    </row>
    <row r="19" spans="1:18" s="48" customFormat="1" ht="23.25">
      <c r="A19" s="12"/>
      <c r="E19" s="12"/>
      <c r="F19" s="12"/>
      <c r="G19" s="12"/>
      <c r="H19" s="12"/>
      <c r="I19" s="12"/>
      <c r="J19" s="12"/>
      <c r="K19" s="12"/>
      <c r="L19" s="12"/>
      <c r="M19" s="12"/>
      <c r="N19" s="13"/>
      <c r="O19" s="38"/>
      <c r="P19" s="12"/>
      <c r="Q19" s="12"/>
      <c r="R19" s="12"/>
    </row>
    <row r="20" spans="1:18" s="48" customFormat="1" ht="23.25">
      <c r="A20" s="12"/>
      <c r="E20" s="12"/>
      <c r="F20" s="12"/>
      <c r="G20" s="12"/>
      <c r="H20" s="12"/>
      <c r="I20" s="12"/>
      <c r="J20" s="12"/>
      <c r="K20" s="12"/>
      <c r="L20" s="12"/>
      <c r="M20" s="12"/>
      <c r="N20" s="13"/>
      <c r="O20" s="38"/>
      <c r="P20" s="12"/>
      <c r="Q20" s="12"/>
      <c r="R20" s="12"/>
    </row>
    <row r="21" spans="1:18" s="48" customFormat="1" ht="23.25">
      <c r="A21" s="12"/>
      <c r="E21" s="12"/>
      <c r="F21" s="12"/>
      <c r="G21" s="12"/>
      <c r="H21" s="12"/>
      <c r="I21" s="12"/>
      <c r="J21" s="12"/>
      <c r="K21" s="12"/>
      <c r="L21" s="12"/>
      <c r="M21" s="12"/>
      <c r="N21" s="13"/>
      <c r="O21" s="38"/>
      <c r="P21" s="12"/>
      <c r="Q21" s="12"/>
      <c r="R21" s="12"/>
    </row>
    <row r="22" spans="1:18" s="115" customFormat="1" ht="26.25">
      <c r="A22" s="130" t="s">
        <v>67</v>
      </c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</row>
    <row r="23" spans="1:18" s="115" customFormat="1" ht="26.25">
      <c r="A23" s="130" t="s">
        <v>370</v>
      </c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</row>
    <row r="24" spans="1:32" s="1" customFormat="1" ht="23.25">
      <c r="A24" s="126" t="s">
        <v>24</v>
      </c>
      <c r="B24" s="126" t="s">
        <v>0</v>
      </c>
      <c r="C24" s="126" t="s">
        <v>34</v>
      </c>
      <c r="D24" s="126" t="s">
        <v>31</v>
      </c>
      <c r="E24" s="127" t="s">
        <v>19</v>
      </c>
      <c r="F24" s="127"/>
      <c r="G24" s="127"/>
      <c r="H24" s="127"/>
      <c r="I24" s="127"/>
      <c r="J24" s="127"/>
      <c r="K24" s="127"/>
      <c r="L24" s="127"/>
      <c r="M24" s="9" t="s">
        <v>18</v>
      </c>
      <c r="N24" s="126" t="s">
        <v>22</v>
      </c>
      <c r="O24" s="128" t="s">
        <v>23</v>
      </c>
      <c r="P24" s="70"/>
      <c r="Q24" s="70"/>
      <c r="R24" s="126" t="s">
        <v>3</v>
      </c>
      <c r="V24" s="12">
        <v>0</v>
      </c>
      <c r="W24" s="12">
        <v>1</v>
      </c>
      <c r="X24" s="12">
        <v>1.5</v>
      </c>
      <c r="Y24" s="12">
        <v>2</v>
      </c>
      <c r="Z24" s="12">
        <v>2.5</v>
      </c>
      <c r="AA24" s="12">
        <v>3</v>
      </c>
      <c r="AB24" s="12">
        <v>3.5</v>
      </c>
      <c r="AC24" s="12">
        <v>4</v>
      </c>
      <c r="AD24" s="12" t="s">
        <v>58</v>
      </c>
      <c r="AE24" s="12" t="s">
        <v>1</v>
      </c>
      <c r="AF24" s="1" t="s">
        <v>2</v>
      </c>
    </row>
    <row r="25" spans="1:32" s="1" customFormat="1" ht="23.25">
      <c r="A25" s="126"/>
      <c r="B25" s="126"/>
      <c r="C25" s="126"/>
      <c r="D25" s="126"/>
      <c r="E25" s="7">
        <v>0</v>
      </c>
      <c r="F25" s="7">
        <v>1</v>
      </c>
      <c r="G25" s="7">
        <v>1.5</v>
      </c>
      <c r="H25" s="7">
        <v>2</v>
      </c>
      <c r="I25" s="7">
        <v>2.5</v>
      </c>
      <c r="J25" s="7">
        <v>3</v>
      </c>
      <c r="K25" s="7">
        <v>3.5</v>
      </c>
      <c r="L25" s="7">
        <v>4</v>
      </c>
      <c r="M25" s="11" t="s">
        <v>21</v>
      </c>
      <c r="N25" s="126"/>
      <c r="O25" s="128"/>
      <c r="P25" s="71" t="s">
        <v>1</v>
      </c>
      <c r="Q25" s="71" t="s">
        <v>2</v>
      </c>
      <c r="R25" s="126"/>
      <c r="U25" s="1" t="s">
        <v>25</v>
      </c>
      <c r="V25" s="1">
        <f aca="true" t="shared" si="13" ref="V25:AC25">SUM(E26:E26)</f>
        <v>14</v>
      </c>
      <c r="W25" s="1">
        <f t="shared" si="13"/>
        <v>25</v>
      </c>
      <c r="X25" s="1">
        <f t="shared" si="13"/>
        <v>42</v>
      </c>
      <c r="Y25" s="1">
        <f t="shared" si="13"/>
        <v>91</v>
      </c>
      <c r="Z25" s="1">
        <f t="shared" si="13"/>
        <v>75</v>
      </c>
      <c r="AA25" s="1">
        <f t="shared" si="13"/>
        <v>127</v>
      </c>
      <c r="AB25" s="1">
        <f t="shared" si="13"/>
        <v>50</v>
      </c>
      <c r="AC25" s="1">
        <f t="shared" si="13"/>
        <v>132</v>
      </c>
      <c r="AD25" s="1">
        <f>SUM(V25:AC25)</f>
        <v>556</v>
      </c>
      <c r="AE25" s="1">
        <f>SUM(P26:P26)</f>
        <v>1</v>
      </c>
      <c r="AF25" s="1">
        <f>SUM(Q26:Q26)</f>
        <v>0</v>
      </c>
    </row>
    <row r="26" spans="1:20" s="1" customFormat="1" ht="23.25">
      <c r="A26" s="11" t="s">
        <v>27</v>
      </c>
      <c r="B26" s="77" t="s">
        <v>332</v>
      </c>
      <c r="C26" s="77" t="s">
        <v>47</v>
      </c>
      <c r="D26" s="77" t="s">
        <v>33</v>
      </c>
      <c r="E26" s="11">
        <v>14</v>
      </c>
      <c r="F26" s="11">
        <v>25</v>
      </c>
      <c r="G26" s="11">
        <v>42</v>
      </c>
      <c r="H26" s="11">
        <v>91</v>
      </c>
      <c r="I26" s="11">
        <v>75</v>
      </c>
      <c r="J26" s="11">
        <v>127</v>
      </c>
      <c r="K26" s="11">
        <v>50</v>
      </c>
      <c r="L26" s="11">
        <v>132</v>
      </c>
      <c r="M26" s="11">
        <f aca="true" t="shared" si="14" ref="M26:M32">SUM(E26:L26)</f>
        <v>556</v>
      </c>
      <c r="N26" s="29">
        <f aca="true" t="shared" si="15" ref="N26:N32">((4*L26)+(3.5*K26)+(3*J26)+(2.5*I26)+(2*H26)+(1.5*G26)+(F26))/M26</f>
        <v>2.772482014388489</v>
      </c>
      <c r="O26" s="104">
        <f aca="true" t="shared" si="16" ref="O26:O32">SQRT((16*L26+12.25*K26+9*J26+6.25*I26+4*H26+2.25*G26+F26)/M26-(N26^2))</f>
        <v>0.9909382361207046</v>
      </c>
      <c r="P26" s="11">
        <v>1</v>
      </c>
      <c r="Q26" s="11">
        <v>0</v>
      </c>
      <c r="R26" s="28" t="s">
        <v>322</v>
      </c>
      <c r="T26" s="12"/>
    </row>
    <row r="27" spans="1:30" s="1" customFormat="1" ht="23.25">
      <c r="A27" s="9"/>
      <c r="B27" s="22" t="s">
        <v>333</v>
      </c>
      <c r="C27" s="22" t="s">
        <v>109</v>
      </c>
      <c r="D27" s="77" t="s">
        <v>33</v>
      </c>
      <c r="E27" s="7">
        <v>9</v>
      </c>
      <c r="F27" s="7">
        <v>72</v>
      </c>
      <c r="G27" s="7">
        <v>70</v>
      </c>
      <c r="H27" s="7">
        <v>159</v>
      </c>
      <c r="I27" s="7">
        <v>42</v>
      </c>
      <c r="J27" s="7">
        <v>81</v>
      </c>
      <c r="K27" s="7">
        <v>37</v>
      </c>
      <c r="L27" s="7">
        <v>86</v>
      </c>
      <c r="M27" s="7">
        <f t="shared" si="14"/>
        <v>556</v>
      </c>
      <c r="N27" s="8">
        <f t="shared" si="15"/>
        <v>2.3678057553956835</v>
      </c>
      <c r="O27" s="41">
        <f t="shared" si="16"/>
        <v>1.0116530768403489</v>
      </c>
      <c r="P27" s="7">
        <v>1</v>
      </c>
      <c r="Q27" s="7">
        <v>0</v>
      </c>
      <c r="R27" s="28" t="s">
        <v>322</v>
      </c>
      <c r="T27" s="12"/>
      <c r="U27" s="12"/>
      <c r="V27" s="12"/>
      <c r="W27" s="12"/>
      <c r="X27" s="12"/>
      <c r="Y27" s="12"/>
      <c r="Z27" s="12"/>
      <c r="AA27" s="12"/>
      <c r="AB27" s="12"/>
      <c r="AC27" s="48"/>
      <c r="AD27" s="48"/>
    </row>
    <row r="28" spans="1:20" s="1" customFormat="1" ht="23.25">
      <c r="A28" s="11"/>
      <c r="B28" s="22" t="s">
        <v>334</v>
      </c>
      <c r="C28" s="22" t="s">
        <v>151</v>
      </c>
      <c r="D28" s="22" t="s">
        <v>32</v>
      </c>
      <c r="E28" s="7">
        <v>0</v>
      </c>
      <c r="F28" s="7">
        <v>180</v>
      </c>
      <c r="G28" s="7">
        <v>102</v>
      </c>
      <c r="H28" s="7">
        <v>121</v>
      </c>
      <c r="I28" s="7">
        <v>64</v>
      </c>
      <c r="J28" s="7">
        <v>46</v>
      </c>
      <c r="K28" s="7">
        <v>23</v>
      </c>
      <c r="L28" s="7">
        <v>16</v>
      </c>
      <c r="M28" s="7">
        <f t="shared" si="14"/>
        <v>552</v>
      </c>
      <c r="N28" s="8">
        <f t="shared" si="15"/>
        <v>1.8432971014492754</v>
      </c>
      <c r="O28" s="41">
        <f t="shared" si="16"/>
        <v>0.8183750239631403</v>
      </c>
      <c r="P28" s="7">
        <v>5</v>
      </c>
      <c r="Q28" s="7">
        <v>0</v>
      </c>
      <c r="R28" s="28" t="s">
        <v>322</v>
      </c>
      <c r="T28" s="13"/>
    </row>
    <row r="29" spans="1:20" s="1" customFormat="1" ht="23.25">
      <c r="A29" s="11"/>
      <c r="B29" s="22" t="s">
        <v>335</v>
      </c>
      <c r="C29" s="77" t="s">
        <v>47</v>
      </c>
      <c r="D29" s="77" t="s">
        <v>33</v>
      </c>
      <c r="E29" s="7">
        <v>8</v>
      </c>
      <c r="F29" s="7">
        <v>32</v>
      </c>
      <c r="G29" s="7">
        <v>49</v>
      </c>
      <c r="H29" s="7">
        <v>79</v>
      </c>
      <c r="I29" s="7">
        <v>63</v>
      </c>
      <c r="J29" s="7">
        <v>79</v>
      </c>
      <c r="K29" s="7">
        <v>48</v>
      </c>
      <c r="L29" s="7">
        <v>194</v>
      </c>
      <c r="M29" s="7">
        <f t="shared" si="14"/>
        <v>552</v>
      </c>
      <c r="N29" s="8">
        <f t="shared" si="15"/>
        <v>2.902173913043478</v>
      </c>
      <c r="O29" s="41">
        <f t="shared" si="16"/>
        <v>1.0475276200090344</v>
      </c>
      <c r="P29" s="7">
        <v>0</v>
      </c>
      <c r="Q29" s="7">
        <v>2</v>
      </c>
      <c r="R29" s="28" t="s">
        <v>325</v>
      </c>
      <c r="T29" s="13"/>
    </row>
    <row r="30" spans="1:20" s="1" customFormat="1" ht="23.25">
      <c r="A30" s="11"/>
      <c r="B30" s="22" t="s">
        <v>336</v>
      </c>
      <c r="C30" s="22" t="s">
        <v>109</v>
      </c>
      <c r="D30" s="77" t="s">
        <v>33</v>
      </c>
      <c r="E30" s="7">
        <v>18</v>
      </c>
      <c r="F30" s="7">
        <v>54</v>
      </c>
      <c r="G30" s="7">
        <v>30</v>
      </c>
      <c r="H30" s="7">
        <v>86</v>
      </c>
      <c r="I30" s="7">
        <v>133</v>
      </c>
      <c r="J30" s="7">
        <v>79</v>
      </c>
      <c r="K30" s="7">
        <v>44</v>
      </c>
      <c r="L30" s="7">
        <v>110</v>
      </c>
      <c r="M30" s="7">
        <f t="shared" si="14"/>
        <v>554</v>
      </c>
      <c r="N30" s="8">
        <f t="shared" si="15"/>
        <v>2.589350180505415</v>
      </c>
      <c r="O30" s="41">
        <f t="shared" si="16"/>
        <v>1.0340128675338618</v>
      </c>
      <c r="P30" s="7">
        <v>0</v>
      </c>
      <c r="Q30" s="7">
        <v>0</v>
      </c>
      <c r="R30" s="28" t="s">
        <v>325</v>
      </c>
      <c r="T30" s="13"/>
    </row>
    <row r="31" spans="1:20" s="1" customFormat="1" ht="23.25">
      <c r="A31" s="11"/>
      <c r="B31" s="22" t="s">
        <v>337</v>
      </c>
      <c r="C31" s="22" t="s">
        <v>151</v>
      </c>
      <c r="D31" s="22" t="s">
        <v>32</v>
      </c>
      <c r="E31" s="7">
        <v>14</v>
      </c>
      <c r="F31" s="7">
        <v>31</v>
      </c>
      <c r="G31" s="7">
        <v>37</v>
      </c>
      <c r="H31" s="7">
        <v>130</v>
      </c>
      <c r="I31" s="7">
        <v>127</v>
      </c>
      <c r="J31" s="7">
        <v>117</v>
      </c>
      <c r="K31" s="7">
        <v>52</v>
      </c>
      <c r="L31" s="7">
        <v>46</v>
      </c>
      <c r="M31" s="7">
        <f t="shared" si="14"/>
        <v>554</v>
      </c>
      <c r="N31" s="8">
        <f t="shared" si="15"/>
        <v>2.4927797833935017</v>
      </c>
      <c r="O31" s="41">
        <f t="shared" si="16"/>
        <v>0.8618164838674518</v>
      </c>
      <c r="P31" s="7">
        <v>0</v>
      </c>
      <c r="Q31" s="7">
        <v>0</v>
      </c>
      <c r="R31" s="28" t="s">
        <v>325</v>
      </c>
      <c r="T31" s="13"/>
    </row>
    <row r="32" spans="1:256" s="47" customFormat="1" ht="21" customHeight="1">
      <c r="A32" s="127" t="s">
        <v>58</v>
      </c>
      <c r="B32" s="127"/>
      <c r="C32" s="127"/>
      <c r="D32" s="127"/>
      <c r="E32" s="7">
        <f>SUM(E5:E17,E26:E28)</f>
        <v>230</v>
      </c>
      <c r="F32" s="7">
        <f aca="true" t="shared" si="17" ref="F32:L32">SUM(F5:F17,F26:F28)</f>
        <v>811</v>
      </c>
      <c r="G32" s="7">
        <f t="shared" si="17"/>
        <v>848</v>
      </c>
      <c r="H32" s="7">
        <f t="shared" si="17"/>
        <v>1282</v>
      </c>
      <c r="I32" s="7">
        <f t="shared" si="17"/>
        <v>1193</v>
      </c>
      <c r="J32" s="7">
        <f t="shared" si="17"/>
        <v>1555</v>
      </c>
      <c r="K32" s="7">
        <f t="shared" si="17"/>
        <v>1152</v>
      </c>
      <c r="L32" s="7">
        <f t="shared" si="17"/>
        <v>2156</v>
      </c>
      <c r="M32" s="7">
        <f t="shared" si="14"/>
        <v>9227</v>
      </c>
      <c r="N32" s="8">
        <f t="shared" si="15"/>
        <v>2.7040749972905602</v>
      </c>
      <c r="O32" s="41">
        <f t="shared" si="16"/>
        <v>1.0636116943513192</v>
      </c>
      <c r="P32" s="7">
        <f>SUM(P5:P17,P26:P28)</f>
        <v>11</v>
      </c>
      <c r="Q32" s="7">
        <f>SUM(Q5:Q17,Q26:Q28)</f>
        <v>22</v>
      </c>
      <c r="R32" s="9"/>
      <c r="S32" s="2"/>
      <c r="T32" s="48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0" s="2" customFormat="1" ht="21" customHeight="1">
      <c r="A33" s="127" t="s">
        <v>60</v>
      </c>
      <c r="B33" s="127"/>
      <c r="C33" s="127"/>
      <c r="D33" s="127"/>
      <c r="E33" s="8">
        <f>(E32*100)/$M32</f>
        <v>2.492684512842744</v>
      </c>
      <c r="F33" s="8">
        <f aca="true" t="shared" si="18" ref="F33:L33">(F32*100)/$M32</f>
        <v>8.789422347458546</v>
      </c>
      <c r="G33" s="8">
        <f t="shared" si="18"/>
        <v>9.190419421263682</v>
      </c>
      <c r="H33" s="8">
        <f t="shared" si="18"/>
        <v>13.894006719410426</v>
      </c>
      <c r="I33" s="8">
        <f t="shared" si="18"/>
        <v>12.929446190527798</v>
      </c>
      <c r="J33" s="8">
        <f t="shared" si="18"/>
        <v>16.85271485856725</v>
      </c>
      <c r="K33" s="8">
        <f t="shared" si="18"/>
        <v>12.485098081716702</v>
      </c>
      <c r="L33" s="8">
        <f t="shared" si="18"/>
        <v>23.366207868212854</v>
      </c>
      <c r="M33" s="8">
        <f>((M32-(P32+Q32))*100)/$M32</f>
        <v>99.64235396120083</v>
      </c>
      <c r="N33" s="14"/>
      <c r="O33" s="37"/>
      <c r="P33" s="8">
        <f>(P32*100)/$M32</f>
        <v>0.11921534626639212</v>
      </c>
      <c r="Q33" s="8">
        <f>(Q32*100)/$M32</f>
        <v>0.23843069253278423</v>
      </c>
      <c r="R33" s="11"/>
      <c r="T33" s="48"/>
    </row>
    <row r="34" spans="1:256" s="47" customFormat="1" ht="23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5"/>
      <c r="O34" s="40"/>
      <c r="P34" s="2"/>
      <c r="Q34" s="2"/>
      <c r="R34" s="2"/>
      <c r="S34" s="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19" s="47" customFormat="1" ht="23.25">
      <c r="A35" s="116"/>
      <c r="E35" s="116"/>
      <c r="F35" s="116"/>
      <c r="G35" s="116"/>
      <c r="H35" s="116"/>
      <c r="I35" s="116"/>
      <c r="J35" s="116"/>
      <c r="K35" s="116"/>
      <c r="L35" s="116"/>
      <c r="M35" s="116"/>
      <c r="N35" s="117"/>
      <c r="O35" s="118"/>
      <c r="P35" s="116"/>
      <c r="Q35" s="116"/>
      <c r="S35" s="1"/>
    </row>
    <row r="36" spans="1:19" s="47" customFormat="1" ht="23.25">
      <c r="A36" s="116"/>
      <c r="E36" s="116"/>
      <c r="F36" s="116"/>
      <c r="G36" s="116"/>
      <c r="H36" s="116"/>
      <c r="I36" s="116"/>
      <c r="J36" s="116"/>
      <c r="K36" s="116"/>
      <c r="L36" s="116"/>
      <c r="M36" s="116"/>
      <c r="N36" s="117"/>
      <c r="O36" s="118"/>
      <c r="P36" s="116"/>
      <c r="Q36" s="116"/>
      <c r="S36" s="1"/>
    </row>
    <row r="37" spans="1:19" s="47" customFormat="1" ht="23.25">
      <c r="A37" s="116"/>
      <c r="E37" s="116"/>
      <c r="F37" s="116"/>
      <c r="G37" s="116"/>
      <c r="H37" s="116"/>
      <c r="I37" s="116"/>
      <c r="J37" s="116"/>
      <c r="K37" s="116"/>
      <c r="L37" s="116"/>
      <c r="M37" s="116"/>
      <c r="N37" s="117"/>
      <c r="O37" s="118"/>
      <c r="P37" s="116"/>
      <c r="Q37" s="116"/>
      <c r="S37" s="1"/>
    </row>
    <row r="38" spans="1:19" s="47" customFormat="1" ht="23.25">
      <c r="A38" s="116"/>
      <c r="E38" s="116"/>
      <c r="F38" s="116"/>
      <c r="G38" s="116"/>
      <c r="H38" s="116"/>
      <c r="I38" s="116"/>
      <c r="J38" s="116"/>
      <c r="K38" s="116"/>
      <c r="L38" s="116"/>
      <c r="M38" s="116"/>
      <c r="N38" s="117"/>
      <c r="O38" s="118"/>
      <c r="P38" s="116"/>
      <c r="Q38" s="116"/>
      <c r="S38" s="1"/>
    </row>
    <row r="39" spans="1:19" s="47" customFormat="1" ht="23.25">
      <c r="A39" s="116"/>
      <c r="E39" s="116"/>
      <c r="F39" s="116"/>
      <c r="G39" s="116"/>
      <c r="H39" s="116"/>
      <c r="I39" s="116"/>
      <c r="J39" s="116"/>
      <c r="K39" s="116"/>
      <c r="L39" s="116"/>
      <c r="M39" s="116"/>
      <c r="N39" s="117"/>
      <c r="O39" s="118"/>
      <c r="P39" s="116"/>
      <c r="Q39" s="116"/>
      <c r="S39" s="1"/>
    </row>
    <row r="40" spans="1:19" s="47" customFormat="1" ht="23.25">
      <c r="A40" s="116"/>
      <c r="E40" s="116"/>
      <c r="F40" s="116"/>
      <c r="G40" s="116"/>
      <c r="H40" s="116"/>
      <c r="I40" s="116"/>
      <c r="J40" s="116"/>
      <c r="K40" s="116"/>
      <c r="L40" s="116"/>
      <c r="M40" s="116"/>
      <c r="N40" s="117"/>
      <c r="O40" s="118"/>
      <c r="P40" s="116"/>
      <c r="Q40" s="116"/>
      <c r="S40" s="1"/>
    </row>
    <row r="41" spans="1:19" s="47" customFormat="1" ht="23.25">
      <c r="A41" s="116"/>
      <c r="E41" s="116"/>
      <c r="F41" s="116"/>
      <c r="G41" s="116"/>
      <c r="H41" s="116"/>
      <c r="I41" s="116"/>
      <c r="J41" s="116"/>
      <c r="K41" s="116"/>
      <c r="L41" s="116"/>
      <c r="M41" s="116"/>
      <c r="N41" s="117"/>
      <c r="O41" s="118"/>
      <c r="P41" s="116"/>
      <c r="Q41" s="116"/>
      <c r="S41" s="1"/>
    </row>
    <row r="42" spans="1:19" s="47" customFormat="1" ht="23.25">
      <c r="A42" s="116"/>
      <c r="E42" s="116"/>
      <c r="F42" s="116"/>
      <c r="G42" s="116"/>
      <c r="H42" s="116"/>
      <c r="I42" s="116"/>
      <c r="J42" s="116"/>
      <c r="K42" s="116"/>
      <c r="L42" s="116"/>
      <c r="M42" s="116"/>
      <c r="N42" s="117"/>
      <c r="O42" s="118"/>
      <c r="P42" s="116"/>
      <c r="Q42" s="116"/>
      <c r="S42" s="1"/>
    </row>
    <row r="43" ht="23.25">
      <c r="S43" s="1"/>
    </row>
    <row r="44" ht="23.25">
      <c r="S44" s="1"/>
    </row>
    <row r="45" ht="23.25">
      <c r="S45" s="1"/>
    </row>
    <row r="46" ht="23.25">
      <c r="S46" s="1"/>
    </row>
    <row r="47" spans="1:18" s="1" customFormat="1" ht="29.25">
      <c r="A47" s="135" t="s">
        <v>67</v>
      </c>
      <c r="B47" s="135"/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</row>
    <row r="48" spans="1:18" s="1" customFormat="1" ht="29.25">
      <c r="A48" s="135" t="s">
        <v>304</v>
      </c>
      <c r="B48" s="135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</row>
    <row r="49" spans="1:18" s="17" customFormat="1" ht="23.25">
      <c r="A49" s="132" t="s">
        <v>24</v>
      </c>
      <c r="B49" s="132" t="s">
        <v>0</v>
      </c>
      <c r="C49" s="132" t="s">
        <v>34</v>
      </c>
      <c r="D49" s="132" t="s">
        <v>31</v>
      </c>
      <c r="E49" s="133" t="s">
        <v>19</v>
      </c>
      <c r="F49" s="133"/>
      <c r="G49" s="133"/>
      <c r="H49" s="133"/>
      <c r="I49" s="133"/>
      <c r="J49" s="133"/>
      <c r="K49" s="133"/>
      <c r="L49" s="133"/>
      <c r="M49" s="16" t="s">
        <v>18</v>
      </c>
      <c r="N49" s="126" t="s">
        <v>22</v>
      </c>
      <c r="O49" s="128" t="s">
        <v>23</v>
      </c>
      <c r="P49" s="70"/>
      <c r="Q49" s="70"/>
      <c r="R49" s="132" t="s">
        <v>3</v>
      </c>
    </row>
    <row r="50" spans="1:18" s="17" customFormat="1" ht="23.25">
      <c r="A50" s="132"/>
      <c r="B50" s="132"/>
      <c r="C50" s="132"/>
      <c r="D50" s="132"/>
      <c r="E50" s="15">
        <v>0</v>
      </c>
      <c r="F50" s="15">
        <v>1</v>
      </c>
      <c r="G50" s="15">
        <v>1.5</v>
      </c>
      <c r="H50" s="15">
        <v>2</v>
      </c>
      <c r="I50" s="15">
        <v>2.5</v>
      </c>
      <c r="J50" s="15">
        <v>3</v>
      </c>
      <c r="K50" s="15">
        <v>3.5</v>
      </c>
      <c r="L50" s="15">
        <v>4</v>
      </c>
      <c r="M50" s="18" t="s">
        <v>21</v>
      </c>
      <c r="N50" s="126"/>
      <c r="O50" s="128"/>
      <c r="P50" s="71" t="s">
        <v>1</v>
      </c>
      <c r="Q50" s="71" t="s">
        <v>2</v>
      </c>
      <c r="R50" s="132"/>
    </row>
    <row r="51" spans="1:18" s="17" customFormat="1" ht="23.25">
      <c r="A51" s="101" t="s">
        <v>28</v>
      </c>
      <c r="B51" s="120" t="s">
        <v>214</v>
      </c>
      <c r="C51" s="120" t="s">
        <v>207</v>
      </c>
      <c r="D51" s="120" t="s">
        <v>32</v>
      </c>
      <c r="E51" s="15">
        <v>27</v>
      </c>
      <c r="F51" s="15">
        <v>35</v>
      </c>
      <c r="G51" s="15">
        <v>9</v>
      </c>
      <c r="H51" s="15">
        <v>12</v>
      </c>
      <c r="I51" s="15">
        <v>15</v>
      </c>
      <c r="J51" s="15">
        <v>22</v>
      </c>
      <c r="K51" s="15">
        <v>22</v>
      </c>
      <c r="L51" s="15">
        <v>437</v>
      </c>
      <c r="M51" s="15">
        <f aca="true" t="shared" si="19" ref="M51:M63">SUM(E51:L51)</f>
        <v>579</v>
      </c>
      <c r="N51" s="19">
        <f aca="true" t="shared" si="20" ref="N51:N63">((4*L51)+(3.5*K51)+(3*J51)+(2.5*I51)+(2*H51)+(1.5*G51)+(F51))/M51</f>
        <v>3.4559585492227978</v>
      </c>
      <c r="O51" s="36">
        <f aca="true" t="shared" si="21" ref="O51:O63">SQRT((16*L51+12.25*K51+9*J51+6.25*I51+4*H51+2.25*G51+F51)/M51-(N51^2))</f>
        <v>1.1313761493744559</v>
      </c>
      <c r="P51" s="83">
        <v>0</v>
      </c>
      <c r="Q51" s="83">
        <v>0</v>
      </c>
      <c r="R51" s="101" t="s">
        <v>378</v>
      </c>
    </row>
    <row r="52" spans="1:18" s="17" customFormat="1" ht="21.75">
      <c r="A52" s="16" t="s">
        <v>20</v>
      </c>
      <c r="B52" s="74" t="s">
        <v>147</v>
      </c>
      <c r="C52" s="24" t="s">
        <v>47</v>
      </c>
      <c r="D52" s="24" t="s">
        <v>33</v>
      </c>
      <c r="E52" s="28">
        <v>6</v>
      </c>
      <c r="F52" s="28">
        <v>4</v>
      </c>
      <c r="G52" s="28">
        <v>5</v>
      </c>
      <c r="H52" s="28">
        <v>14</v>
      </c>
      <c r="I52" s="28">
        <v>28</v>
      </c>
      <c r="J52" s="28">
        <v>62</v>
      </c>
      <c r="K52" s="28">
        <v>45</v>
      </c>
      <c r="L52" s="28">
        <v>415</v>
      </c>
      <c r="M52" s="15">
        <f t="shared" si="19"/>
        <v>579</v>
      </c>
      <c r="N52" s="19">
        <f t="shared" si="20"/>
        <v>3.6493955094991364</v>
      </c>
      <c r="O52" s="36">
        <f t="shared" si="21"/>
        <v>0.7007611066164625</v>
      </c>
      <c r="P52" s="28">
        <v>0</v>
      </c>
      <c r="Q52" s="28">
        <v>0</v>
      </c>
      <c r="R52" s="101" t="s">
        <v>378</v>
      </c>
    </row>
    <row r="53" spans="1:18" s="17" customFormat="1" ht="21.75">
      <c r="A53" s="20"/>
      <c r="B53" s="74" t="s">
        <v>148</v>
      </c>
      <c r="C53" s="24" t="s">
        <v>151</v>
      </c>
      <c r="D53" s="24" t="s">
        <v>32</v>
      </c>
      <c r="E53" s="28">
        <v>6</v>
      </c>
      <c r="F53" s="28">
        <v>10</v>
      </c>
      <c r="G53" s="28">
        <v>15</v>
      </c>
      <c r="H53" s="28">
        <v>56</v>
      </c>
      <c r="I53" s="28">
        <v>114</v>
      </c>
      <c r="J53" s="28">
        <v>136</v>
      </c>
      <c r="K53" s="28">
        <v>128</v>
      </c>
      <c r="L53" s="28">
        <v>80</v>
      </c>
      <c r="M53" s="15">
        <f t="shared" si="19"/>
        <v>545</v>
      </c>
      <c r="N53" s="19">
        <f t="shared" si="20"/>
        <v>2.9458715596330274</v>
      </c>
      <c r="O53" s="36">
        <f t="shared" si="21"/>
        <v>0.7694311147749392</v>
      </c>
      <c r="P53" s="28">
        <v>0</v>
      </c>
      <c r="Q53" s="28">
        <v>4</v>
      </c>
      <c r="R53" s="101" t="s">
        <v>378</v>
      </c>
    </row>
    <row r="54" spans="1:18" s="17" customFormat="1" ht="21.75">
      <c r="A54" s="20"/>
      <c r="B54" s="74" t="s">
        <v>81</v>
      </c>
      <c r="C54" s="24" t="s">
        <v>47</v>
      </c>
      <c r="D54" s="24" t="s">
        <v>33</v>
      </c>
      <c r="E54" s="28">
        <v>13</v>
      </c>
      <c r="F54" s="28">
        <v>7</v>
      </c>
      <c r="G54" s="28">
        <v>12</v>
      </c>
      <c r="H54" s="28">
        <v>49</v>
      </c>
      <c r="I54" s="28">
        <v>59</v>
      </c>
      <c r="J54" s="28">
        <v>84</v>
      </c>
      <c r="K54" s="28">
        <v>68</v>
      </c>
      <c r="L54" s="28">
        <v>283</v>
      </c>
      <c r="M54" s="15">
        <f t="shared" si="19"/>
        <v>575</v>
      </c>
      <c r="N54" s="19">
        <f t="shared" si="20"/>
        <v>3.291304347826087</v>
      </c>
      <c r="O54" s="36">
        <f t="shared" si="21"/>
        <v>0.9202613255876843</v>
      </c>
      <c r="P54" s="28">
        <v>0</v>
      </c>
      <c r="Q54" s="28">
        <v>6</v>
      </c>
      <c r="R54" s="28" t="s">
        <v>379</v>
      </c>
    </row>
    <row r="55" spans="1:18" s="17" customFormat="1" ht="21.75">
      <c r="A55" s="20"/>
      <c r="B55" s="74" t="s">
        <v>149</v>
      </c>
      <c r="C55" s="24" t="s">
        <v>109</v>
      </c>
      <c r="D55" s="24" t="s">
        <v>33</v>
      </c>
      <c r="E55" s="28">
        <v>24</v>
      </c>
      <c r="F55" s="28">
        <v>49</v>
      </c>
      <c r="G55" s="28">
        <v>14</v>
      </c>
      <c r="H55" s="28">
        <v>13</v>
      </c>
      <c r="I55" s="28">
        <v>22</v>
      </c>
      <c r="J55" s="28">
        <v>91</v>
      </c>
      <c r="K55" s="28">
        <v>127</v>
      </c>
      <c r="L55" s="28">
        <v>239</v>
      </c>
      <c r="M55" s="15">
        <f t="shared" si="19"/>
        <v>579</v>
      </c>
      <c r="N55" s="19">
        <f t="shared" si="20"/>
        <v>3.1511226252158893</v>
      </c>
      <c r="O55" s="36">
        <f t="shared" si="21"/>
        <v>1.1147672374081665</v>
      </c>
      <c r="P55" s="28">
        <v>1</v>
      </c>
      <c r="Q55" s="28">
        <v>1</v>
      </c>
      <c r="R55" s="28" t="s">
        <v>379</v>
      </c>
    </row>
    <row r="56" spans="1:18" s="17" customFormat="1" ht="21.75">
      <c r="A56" s="18"/>
      <c r="B56" s="74" t="s">
        <v>150</v>
      </c>
      <c r="C56" s="24" t="s">
        <v>151</v>
      </c>
      <c r="D56" s="24" t="s">
        <v>32</v>
      </c>
      <c r="E56" s="28">
        <v>13</v>
      </c>
      <c r="F56" s="28">
        <v>22</v>
      </c>
      <c r="G56" s="28">
        <v>19</v>
      </c>
      <c r="H56" s="28">
        <v>70</v>
      </c>
      <c r="I56" s="28">
        <v>86</v>
      </c>
      <c r="J56" s="28">
        <v>133</v>
      </c>
      <c r="K56" s="28">
        <v>100</v>
      </c>
      <c r="L56" s="28">
        <v>99</v>
      </c>
      <c r="M56" s="15">
        <f t="shared" si="19"/>
        <v>542</v>
      </c>
      <c r="N56" s="19">
        <f t="shared" si="20"/>
        <v>2.86070110701107</v>
      </c>
      <c r="O56" s="36">
        <f t="shared" si="21"/>
        <v>0.9139478187839991</v>
      </c>
      <c r="P56" s="28">
        <v>1</v>
      </c>
      <c r="Q56" s="28">
        <v>8</v>
      </c>
      <c r="R56" s="28" t="s">
        <v>379</v>
      </c>
    </row>
    <row r="57" spans="1:18" s="17" customFormat="1" ht="21.75">
      <c r="A57" s="15" t="s">
        <v>29</v>
      </c>
      <c r="B57" s="28" t="s">
        <v>399</v>
      </c>
      <c r="C57" s="24" t="s">
        <v>207</v>
      </c>
      <c r="D57" s="24" t="s">
        <v>32</v>
      </c>
      <c r="E57" s="28">
        <v>24</v>
      </c>
      <c r="F57" s="28">
        <v>6</v>
      </c>
      <c r="G57" s="28">
        <v>5</v>
      </c>
      <c r="H57" s="28">
        <v>14</v>
      </c>
      <c r="I57" s="28">
        <v>15</v>
      </c>
      <c r="J57" s="28">
        <v>23</v>
      </c>
      <c r="K57" s="28">
        <v>39</v>
      </c>
      <c r="L57" s="28">
        <v>427</v>
      </c>
      <c r="M57" s="15">
        <f>SUM(E57:L57)</f>
        <v>553</v>
      </c>
      <c r="N57" s="19">
        <f>((4*L57)+(3.5*K57)+(3*J57)+(2.5*I57)+(2*H57)+(1.5*G57)+(F57))/M57</f>
        <v>3.6030741410488245</v>
      </c>
      <c r="O57" s="36">
        <f>SQRT((16*L57+12.25*K57+9*J57+6.25*I57+4*H57+2.25*G57+F57)/M57-(N57^2))</f>
        <v>0.9552602761689786</v>
      </c>
      <c r="P57" s="28">
        <v>1</v>
      </c>
      <c r="Q57" s="28">
        <v>0</v>
      </c>
      <c r="R57" s="28" t="s">
        <v>380</v>
      </c>
    </row>
    <row r="58" spans="1:18" s="17" customFormat="1" ht="21.75">
      <c r="A58" s="16" t="s">
        <v>20</v>
      </c>
      <c r="B58" s="28" t="s">
        <v>215</v>
      </c>
      <c r="C58" s="24" t="s">
        <v>47</v>
      </c>
      <c r="D58" s="24" t="s">
        <v>33</v>
      </c>
      <c r="E58" s="28">
        <v>29</v>
      </c>
      <c r="F58" s="28">
        <v>22</v>
      </c>
      <c r="G58" s="28">
        <v>38</v>
      </c>
      <c r="H58" s="28">
        <v>52</v>
      </c>
      <c r="I58" s="28">
        <v>59</v>
      </c>
      <c r="J58" s="28">
        <v>70</v>
      </c>
      <c r="K58" s="28">
        <v>81</v>
      </c>
      <c r="L58" s="28">
        <v>195</v>
      </c>
      <c r="M58" s="15">
        <f t="shared" si="19"/>
        <v>546</v>
      </c>
      <c r="N58" s="19">
        <f t="shared" si="20"/>
        <v>2.937728937728938</v>
      </c>
      <c r="O58" s="36">
        <f t="shared" si="21"/>
        <v>1.1438502424158041</v>
      </c>
      <c r="P58" s="28">
        <v>3</v>
      </c>
      <c r="Q58" s="28">
        <v>5</v>
      </c>
      <c r="R58" s="28" t="s">
        <v>380</v>
      </c>
    </row>
    <row r="59" spans="1:18" s="17" customFormat="1" ht="21.75">
      <c r="A59" s="20"/>
      <c r="B59" s="28" t="s">
        <v>216</v>
      </c>
      <c r="C59" s="24" t="s">
        <v>109</v>
      </c>
      <c r="D59" s="24" t="s">
        <v>33</v>
      </c>
      <c r="E59" s="28">
        <v>30</v>
      </c>
      <c r="F59" s="28">
        <v>31</v>
      </c>
      <c r="G59" s="28">
        <v>43</v>
      </c>
      <c r="H59" s="28">
        <v>78</v>
      </c>
      <c r="I59" s="28">
        <v>64</v>
      </c>
      <c r="J59" s="28">
        <v>81</v>
      </c>
      <c r="K59" s="28">
        <v>87</v>
      </c>
      <c r="L59" s="28">
        <v>135</v>
      </c>
      <c r="M59" s="15">
        <f t="shared" si="19"/>
        <v>549</v>
      </c>
      <c r="N59" s="19">
        <f t="shared" si="20"/>
        <v>2.7304189435336976</v>
      </c>
      <c r="O59" s="36">
        <f t="shared" si="21"/>
        <v>1.1304705112311346</v>
      </c>
      <c r="P59" s="28">
        <v>0</v>
      </c>
      <c r="Q59" s="28">
        <v>5</v>
      </c>
      <c r="R59" s="28" t="s">
        <v>380</v>
      </c>
    </row>
    <row r="60" spans="1:28" s="17" customFormat="1" ht="23.25">
      <c r="A60" s="20"/>
      <c r="B60" s="28" t="s">
        <v>217</v>
      </c>
      <c r="C60" s="24" t="s">
        <v>48</v>
      </c>
      <c r="D60" s="24" t="s">
        <v>32</v>
      </c>
      <c r="E60" s="28">
        <v>16</v>
      </c>
      <c r="F60" s="28">
        <v>5</v>
      </c>
      <c r="G60" s="28">
        <v>9</v>
      </c>
      <c r="H60" s="28">
        <v>30</v>
      </c>
      <c r="I60" s="28">
        <v>43</v>
      </c>
      <c r="J60" s="28">
        <v>96</v>
      </c>
      <c r="K60" s="28">
        <v>124</v>
      </c>
      <c r="L60" s="28">
        <v>186</v>
      </c>
      <c r="M60" s="15">
        <f t="shared" si="19"/>
        <v>509</v>
      </c>
      <c r="N60" s="19">
        <f t="shared" si="20"/>
        <v>3.2455795677799606</v>
      </c>
      <c r="O60" s="36">
        <f t="shared" si="21"/>
        <v>0.8989215914410722</v>
      </c>
      <c r="P60" s="28">
        <v>0</v>
      </c>
      <c r="Q60" s="28">
        <v>15</v>
      </c>
      <c r="R60" s="28" t="s">
        <v>380</v>
      </c>
      <c r="T60" s="7">
        <v>0</v>
      </c>
      <c r="U60" s="7">
        <v>1</v>
      </c>
      <c r="V60" s="7">
        <v>1.5</v>
      </c>
      <c r="W60" s="7">
        <v>2</v>
      </c>
      <c r="X60" s="7">
        <v>2.5</v>
      </c>
      <c r="Y60" s="7">
        <v>3</v>
      </c>
      <c r="Z60" s="7">
        <v>3.5</v>
      </c>
      <c r="AA60" s="7">
        <v>4</v>
      </c>
      <c r="AB60" s="1"/>
    </row>
    <row r="61" spans="1:28" s="17" customFormat="1" ht="23.25">
      <c r="A61" s="20"/>
      <c r="B61" s="28" t="s">
        <v>82</v>
      </c>
      <c r="C61" s="24" t="s">
        <v>47</v>
      </c>
      <c r="D61" s="24" t="s">
        <v>33</v>
      </c>
      <c r="E61" s="28">
        <v>8</v>
      </c>
      <c r="F61" s="28">
        <v>17</v>
      </c>
      <c r="G61" s="28">
        <v>38</v>
      </c>
      <c r="H61" s="28">
        <v>50</v>
      </c>
      <c r="I61" s="28">
        <v>74</v>
      </c>
      <c r="J61" s="28">
        <v>84</v>
      </c>
      <c r="K61" s="28">
        <v>73</v>
      </c>
      <c r="L61" s="28">
        <v>174</v>
      </c>
      <c r="M61" s="15">
        <f t="shared" si="19"/>
        <v>518</v>
      </c>
      <c r="N61" s="19">
        <f t="shared" si="20"/>
        <v>3.0164092664092665</v>
      </c>
      <c r="O61" s="36">
        <f t="shared" si="21"/>
        <v>0.9687297351080286</v>
      </c>
      <c r="P61" s="28">
        <v>1</v>
      </c>
      <c r="Q61" s="28">
        <v>27</v>
      </c>
      <c r="R61" s="28" t="s">
        <v>381</v>
      </c>
      <c r="T61" s="11"/>
      <c r="U61" s="11"/>
      <c r="V61" s="11"/>
      <c r="W61" s="11"/>
      <c r="X61" s="11"/>
      <c r="Y61" s="11"/>
      <c r="Z61" s="11"/>
      <c r="AA61" s="11"/>
      <c r="AB61" s="1"/>
    </row>
    <row r="62" spans="1:28" s="17" customFormat="1" ht="23.25">
      <c r="A62" s="20"/>
      <c r="B62" s="28" t="s">
        <v>218</v>
      </c>
      <c r="C62" s="24" t="s">
        <v>109</v>
      </c>
      <c r="D62" s="24" t="s">
        <v>33</v>
      </c>
      <c r="E62" s="28">
        <v>35</v>
      </c>
      <c r="F62" s="28">
        <v>9</v>
      </c>
      <c r="G62" s="28">
        <v>8</v>
      </c>
      <c r="H62" s="28">
        <v>14</v>
      </c>
      <c r="I62" s="28">
        <v>16</v>
      </c>
      <c r="J62" s="28">
        <v>24</v>
      </c>
      <c r="K62" s="28">
        <v>64</v>
      </c>
      <c r="L62" s="28">
        <v>376</v>
      </c>
      <c r="M62" s="15">
        <f t="shared" si="19"/>
        <v>546</v>
      </c>
      <c r="N62" s="19">
        <f t="shared" si="20"/>
        <v>3.45970695970696</v>
      </c>
      <c r="O62" s="36">
        <f t="shared" si="21"/>
        <v>1.1024560934281733</v>
      </c>
      <c r="P62" s="28">
        <v>0</v>
      </c>
      <c r="Q62" s="28">
        <v>0</v>
      </c>
      <c r="R62" s="28" t="s">
        <v>381</v>
      </c>
      <c r="T62" s="11"/>
      <c r="U62" s="11"/>
      <c r="V62" s="11"/>
      <c r="W62" s="11"/>
      <c r="X62" s="11"/>
      <c r="Y62" s="11"/>
      <c r="Z62" s="11"/>
      <c r="AA62" s="11"/>
      <c r="AB62" s="1"/>
    </row>
    <row r="63" spans="1:28" s="17" customFormat="1" ht="23.25">
      <c r="A63" s="20"/>
      <c r="B63" s="85" t="s">
        <v>219</v>
      </c>
      <c r="C63" s="55" t="s">
        <v>48</v>
      </c>
      <c r="D63" s="55" t="s">
        <v>32</v>
      </c>
      <c r="E63" s="85">
        <v>16</v>
      </c>
      <c r="F63" s="85">
        <v>23</v>
      </c>
      <c r="G63" s="85">
        <v>25</v>
      </c>
      <c r="H63" s="85">
        <v>33</v>
      </c>
      <c r="I63" s="85">
        <v>46</v>
      </c>
      <c r="J63" s="85">
        <v>90</v>
      </c>
      <c r="K63" s="85">
        <v>101</v>
      </c>
      <c r="L63" s="85">
        <v>162</v>
      </c>
      <c r="M63" s="16">
        <f t="shared" si="19"/>
        <v>496</v>
      </c>
      <c r="N63" s="26">
        <f t="shared" si="20"/>
        <v>3.0504032258064515</v>
      </c>
      <c r="O63" s="86">
        <f t="shared" si="21"/>
        <v>1.0266017376429535</v>
      </c>
      <c r="P63" s="85">
        <v>4</v>
      </c>
      <c r="Q63" s="85">
        <v>17</v>
      </c>
      <c r="R63" s="28" t="s">
        <v>381</v>
      </c>
      <c r="T63" s="11"/>
      <c r="U63" s="11"/>
      <c r="V63" s="11"/>
      <c r="W63" s="11"/>
      <c r="X63" s="11"/>
      <c r="Y63" s="11"/>
      <c r="Z63" s="11"/>
      <c r="AA63" s="11"/>
      <c r="AB63" s="1"/>
    </row>
    <row r="64" spans="1:28" s="17" customFormat="1" ht="23.25">
      <c r="A64" s="87"/>
      <c r="B64" s="88"/>
      <c r="C64" s="106"/>
      <c r="D64" s="106"/>
      <c r="E64" s="88"/>
      <c r="F64" s="88"/>
      <c r="G64" s="88"/>
      <c r="H64" s="88"/>
      <c r="I64" s="88"/>
      <c r="J64" s="88"/>
      <c r="K64" s="88"/>
      <c r="L64" s="88"/>
      <c r="M64" s="87"/>
      <c r="N64" s="89"/>
      <c r="O64" s="90"/>
      <c r="P64" s="88"/>
      <c r="Q64" s="88"/>
      <c r="R64" s="88"/>
      <c r="T64" s="11"/>
      <c r="U64" s="11"/>
      <c r="V64" s="11"/>
      <c r="W64" s="11"/>
      <c r="X64" s="11"/>
      <c r="Y64" s="11"/>
      <c r="Z64" s="11"/>
      <c r="AA64" s="11"/>
      <c r="AB64" s="1"/>
    </row>
    <row r="65" spans="1:28" s="17" customFormat="1" ht="23.25">
      <c r="A65" s="44"/>
      <c r="B65" s="109"/>
      <c r="C65" s="65"/>
      <c r="D65" s="65"/>
      <c r="E65" s="109"/>
      <c r="F65" s="109"/>
      <c r="G65" s="109"/>
      <c r="H65" s="109"/>
      <c r="I65" s="109"/>
      <c r="J65" s="109"/>
      <c r="K65" s="109"/>
      <c r="L65" s="109"/>
      <c r="M65" s="44"/>
      <c r="N65" s="61"/>
      <c r="O65" s="62"/>
      <c r="P65" s="109"/>
      <c r="Q65" s="109"/>
      <c r="R65" s="109"/>
      <c r="T65" s="11"/>
      <c r="U65" s="11"/>
      <c r="V65" s="11"/>
      <c r="W65" s="11"/>
      <c r="X65" s="11"/>
      <c r="Y65" s="11"/>
      <c r="Z65" s="11"/>
      <c r="AA65" s="11"/>
      <c r="AB65" s="1"/>
    </row>
    <row r="66" spans="1:28" s="17" customFormat="1" ht="23.25">
      <c r="A66" s="44"/>
      <c r="B66" s="109"/>
      <c r="C66" s="65"/>
      <c r="D66" s="65"/>
      <c r="E66" s="109"/>
      <c r="F66" s="109"/>
      <c r="G66" s="109"/>
      <c r="H66" s="109"/>
      <c r="I66" s="109"/>
      <c r="J66" s="109"/>
      <c r="K66" s="109"/>
      <c r="L66" s="109"/>
      <c r="M66" s="44"/>
      <c r="N66" s="61"/>
      <c r="O66" s="62"/>
      <c r="P66" s="109"/>
      <c r="Q66" s="109"/>
      <c r="R66" s="109"/>
      <c r="T66" s="11"/>
      <c r="U66" s="11"/>
      <c r="V66" s="11"/>
      <c r="W66" s="11"/>
      <c r="X66" s="11"/>
      <c r="Y66" s="11"/>
      <c r="Z66" s="11"/>
      <c r="AA66" s="11"/>
      <c r="AB66" s="1"/>
    </row>
    <row r="67" spans="1:28" s="17" customFormat="1" ht="23.25">
      <c r="A67" s="44"/>
      <c r="B67" s="109"/>
      <c r="C67" s="65"/>
      <c r="D67" s="65"/>
      <c r="E67" s="109"/>
      <c r="F67" s="109"/>
      <c r="G67" s="109"/>
      <c r="H67" s="109"/>
      <c r="I67" s="109"/>
      <c r="J67" s="109"/>
      <c r="K67" s="109"/>
      <c r="L67" s="109"/>
      <c r="M67" s="44"/>
      <c r="N67" s="61"/>
      <c r="O67" s="62"/>
      <c r="P67" s="109"/>
      <c r="Q67" s="109"/>
      <c r="R67" s="109"/>
      <c r="T67" s="11"/>
      <c r="U67" s="11"/>
      <c r="V67" s="11"/>
      <c r="W67" s="11"/>
      <c r="X67" s="11"/>
      <c r="Y67" s="11"/>
      <c r="Z67" s="11"/>
      <c r="AA67" s="11"/>
      <c r="AB67" s="1"/>
    </row>
    <row r="68" spans="1:28" s="17" customFormat="1" ht="23.25">
      <c r="A68" s="44"/>
      <c r="B68" s="109"/>
      <c r="C68" s="65"/>
      <c r="D68" s="65"/>
      <c r="E68" s="109"/>
      <c r="F68" s="109"/>
      <c r="G68" s="109"/>
      <c r="H68" s="109"/>
      <c r="I68" s="109"/>
      <c r="J68" s="109"/>
      <c r="K68" s="109"/>
      <c r="L68" s="109"/>
      <c r="M68" s="44"/>
      <c r="N68" s="61"/>
      <c r="O68" s="62"/>
      <c r="P68" s="109"/>
      <c r="Q68" s="109"/>
      <c r="R68" s="109"/>
      <c r="T68" s="11"/>
      <c r="U68" s="11"/>
      <c r="V68" s="11"/>
      <c r="W68" s="11"/>
      <c r="X68" s="11"/>
      <c r="Y68" s="11"/>
      <c r="Z68" s="11"/>
      <c r="AA68" s="11"/>
      <c r="AB68" s="1"/>
    </row>
    <row r="69" spans="1:18" s="1" customFormat="1" ht="29.25">
      <c r="A69" s="135" t="s">
        <v>67</v>
      </c>
      <c r="B69" s="135"/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</row>
    <row r="70" spans="1:18" s="1" customFormat="1" ht="29.25">
      <c r="A70" s="135" t="s">
        <v>304</v>
      </c>
      <c r="B70" s="135"/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35"/>
      <c r="Q70" s="135"/>
      <c r="R70" s="135"/>
    </row>
    <row r="71" spans="1:18" s="17" customFormat="1" ht="23.25">
      <c r="A71" s="132" t="s">
        <v>24</v>
      </c>
      <c r="B71" s="132" t="s">
        <v>0</v>
      </c>
      <c r="C71" s="132" t="s">
        <v>34</v>
      </c>
      <c r="D71" s="132" t="s">
        <v>31</v>
      </c>
      <c r="E71" s="133" t="s">
        <v>19</v>
      </c>
      <c r="F71" s="133"/>
      <c r="G71" s="133"/>
      <c r="H71" s="133"/>
      <c r="I71" s="133"/>
      <c r="J71" s="133"/>
      <c r="K71" s="133"/>
      <c r="L71" s="133"/>
      <c r="M71" s="16" t="s">
        <v>18</v>
      </c>
      <c r="N71" s="126" t="s">
        <v>22</v>
      </c>
      <c r="O71" s="128" t="s">
        <v>23</v>
      </c>
      <c r="P71" s="70"/>
      <c r="Q71" s="70"/>
      <c r="R71" s="132" t="s">
        <v>3</v>
      </c>
    </row>
    <row r="72" spans="1:18" s="17" customFormat="1" ht="23.25">
      <c r="A72" s="132"/>
      <c r="B72" s="132"/>
      <c r="C72" s="132"/>
      <c r="D72" s="132"/>
      <c r="E72" s="15">
        <v>0</v>
      </c>
      <c r="F72" s="15">
        <v>1</v>
      </c>
      <c r="G72" s="15">
        <v>1.5</v>
      </c>
      <c r="H72" s="15">
        <v>2</v>
      </c>
      <c r="I72" s="15">
        <v>2.5</v>
      </c>
      <c r="J72" s="15">
        <v>3</v>
      </c>
      <c r="K72" s="15">
        <v>3.5</v>
      </c>
      <c r="L72" s="15">
        <v>4</v>
      </c>
      <c r="M72" s="18" t="s">
        <v>21</v>
      </c>
      <c r="N72" s="126"/>
      <c r="O72" s="128"/>
      <c r="P72" s="71" t="s">
        <v>1</v>
      </c>
      <c r="Q72" s="71" t="s">
        <v>2</v>
      </c>
      <c r="R72" s="132"/>
    </row>
    <row r="73" spans="1:28" s="17" customFormat="1" ht="23.25">
      <c r="A73" s="18" t="s">
        <v>30</v>
      </c>
      <c r="B73" s="3" t="s">
        <v>427</v>
      </c>
      <c r="C73" s="121" t="s">
        <v>47</v>
      </c>
      <c r="D73" s="121" t="s">
        <v>33</v>
      </c>
      <c r="E73" s="103">
        <v>14</v>
      </c>
      <c r="F73" s="103">
        <v>19</v>
      </c>
      <c r="G73" s="103">
        <v>18</v>
      </c>
      <c r="H73" s="103">
        <v>42</v>
      </c>
      <c r="I73" s="103">
        <v>61</v>
      </c>
      <c r="J73" s="103">
        <v>72</v>
      </c>
      <c r="K73" s="103">
        <v>72</v>
      </c>
      <c r="L73" s="103">
        <v>207</v>
      </c>
      <c r="M73" s="18">
        <f>SUM(E73:L73)</f>
        <v>505</v>
      </c>
      <c r="N73" s="51">
        <f>((4*L73)+(3.5*K73)+(3*J73)+(2.5*I73)+(2*H73)+(1.5*G73)+(F73))/M73</f>
        <v>3.125742574257426</v>
      </c>
      <c r="O73" s="110">
        <f>SQRT((16*L73+12.25*K73+9*J73+6.25*I73+4*H73+2.25*G73+F73)/M73-(N73^2))</f>
        <v>1.0115817890364591</v>
      </c>
      <c r="P73" s="103">
        <v>0</v>
      </c>
      <c r="Q73" s="103">
        <v>3</v>
      </c>
      <c r="R73" s="103" t="s">
        <v>397</v>
      </c>
      <c r="T73" s="29" t="e">
        <f>(#REF!*100)/#REF!</f>
        <v>#REF!</v>
      </c>
      <c r="U73" s="29" t="e">
        <f>(#REF!*100)/#REF!</f>
        <v>#REF!</v>
      </c>
      <c r="V73" s="29" t="e">
        <f>(#REF!*100)/#REF!</f>
        <v>#REF!</v>
      </c>
      <c r="W73" s="29" t="e">
        <f>(#REF!*100)/#REF!</f>
        <v>#REF!</v>
      </c>
      <c r="X73" s="29" t="e">
        <f>(#REF!*100)/#REF!</f>
        <v>#REF!</v>
      </c>
      <c r="Y73" s="29" t="e">
        <f>(#REF!*100)/#REF!</f>
        <v>#REF!</v>
      </c>
      <c r="Z73" s="29" t="e">
        <f>(#REF!*100)/#REF!</f>
        <v>#REF!</v>
      </c>
      <c r="AA73" s="29" t="e">
        <f>(#REF!*100)/#REF!</f>
        <v>#REF!</v>
      </c>
      <c r="AB73" s="5" t="e">
        <f>SUM(T73:AA73)</f>
        <v>#REF!</v>
      </c>
    </row>
    <row r="74" spans="1:28" s="17" customFormat="1" ht="23.25">
      <c r="A74" s="16"/>
      <c r="B74" s="3" t="s">
        <v>428</v>
      </c>
      <c r="C74" s="24" t="s">
        <v>151</v>
      </c>
      <c r="D74" s="24" t="s">
        <v>32</v>
      </c>
      <c r="E74" s="28">
        <v>8</v>
      </c>
      <c r="F74" s="28">
        <v>0</v>
      </c>
      <c r="G74" s="28">
        <v>0</v>
      </c>
      <c r="H74" s="28">
        <v>3</v>
      </c>
      <c r="I74" s="28">
        <v>19</v>
      </c>
      <c r="J74" s="28">
        <v>80</v>
      </c>
      <c r="K74" s="28">
        <v>134</v>
      </c>
      <c r="L74" s="28">
        <v>264</v>
      </c>
      <c r="M74" s="15">
        <f>SUM(E74:L74)</f>
        <v>508</v>
      </c>
      <c r="N74" s="19">
        <f>((4*L74)+(3.5*K74)+(3*J74)+(2.5*I74)+(2*H74)+(1.5*G74)+(F74))/M74</f>
        <v>3.579724409448819</v>
      </c>
      <c r="O74" s="36">
        <f>SQRT((16*L74+12.25*K74+9*J74+6.25*I74+4*H74+2.25*G74+F74)/M74-(N74^2))</f>
        <v>0.6376031048586861</v>
      </c>
      <c r="P74" s="28">
        <v>0</v>
      </c>
      <c r="Q74" s="28">
        <v>0</v>
      </c>
      <c r="R74" s="28" t="s">
        <v>397</v>
      </c>
      <c r="T74" s="1"/>
      <c r="U74" s="1"/>
      <c r="V74" s="1"/>
      <c r="W74" s="1"/>
      <c r="X74" s="1"/>
      <c r="Y74" s="1"/>
      <c r="Z74" s="64" t="e">
        <f>SUM(V73:AA73)</f>
        <v>#REF!</v>
      </c>
      <c r="AA74" s="1"/>
      <c r="AB74" s="1"/>
    </row>
    <row r="75" spans="1:28" s="17" customFormat="1" ht="23.25">
      <c r="A75" s="20"/>
      <c r="B75" s="3" t="s">
        <v>429</v>
      </c>
      <c r="C75" s="24" t="s">
        <v>47</v>
      </c>
      <c r="D75" s="24" t="s">
        <v>33</v>
      </c>
      <c r="E75" s="28">
        <v>13</v>
      </c>
      <c r="F75" s="28">
        <v>12</v>
      </c>
      <c r="G75" s="28">
        <v>11</v>
      </c>
      <c r="H75" s="28">
        <v>30</v>
      </c>
      <c r="I75" s="28">
        <v>50</v>
      </c>
      <c r="J75" s="28">
        <v>102</v>
      </c>
      <c r="K75" s="28">
        <v>74</v>
      </c>
      <c r="L75" s="28">
        <v>214</v>
      </c>
      <c r="M75" s="15">
        <f>SUM(E75:L75)</f>
        <v>506</v>
      </c>
      <c r="N75" s="19">
        <f>((4*L75)+(3.5*K75)+(3*J75)+(2.5*I75)+(2*H75)+(1.5*G75)+(F75))/M75</f>
        <v>3.2302371541501977</v>
      </c>
      <c r="O75" s="36">
        <f>SQRT((16*L75+12.25*K75+9*J75+6.25*I75+4*H75+2.25*G75+F75)/M75-(N75^2))</f>
        <v>0.9303059248002149</v>
      </c>
      <c r="P75" s="28">
        <v>0</v>
      </c>
      <c r="Q75" s="28">
        <v>0</v>
      </c>
      <c r="R75" s="28" t="s">
        <v>398</v>
      </c>
      <c r="T75" s="1"/>
      <c r="U75" s="1"/>
      <c r="V75" s="1"/>
      <c r="W75" s="1"/>
      <c r="X75" s="1"/>
      <c r="Y75" s="1"/>
      <c r="Z75" s="64"/>
      <c r="AA75" s="1"/>
      <c r="AB75" s="1"/>
    </row>
    <row r="76" spans="1:28" s="17" customFormat="1" ht="23.25">
      <c r="A76" s="18"/>
      <c r="B76" s="3" t="s">
        <v>430</v>
      </c>
      <c r="C76" s="24" t="s">
        <v>151</v>
      </c>
      <c r="D76" s="24" t="s">
        <v>32</v>
      </c>
      <c r="E76" s="28">
        <v>8</v>
      </c>
      <c r="F76" s="28">
        <v>9</v>
      </c>
      <c r="G76" s="28">
        <v>15</v>
      </c>
      <c r="H76" s="28">
        <v>64</v>
      </c>
      <c r="I76" s="28">
        <v>89</v>
      </c>
      <c r="J76" s="28">
        <v>100</v>
      </c>
      <c r="K76" s="28">
        <v>118</v>
      </c>
      <c r="L76" s="28">
        <v>103</v>
      </c>
      <c r="M76" s="15">
        <f>SUM(E76:L76)</f>
        <v>506</v>
      </c>
      <c r="N76" s="19">
        <f>((4*L76)+(3.5*K76)+(3*J76)+(2.5*I76)+(2*H76)+(1.5*G76)+(F76))/M76</f>
        <v>2.9782608695652173</v>
      </c>
      <c r="O76" s="36">
        <f>SQRT((16*L76+12.25*K76+9*J76+6.25*I76+4*H76+2.25*G76+F76)/M76-(N76^2))</f>
        <v>0.843787889871214</v>
      </c>
      <c r="P76" s="28">
        <v>0</v>
      </c>
      <c r="Q76" s="28">
        <v>0</v>
      </c>
      <c r="R76" s="28" t="s">
        <v>398</v>
      </c>
      <c r="T76" s="1"/>
      <c r="U76" s="1"/>
      <c r="V76" s="1"/>
      <c r="W76" s="1"/>
      <c r="X76" s="1"/>
      <c r="Y76" s="1"/>
      <c r="Z76" s="64"/>
      <c r="AA76" s="1"/>
      <c r="AB76" s="1"/>
    </row>
    <row r="77" spans="1:18" s="17" customFormat="1" ht="21.75">
      <c r="A77" s="133" t="s">
        <v>58</v>
      </c>
      <c r="B77" s="133"/>
      <c r="C77" s="133"/>
      <c r="D77" s="133"/>
      <c r="E77" s="15">
        <f aca="true" t="shared" si="22" ref="E77:L77">SUM(E51:E63,E73:E76)</f>
        <v>290</v>
      </c>
      <c r="F77" s="15">
        <f t="shared" si="22"/>
        <v>280</v>
      </c>
      <c r="G77" s="15">
        <f t="shared" si="22"/>
        <v>284</v>
      </c>
      <c r="H77" s="15">
        <f t="shared" si="22"/>
        <v>624</v>
      </c>
      <c r="I77" s="15">
        <f t="shared" si="22"/>
        <v>860</v>
      </c>
      <c r="J77" s="15">
        <f t="shared" si="22"/>
        <v>1350</v>
      </c>
      <c r="K77" s="15">
        <f t="shared" si="22"/>
        <v>1457</v>
      </c>
      <c r="L77" s="15">
        <f t="shared" si="22"/>
        <v>3996</v>
      </c>
      <c r="M77" s="15">
        <f>SUM(E77:L77)</f>
        <v>9141</v>
      </c>
      <c r="N77" s="19">
        <f>((4*L77)+(3.5*K77)+(3*J77)+(2.5*I77)+(2*H77)+(1.5*G77)+(F77))/M77</f>
        <v>3.198501258068045</v>
      </c>
      <c r="O77" s="36">
        <f>SQRT((16*L77+12.25*K77+9*J77+6.25*I77+4*H77+2.25*G77+F77)/M77-(N77^2))</f>
        <v>1.0036619019123665</v>
      </c>
      <c r="P77" s="15">
        <f>SUM(P51:P63,P73:P76)</f>
        <v>11</v>
      </c>
      <c r="Q77" s="15">
        <f>SUM(Q51:Q63,Q73:Q76)</f>
        <v>91</v>
      </c>
      <c r="R77" s="55"/>
    </row>
    <row r="78" spans="1:18" s="52" customFormat="1" ht="21.75">
      <c r="A78" s="133" t="s">
        <v>60</v>
      </c>
      <c r="B78" s="133"/>
      <c r="C78" s="133"/>
      <c r="D78" s="133"/>
      <c r="E78" s="19">
        <f aca="true" t="shared" si="23" ref="E78:L78">(E77*100)/$M77</f>
        <v>3.172519418006783</v>
      </c>
      <c r="F78" s="19">
        <f t="shared" si="23"/>
        <v>3.063122196696204</v>
      </c>
      <c r="G78" s="19">
        <f t="shared" si="23"/>
        <v>3.1068810852204356</v>
      </c>
      <c r="H78" s="19">
        <f t="shared" si="23"/>
        <v>6.826386609780112</v>
      </c>
      <c r="I78" s="19">
        <f t="shared" si="23"/>
        <v>9.408161032709769</v>
      </c>
      <c r="J78" s="19">
        <f t="shared" si="23"/>
        <v>14.768624876928126</v>
      </c>
      <c r="K78" s="19">
        <f t="shared" si="23"/>
        <v>15.939175144951319</v>
      </c>
      <c r="L78" s="19">
        <f t="shared" si="23"/>
        <v>43.71512963570725</v>
      </c>
      <c r="M78" s="19">
        <f>((M77-(P77+Q77))*100)/$M77</f>
        <v>98.8841483426321</v>
      </c>
      <c r="N78" s="21"/>
      <c r="O78" s="39"/>
      <c r="P78" s="19">
        <f>(P77*100)/$M77</f>
        <v>0.12033694344163658</v>
      </c>
      <c r="Q78" s="19">
        <f>(Q77*100)/$M77</f>
        <v>0.9955147139262662</v>
      </c>
      <c r="R78" s="18"/>
    </row>
    <row r="79" s="1" customFormat="1" ht="23.25">
      <c r="O79" s="31"/>
    </row>
    <row r="134" ht="12" customHeight="1"/>
  </sheetData>
  <sheetProtection/>
  <mergeCells count="44">
    <mergeCell ref="E71:L71"/>
    <mergeCell ref="N71:N72"/>
    <mergeCell ref="O71:O72"/>
    <mergeCell ref="R71:R72"/>
    <mergeCell ref="A22:R22"/>
    <mergeCell ref="A23:R23"/>
    <mergeCell ref="A24:A25"/>
    <mergeCell ref="B24:B25"/>
    <mergeCell ref="C24:C25"/>
    <mergeCell ref="D24:D25"/>
    <mergeCell ref="E24:L24"/>
    <mergeCell ref="N24:N25"/>
    <mergeCell ref="O24:O25"/>
    <mergeCell ref="R24:R25"/>
    <mergeCell ref="R49:R50"/>
    <mergeCell ref="A32:D32"/>
    <mergeCell ref="A77:D77"/>
    <mergeCell ref="A33:D33"/>
    <mergeCell ref="A69:R69"/>
    <mergeCell ref="A70:R70"/>
    <mergeCell ref="A71:A72"/>
    <mergeCell ref="B71:B72"/>
    <mergeCell ref="C71:C72"/>
    <mergeCell ref="D71:D72"/>
    <mergeCell ref="N3:N4"/>
    <mergeCell ref="O3:O4"/>
    <mergeCell ref="R3:R4"/>
    <mergeCell ref="A49:A50"/>
    <mergeCell ref="B49:B50"/>
    <mergeCell ref="C49:C50"/>
    <mergeCell ref="D49:D50"/>
    <mergeCell ref="E49:L49"/>
    <mergeCell ref="N49:N50"/>
    <mergeCell ref="O49:O50"/>
    <mergeCell ref="A78:D78"/>
    <mergeCell ref="A1:R1"/>
    <mergeCell ref="A2:R2"/>
    <mergeCell ref="A47:R47"/>
    <mergeCell ref="A48:R48"/>
    <mergeCell ref="A3:A4"/>
    <mergeCell ref="B3:B4"/>
    <mergeCell ref="C3:C4"/>
    <mergeCell ref="D3:D4"/>
    <mergeCell ref="E3:L3"/>
  </mergeCells>
  <printOptions/>
  <pageMargins left="0.44" right="0.75" top="0.67" bottom="0.65" header="0.5" footer="0.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68"/>
  <sheetViews>
    <sheetView zoomScalePageLayoutView="0" workbookViewId="0" topLeftCell="S1">
      <selection activeCell="T3" sqref="T3:AE11"/>
    </sheetView>
  </sheetViews>
  <sheetFormatPr defaultColWidth="9.140625" defaultRowHeight="12.75"/>
  <cols>
    <col min="1" max="1" width="9.140625" style="3" customWidth="1"/>
    <col min="2" max="2" width="7.8515625" style="0" bestFit="1" customWidth="1"/>
    <col min="3" max="3" width="22.8515625" style="0" customWidth="1"/>
    <col min="4" max="4" width="10.7109375" style="3" bestFit="1" customWidth="1"/>
    <col min="5" max="9" width="4.421875" style="0" bestFit="1" customWidth="1"/>
    <col min="10" max="12" width="5.421875" style="0" bestFit="1" customWidth="1"/>
    <col min="13" max="13" width="13.8515625" style="3" bestFit="1" customWidth="1"/>
    <col min="14" max="14" width="6.421875" style="6" customWidth="1"/>
    <col min="15" max="15" width="7.140625" style="43" bestFit="1" customWidth="1"/>
    <col min="16" max="17" width="4.57421875" style="3" customWidth="1"/>
    <col min="18" max="18" width="8.57421875" style="0" bestFit="1" customWidth="1"/>
    <col min="21" max="31" width="6.57421875" style="0" customWidth="1"/>
  </cols>
  <sheetData>
    <row r="1" spans="1:18" s="53" customFormat="1" ht="25.5" customHeight="1">
      <c r="A1" s="134" t="s">
        <v>68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</row>
    <row r="2" spans="1:18" s="53" customFormat="1" ht="25.5" customHeight="1">
      <c r="A2" s="134" t="s">
        <v>370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</row>
    <row r="3" spans="1:31" s="17" customFormat="1" ht="20.25" customHeight="1">
      <c r="A3" s="132" t="s">
        <v>24</v>
      </c>
      <c r="B3" s="132" t="s">
        <v>0</v>
      </c>
      <c r="C3" s="132" t="s">
        <v>34</v>
      </c>
      <c r="D3" s="132" t="s">
        <v>31</v>
      </c>
      <c r="E3" s="133" t="s">
        <v>19</v>
      </c>
      <c r="F3" s="133"/>
      <c r="G3" s="133"/>
      <c r="H3" s="133"/>
      <c r="I3" s="133"/>
      <c r="J3" s="133"/>
      <c r="K3" s="133"/>
      <c r="L3" s="133"/>
      <c r="M3" s="16" t="s">
        <v>18</v>
      </c>
      <c r="N3" s="126" t="s">
        <v>22</v>
      </c>
      <c r="O3" s="128" t="s">
        <v>23</v>
      </c>
      <c r="P3" s="70"/>
      <c r="Q3" s="70"/>
      <c r="R3" s="132" t="s">
        <v>3</v>
      </c>
      <c r="U3" s="12">
        <v>0</v>
      </c>
      <c r="V3" s="12">
        <v>1</v>
      </c>
      <c r="W3" s="12">
        <v>1.5</v>
      </c>
      <c r="X3" s="12">
        <v>2</v>
      </c>
      <c r="Y3" s="12">
        <v>2.5</v>
      </c>
      <c r="Z3" s="12">
        <v>3</v>
      </c>
      <c r="AA3" s="12">
        <v>3.5</v>
      </c>
      <c r="AB3" s="12">
        <v>4</v>
      </c>
      <c r="AC3" s="12" t="s">
        <v>58</v>
      </c>
      <c r="AD3" s="12" t="s">
        <v>1</v>
      </c>
      <c r="AE3" s="17" t="s">
        <v>2</v>
      </c>
    </row>
    <row r="4" spans="1:31" s="17" customFormat="1" ht="20.25" customHeight="1">
      <c r="A4" s="132"/>
      <c r="B4" s="132"/>
      <c r="C4" s="132"/>
      <c r="D4" s="132"/>
      <c r="E4" s="15">
        <v>0</v>
      </c>
      <c r="F4" s="15">
        <v>1</v>
      </c>
      <c r="G4" s="15">
        <v>1.5</v>
      </c>
      <c r="H4" s="15">
        <v>2</v>
      </c>
      <c r="I4" s="15">
        <v>2.5</v>
      </c>
      <c r="J4" s="15">
        <v>3</v>
      </c>
      <c r="K4" s="15">
        <v>3.5</v>
      </c>
      <c r="L4" s="15">
        <v>4</v>
      </c>
      <c r="M4" s="18" t="s">
        <v>21</v>
      </c>
      <c r="N4" s="126"/>
      <c r="O4" s="128"/>
      <c r="P4" s="71" t="s">
        <v>1</v>
      </c>
      <c r="Q4" s="71" t="s">
        <v>2</v>
      </c>
      <c r="R4" s="132"/>
      <c r="T4" s="17" t="s">
        <v>25</v>
      </c>
      <c r="U4" s="17">
        <f aca="true" t="shared" si="0" ref="U4:AB4">SUM(E5:E8)</f>
        <v>7</v>
      </c>
      <c r="V4" s="17">
        <f t="shared" si="0"/>
        <v>89</v>
      </c>
      <c r="W4" s="17">
        <f t="shared" si="0"/>
        <v>69</v>
      </c>
      <c r="X4" s="17">
        <f t="shared" si="0"/>
        <v>245</v>
      </c>
      <c r="Y4" s="17">
        <f t="shared" si="0"/>
        <v>132</v>
      </c>
      <c r="Z4" s="17">
        <f t="shared" si="0"/>
        <v>218</v>
      </c>
      <c r="AA4" s="17">
        <f t="shared" si="0"/>
        <v>335</v>
      </c>
      <c r="AB4" s="17">
        <f t="shared" si="0"/>
        <v>827</v>
      </c>
      <c r="AC4" s="17">
        <f aca="true" t="shared" si="1" ref="AC4:AC11">SUM(U4:AB4)</f>
        <v>1922</v>
      </c>
      <c r="AD4" s="17">
        <f>SUM(P5:P8)</f>
        <v>0</v>
      </c>
      <c r="AE4" s="17">
        <f>SUM(Q5:Q8)</f>
        <v>2</v>
      </c>
    </row>
    <row r="5" spans="1:43" s="17" customFormat="1" ht="20.25" customHeight="1">
      <c r="A5" s="15" t="s">
        <v>25</v>
      </c>
      <c r="B5" s="24" t="s">
        <v>110</v>
      </c>
      <c r="C5" s="24" t="s">
        <v>49</v>
      </c>
      <c r="D5" s="15" t="s">
        <v>33</v>
      </c>
      <c r="E5" s="28">
        <v>2</v>
      </c>
      <c r="F5" s="28">
        <v>13</v>
      </c>
      <c r="G5" s="28">
        <v>21</v>
      </c>
      <c r="H5" s="28">
        <v>52</v>
      </c>
      <c r="I5" s="28">
        <v>57</v>
      </c>
      <c r="J5" s="28">
        <v>123</v>
      </c>
      <c r="K5" s="28">
        <v>135</v>
      </c>
      <c r="L5" s="28">
        <v>173</v>
      </c>
      <c r="M5" s="15">
        <f aca="true" t="shared" si="2" ref="M5:M18">SUM(E5:L5)</f>
        <v>576</v>
      </c>
      <c r="N5" s="19">
        <f aca="true" t="shared" si="3" ref="N5:N18">((4*L5)+(3.5*K5)+(3*J5)+(2.5*I5)+(2*H5)+(1.5*G5)+(F5))/M5</f>
        <v>3.1675347222222223</v>
      </c>
      <c r="O5" s="36">
        <f aca="true" t="shared" si="4" ref="O5:O18">SQRT((16*L5+12.25*K5+9*J5+6.25*I5+4*H5+2.25*G5+F5)/M5-(N5^2))</f>
        <v>0.8058842832324211</v>
      </c>
      <c r="P5" s="28">
        <v>0</v>
      </c>
      <c r="Q5" s="28">
        <v>0</v>
      </c>
      <c r="R5" s="28" t="s">
        <v>305</v>
      </c>
      <c r="T5" s="17" t="s">
        <v>26</v>
      </c>
      <c r="U5" s="65">
        <f>SUM(E11:E14)</f>
        <v>13</v>
      </c>
      <c r="V5" s="65">
        <f aca="true" t="shared" si="5" ref="V5:AB5">SUM(F11:F14)</f>
        <v>53</v>
      </c>
      <c r="W5" s="65">
        <f t="shared" si="5"/>
        <v>68</v>
      </c>
      <c r="X5" s="65">
        <f t="shared" si="5"/>
        <v>81</v>
      </c>
      <c r="Y5" s="65">
        <f t="shared" si="5"/>
        <v>105</v>
      </c>
      <c r="Z5" s="65">
        <f t="shared" si="5"/>
        <v>177</v>
      </c>
      <c r="AA5" s="65">
        <f t="shared" si="5"/>
        <v>235</v>
      </c>
      <c r="AB5" s="65">
        <f t="shared" si="5"/>
        <v>601</v>
      </c>
      <c r="AC5" s="17">
        <f t="shared" si="1"/>
        <v>1333</v>
      </c>
      <c r="AD5" s="65">
        <f>SUM(P11:P14)</f>
        <v>0</v>
      </c>
      <c r="AE5" s="65">
        <f>SUM(Q11:Q14)</f>
        <v>0</v>
      </c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</row>
    <row r="6" spans="1:43" s="17" customFormat="1" ht="20.25" customHeight="1">
      <c r="A6" s="16"/>
      <c r="B6" s="24" t="s">
        <v>111</v>
      </c>
      <c r="C6" s="24" t="s">
        <v>220</v>
      </c>
      <c r="D6" s="15" t="s">
        <v>33</v>
      </c>
      <c r="E6" s="28">
        <v>0</v>
      </c>
      <c r="F6" s="28">
        <v>17</v>
      </c>
      <c r="G6" s="28">
        <v>42</v>
      </c>
      <c r="H6" s="28">
        <v>190</v>
      </c>
      <c r="I6" s="28">
        <v>68</v>
      </c>
      <c r="J6" s="28">
        <v>58</v>
      </c>
      <c r="K6" s="28">
        <v>36</v>
      </c>
      <c r="L6" s="28">
        <v>163</v>
      </c>
      <c r="M6" s="15">
        <f t="shared" si="2"/>
        <v>574</v>
      </c>
      <c r="N6" s="19">
        <f t="shared" si="3"/>
        <v>2.7560975609756095</v>
      </c>
      <c r="O6" s="36">
        <f t="shared" si="4"/>
        <v>0.9401549825314551</v>
      </c>
      <c r="P6" s="28">
        <v>0</v>
      </c>
      <c r="Q6" s="28">
        <v>2</v>
      </c>
      <c r="R6" s="28" t="s">
        <v>305</v>
      </c>
      <c r="T6" s="17" t="s">
        <v>27</v>
      </c>
      <c r="U6" s="12">
        <f>SUM(E27:E30)</f>
        <v>8</v>
      </c>
      <c r="V6" s="12">
        <f aca="true" t="shared" si="6" ref="V6:AB6">SUM(F27:F30)</f>
        <v>47</v>
      </c>
      <c r="W6" s="12">
        <f t="shared" si="6"/>
        <v>33</v>
      </c>
      <c r="X6" s="12">
        <f t="shared" si="6"/>
        <v>157</v>
      </c>
      <c r="Y6" s="12">
        <f t="shared" si="6"/>
        <v>171</v>
      </c>
      <c r="Z6" s="12">
        <f t="shared" si="6"/>
        <v>351</v>
      </c>
      <c r="AA6" s="12">
        <f t="shared" si="6"/>
        <v>176</v>
      </c>
      <c r="AB6" s="12">
        <f t="shared" si="6"/>
        <v>852</v>
      </c>
      <c r="AC6" s="17">
        <f t="shared" si="1"/>
        <v>1795</v>
      </c>
      <c r="AD6" s="65">
        <f>SUM(P27:P30)</f>
        <v>5</v>
      </c>
      <c r="AE6" s="65">
        <f>SUM(Q27:Q30)</f>
        <v>18</v>
      </c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</row>
    <row r="7" spans="1:43" s="17" customFormat="1" ht="20.25" customHeight="1">
      <c r="A7" s="20"/>
      <c r="B7" s="24" t="s">
        <v>112</v>
      </c>
      <c r="C7" s="24" t="s">
        <v>221</v>
      </c>
      <c r="D7" s="15" t="s">
        <v>32</v>
      </c>
      <c r="E7" s="28">
        <v>0</v>
      </c>
      <c r="F7" s="28">
        <v>0</v>
      </c>
      <c r="G7" s="28">
        <v>2</v>
      </c>
      <c r="H7" s="28">
        <v>1</v>
      </c>
      <c r="I7" s="28">
        <v>3</v>
      </c>
      <c r="J7" s="28">
        <v>16</v>
      </c>
      <c r="K7" s="28">
        <v>37</v>
      </c>
      <c r="L7" s="28">
        <v>138</v>
      </c>
      <c r="M7" s="15">
        <f t="shared" si="2"/>
        <v>197</v>
      </c>
      <c r="N7" s="19">
        <f t="shared" si="3"/>
        <v>3.766497461928934</v>
      </c>
      <c r="O7" s="36">
        <f t="shared" si="4"/>
        <v>0.43780070593294684</v>
      </c>
      <c r="P7" s="28">
        <v>0</v>
      </c>
      <c r="Q7" s="28">
        <v>0</v>
      </c>
      <c r="R7" s="28" t="s">
        <v>305</v>
      </c>
      <c r="T7" s="17" t="s">
        <v>28</v>
      </c>
      <c r="U7" s="12">
        <f aca="true" t="shared" si="7" ref="U7:AB7">SUM(E53:E54)</f>
        <v>40</v>
      </c>
      <c r="V7" s="12">
        <f t="shared" si="7"/>
        <v>9</v>
      </c>
      <c r="W7" s="12">
        <f t="shared" si="7"/>
        <v>12</v>
      </c>
      <c r="X7" s="12">
        <f t="shared" si="7"/>
        <v>30</v>
      </c>
      <c r="Y7" s="12">
        <f t="shared" si="7"/>
        <v>47</v>
      </c>
      <c r="Z7" s="12">
        <f t="shared" si="7"/>
        <v>134</v>
      </c>
      <c r="AA7" s="12">
        <f t="shared" si="7"/>
        <v>170</v>
      </c>
      <c r="AB7" s="12">
        <f t="shared" si="7"/>
        <v>679</v>
      </c>
      <c r="AC7" s="17">
        <f t="shared" si="1"/>
        <v>1121</v>
      </c>
      <c r="AD7" s="65">
        <f>SUM(P53:P54)</f>
        <v>4</v>
      </c>
      <c r="AE7" s="65">
        <f>SUM(Q53:Q54)</f>
        <v>3</v>
      </c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</row>
    <row r="8" spans="1:43" s="17" customFormat="1" ht="20.25" customHeight="1">
      <c r="A8" s="20"/>
      <c r="B8" s="24" t="s">
        <v>113</v>
      </c>
      <c r="C8" s="24" t="s">
        <v>49</v>
      </c>
      <c r="D8" s="15" t="s">
        <v>33</v>
      </c>
      <c r="E8" s="28">
        <v>5</v>
      </c>
      <c r="F8" s="28">
        <v>59</v>
      </c>
      <c r="G8" s="28">
        <v>4</v>
      </c>
      <c r="H8" s="28">
        <v>2</v>
      </c>
      <c r="I8" s="28">
        <v>4</v>
      </c>
      <c r="J8" s="28">
        <v>21</v>
      </c>
      <c r="K8" s="28">
        <v>127</v>
      </c>
      <c r="L8" s="28">
        <v>353</v>
      </c>
      <c r="M8" s="15">
        <f t="shared" si="2"/>
        <v>575</v>
      </c>
      <c r="N8" s="19">
        <f t="shared" si="3"/>
        <v>3.4756521739130433</v>
      </c>
      <c r="O8" s="36">
        <f t="shared" si="4"/>
        <v>0.9759357876549613</v>
      </c>
      <c r="P8" s="28">
        <v>0</v>
      </c>
      <c r="Q8" s="28">
        <v>0</v>
      </c>
      <c r="R8" s="28" t="s">
        <v>306</v>
      </c>
      <c r="T8" s="17" t="s">
        <v>29</v>
      </c>
      <c r="U8" s="12">
        <f aca="true" t="shared" si="8" ref="U8:AB8">SUM(E57:E58)</f>
        <v>13</v>
      </c>
      <c r="V8" s="12">
        <f t="shared" si="8"/>
        <v>16</v>
      </c>
      <c r="W8" s="12">
        <f t="shared" si="8"/>
        <v>12</v>
      </c>
      <c r="X8" s="12">
        <f t="shared" si="8"/>
        <v>51</v>
      </c>
      <c r="Y8" s="12">
        <f t="shared" si="8"/>
        <v>101</v>
      </c>
      <c r="Z8" s="12">
        <f t="shared" si="8"/>
        <v>215</v>
      </c>
      <c r="AA8" s="12">
        <f t="shared" si="8"/>
        <v>227</v>
      </c>
      <c r="AB8" s="12">
        <f t="shared" si="8"/>
        <v>425</v>
      </c>
      <c r="AC8" s="17">
        <f t="shared" si="1"/>
        <v>1060</v>
      </c>
      <c r="AD8" s="65">
        <f>SUM(P57:P58)</f>
        <v>11</v>
      </c>
      <c r="AE8" s="65">
        <f>SUM(Q57:Q58)</f>
        <v>7</v>
      </c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</row>
    <row r="9" spans="1:43" s="17" customFormat="1" ht="20.25" customHeight="1">
      <c r="A9" s="20"/>
      <c r="B9" s="24" t="s">
        <v>114</v>
      </c>
      <c r="C9" s="24" t="s">
        <v>469</v>
      </c>
      <c r="D9" s="15" t="s">
        <v>33</v>
      </c>
      <c r="E9" s="28">
        <v>0</v>
      </c>
      <c r="F9" s="28">
        <v>0</v>
      </c>
      <c r="G9" s="28">
        <v>0</v>
      </c>
      <c r="H9" s="28">
        <v>8</v>
      </c>
      <c r="I9" s="28">
        <v>6</v>
      </c>
      <c r="J9" s="28">
        <v>13</v>
      </c>
      <c r="K9" s="28">
        <v>55</v>
      </c>
      <c r="L9" s="28">
        <v>488</v>
      </c>
      <c r="M9" s="15">
        <f t="shared" si="2"/>
        <v>570</v>
      </c>
      <c r="N9" s="19">
        <f t="shared" si="3"/>
        <v>3.885087719298246</v>
      </c>
      <c r="O9" s="36">
        <f t="shared" si="4"/>
        <v>0.3369711467007683</v>
      </c>
      <c r="P9" s="28">
        <v>0</v>
      </c>
      <c r="Q9" s="28">
        <v>5</v>
      </c>
      <c r="R9" s="28" t="s">
        <v>306</v>
      </c>
      <c r="U9" s="12"/>
      <c r="V9" s="12"/>
      <c r="W9" s="12"/>
      <c r="X9" s="12"/>
      <c r="Y9" s="12"/>
      <c r="Z9" s="12"/>
      <c r="AA9" s="12"/>
      <c r="AB9" s="12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</row>
    <row r="10" spans="1:43" s="17" customFormat="1" ht="20.25" customHeight="1">
      <c r="A10" s="20"/>
      <c r="B10" s="24" t="s">
        <v>115</v>
      </c>
      <c r="C10" s="24" t="s">
        <v>468</v>
      </c>
      <c r="D10" s="15" t="s">
        <v>32</v>
      </c>
      <c r="E10" s="28">
        <v>0</v>
      </c>
      <c r="F10" s="28">
        <v>8</v>
      </c>
      <c r="G10" s="28">
        <v>11</v>
      </c>
      <c r="H10" s="28">
        <v>5</v>
      </c>
      <c r="I10" s="28">
        <v>11</v>
      </c>
      <c r="J10" s="28">
        <v>16</v>
      </c>
      <c r="K10" s="28">
        <v>25</v>
      </c>
      <c r="L10" s="28">
        <v>118</v>
      </c>
      <c r="M10" s="15">
        <f t="shared" si="2"/>
        <v>194</v>
      </c>
      <c r="N10" s="19">
        <f t="shared" si="3"/>
        <v>3.4510309278350517</v>
      </c>
      <c r="O10" s="36">
        <f t="shared" si="4"/>
        <v>0.8772167613914751</v>
      </c>
      <c r="P10" s="28">
        <v>2</v>
      </c>
      <c r="Q10" s="28">
        <v>4</v>
      </c>
      <c r="R10" s="28" t="s">
        <v>306</v>
      </c>
      <c r="U10" s="12"/>
      <c r="V10" s="12"/>
      <c r="W10" s="12"/>
      <c r="X10" s="12"/>
      <c r="Y10" s="12"/>
      <c r="Z10" s="12"/>
      <c r="AA10" s="12"/>
      <c r="AB10" s="12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</row>
    <row r="11" spans="1:43" s="17" customFormat="1" ht="20.25" customHeight="1">
      <c r="A11" s="15" t="s">
        <v>26</v>
      </c>
      <c r="B11" s="24" t="s">
        <v>222</v>
      </c>
      <c r="C11" s="24" t="s">
        <v>49</v>
      </c>
      <c r="D11" s="15" t="s">
        <v>33</v>
      </c>
      <c r="E11" s="28">
        <v>3</v>
      </c>
      <c r="F11" s="28">
        <v>42</v>
      </c>
      <c r="G11" s="28">
        <v>47</v>
      </c>
      <c r="H11" s="28">
        <v>76</v>
      </c>
      <c r="I11" s="28">
        <v>85</v>
      </c>
      <c r="J11" s="28">
        <v>137</v>
      </c>
      <c r="K11" s="28">
        <v>108</v>
      </c>
      <c r="L11" s="28">
        <v>98</v>
      </c>
      <c r="M11" s="15">
        <f t="shared" si="2"/>
        <v>596</v>
      </c>
      <c r="N11" s="19">
        <f t="shared" si="3"/>
        <v>2.7818791946308723</v>
      </c>
      <c r="O11" s="36">
        <f t="shared" si="4"/>
        <v>0.911010478967511</v>
      </c>
      <c r="P11" s="15">
        <v>0</v>
      </c>
      <c r="Q11" s="15">
        <v>0</v>
      </c>
      <c r="R11" s="74" t="s">
        <v>312</v>
      </c>
      <c r="T11" s="17" t="s">
        <v>30</v>
      </c>
      <c r="U11" s="48">
        <f aca="true" t="shared" si="9" ref="U11:AB11">SUM(E61:E62)</f>
        <v>17</v>
      </c>
      <c r="V11" s="48">
        <f t="shared" si="9"/>
        <v>33</v>
      </c>
      <c r="W11" s="48">
        <f t="shared" si="9"/>
        <v>31</v>
      </c>
      <c r="X11" s="48">
        <f t="shared" si="9"/>
        <v>42</v>
      </c>
      <c r="Y11" s="48">
        <f t="shared" si="9"/>
        <v>81</v>
      </c>
      <c r="Z11" s="48">
        <f t="shared" si="9"/>
        <v>139</v>
      </c>
      <c r="AA11" s="48">
        <f t="shared" si="9"/>
        <v>130</v>
      </c>
      <c r="AB11" s="48">
        <f t="shared" si="9"/>
        <v>540</v>
      </c>
      <c r="AC11" s="17">
        <f t="shared" si="1"/>
        <v>1013</v>
      </c>
      <c r="AD11" s="65">
        <f>SUM(P61:P62)</f>
        <v>0</v>
      </c>
      <c r="AE11" s="65">
        <f>SUM(Q61:Q62)</f>
        <v>3</v>
      </c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</row>
    <row r="12" spans="1:30" s="17" customFormat="1" ht="21" customHeight="1">
      <c r="A12" s="16"/>
      <c r="B12" s="24" t="s">
        <v>223</v>
      </c>
      <c r="C12" s="24" t="s">
        <v>230</v>
      </c>
      <c r="D12" s="15" t="s">
        <v>33</v>
      </c>
      <c r="E12" s="28">
        <v>2</v>
      </c>
      <c r="F12" s="28">
        <v>8</v>
      </c>
      <c r="G12" s="28">
        <v>5</v>
      </c>
      <c r="H12" s="28">
        <v>4</v>
      </c>
      <c r="I12" s="28">
        <v>9</v>
      </c>
      <c r="J12" s="28">
        <v>30</v>
      </c>
      <c r="K12" s="28">
        <v>117</v>
      </c>
      <c r="L12" s="28">
        <v>421</v>
      </c>
      <c r="M12" s="15">
        <f t="shared" si="2"/>
        <v>596</v>
      </c>
      <c r="N12" s="19">
        <f t="shared" si="3"/>
        <v>3.740771812080537</v>
      </c>
      <c r="O12" s="36">
        <f t="shared" si="4"/>
        <v>0.5656546438580627</v>
      </c>
      <c r="P12" s="15">
        <v>0</v>
      </c>
      <c r="Q12" s="15">
        <v>0</v>
      </c>
      <c r="R12" s="74" t="s">
        <v>312</v>
      </c>
      <c r="T12" s="48"/>
      <c r="U12" s="48"/>
      <c r="V12" s="48"/>
      <c r="W12" s="48"/>
      <c r="X12" s="48"/>
      <c r="Y12" s="48"/>
      <c r="Z12" s="66"/>
      <c r="AA12" s="48"/>
      <c r="AB12" s="48"/>
      <c r="AC12" s="65"/>
      <c r="AD12" s="65"/>
    </row>
    <row r="13" spans="1:31" s="17" customFormat="1" ht="21" customHeight="1">
      <c r="A13" s="20"/>
      <c r="B13" s="24" t="s">
        <v>224</v>
      </c>
      <c r="C13" s="24" t="s">
        <v>232</v>
      </c>
      <c r="D13" s="15" t="s">
        <v>32</v>
      </c>
      <c r="E13" s="28">
        <v>4</v>
      </c>
      <c r="F13" s="28">
        <v>1</v>
      </c>
      <c r="G13" s="28">
        <v>1</v>
      </c>
      <c r="H13" s="28">
        <v>1</v>
      </c>
      <c r="I13" s="28">
        <v>6</v>
      </c>
      <c r="J13" s="28">
        <v>7</v>
      </c>
      <c r="K13" s="28">
        <v>7</v>
      </c>
      <c r="L13" s="28">
        <v>71</v>
      </c>
      <c r="M13" s="15">
        <f t="shared" si="2"/>
        <v>98</v>
      </c>
      <c r="N13" s="19">
        <f t="shared" si="3"/>
        <v>3.561224489795918</v>
      </c>
      <c r="O13" s="36">
        <f t="shared" si="4"/>
        <v>0.9402162856970977</v>
      </c>
      <c r="P13" s="15">
        <v>0</v>
      </c>
      <c r="Q13" s="15">
        <v>0</v>
      </c>
      <c r="R13" s="74" t="s">
        <v>312</v>
      </c>
      <c r="T13" s="17" t="s">
        <v>85</v>
      </c>
      <c r="U13" s="52">
        <f>SUM(U4:U6)</f>
        <v>28</v>
      </c>
      <c r="V13" s="52">
        <f aca="true" t="shared" si="10" ref="V13:AE13">SUM(V4:V6)</f>
        <v>189</v>
      </c>
      <c r="W13" s="52">
        <f t="shared" si="10"/>
        <v>170</v>
      </c>
      <c r="X13" s="52">
        <f t="shared" si="10"/>
        <v>483</v>
      </c>
      <c r="Y13" s="52">
        <f t="shared" si="10"/>
        <v>408</v>
      </c>
      <c r="Z13" s="52">
        <f t="shared" si="10"/>
        <v>746</v>
      </c>
      <c r="AA13" s="52">
        <f t="shared" si="10"/>
        <v>746</v>
      </c>
      <c r="AB13" s="52">
        <f t="shared" si="10"/>
        <v>2280</v>
      </c>
      <c r="AC13" s="52">
        <f t="shared" si="10"/>
        <v>5050</v>
      </c>
      <c r="AD13" s="52">
        <f t="shared" si="10"/>
        <v>5</v>
      </c>
      <c r="AE13" s="52">
        <f t="shared" si="10"/>
        <v>20</v>
      </c>
    </row>
    <row r="14" spans="1:31" s="17" customFormat="1" ht="21" customHeight="1">
      <c r="A14" s="20"/>
      <c r="B14" s="24" t="s">
        <v>225</v>
      </c>
      <c r="C14" s="24" t="s">
        <v>233</v>
      </c>
      <c r="D14" s="15" t="s">
        <v>32</v>
      </c>
      <c r="E14" s="28">
        <v>4</v>
      </c>
      <c r="F14" s="28">
        <v>2</v>
      </c>
      <c r="G14" s="28">
        <v>15</v>
      </c>
      <c r="H14" s="28">
        <v>0</v>
      </c>
      <c r="I14" s="28">
        <v>5</v>
      </c>
      <c r="J14" s="28">
        <v>3</v>
      </c>
      <c r="K14" s="28">
        <v>3</v>
      </c>
      <c r="L14" s="28">
        <v>11</v>
      </c>
      <c r="M14" s="15">
        <f t="shared" si="2"/>
        <v>43</v>
      </c>
      <c r="N14" s="19">
        <f t="shared" si="3"/>
        <v>2.3372093023255816</v>
      </c>
      <c r="O14" s="36">
        <f t="shared" si="4"/>
        <v>1.2927388009011436</v>
      </c>
      <c r="P14" s="15">
        <v>0</v>
      </c>
      <c r="Q14" s="15">
        <v>0</v>
      </c>
      <c r="R14" s="74" t="s">
        <v>312</v>
      </c>
      <c r="T14" s="17" t="s">
        <v>86</v>
      </c>
      <c r="U14" s="52">
        <f aca="true" t="shared" si="11" ref="U14:AE14">SUM(U7:U11)</f>
        <v>70</v>
      </c>
      <c r="V14" s="52">
        <f t="shared" si="11"/>
        <v>58</v>
      </c>
      <c r="W14" s="52">
        <f t="shared" si="11"/>
        <v>55</v>
      </c>
      <c r="X14" s="52">
        <f t="shared" si="11"/>
        <v>123</v>
      </c>
      <c r="Y14" s="52">
        <f t="shared" si="11"/>
        <v>229</v>
      </c>
      <c r="Z14" s="52">
        <f t="shared" si="11"/>
        <v>488</v>
      </c>
      <c r="AA14" s="52">
        <f t="shared" si="11"/>
        <v>527</v>
      </c>
      <c r="AB14" s="52">
        <f t="shared" si="11"/>
        <v>1644</v>
      </c>
      <c r="AC14" s="52">
        <f t="shared" si="11"/>
        <v>3194</v>
      </c>
      <c r="AD14" s="52">
        <f t="shared" si="11"/>
        <v>15</v>
      </c>
      <c r="AE14" s="52">
        <f t="shared" si="11"/>
        <v>13</v>
      </c>
    </row>
    <row r="15" spans="1:31" s="17" customFormat="1" ht="21" customHeight="1">
      <c r="A15" s="20"/>
      <c r="B15" s="24" t="s">
        <v>226</v>
      </c>
      <c r="C15" s="24" t="s">
        <v>49</v>
      </c>
      <c r="D15" s="15" t="s">
        <v>33</v>
      </c>
      <c r="E15" s="28">
        <v>13</v>
      </c>
      <c r="F15" s="28">
        <v>8</v>
      </c>
      <c r="G15" s="28">
        <v>20</v>
      </c>
      <c r="H15" s="28">
        <v>49</v>
      </c>
      <c r="I15" s="28">
        <v>71</v>
      </c>
      <c r="J15" s="28">
        <v>109</v>
      </c>
      <c r="K15" s="28">
        <v>126</v>
      </c>
      <c r="L15" s="28">
        <v>195</v>
      </c>
      <c r="M15" s="15">
        <f t="shared" si="2"/>
        <v>591</v>
      </c>
      <c r="N15" s="19">
        <f t="shared" si="3"/>
        <v>3.149746192893401</v>
      </c>
      <c r="O15" s="36">
        <f t="shared" si="4"/>
        <v>0.8955591339025584</v>
      </c>
      <c r="P15" s="15">
        <v>0</v>
      </c>
      <c r="Q15" s="15">
        <v>0</v>
      </c>
      <c r="R15" s="74" t="s">
        <v>313</v>
      </c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</row>
    <row r="16" spans="1:31" s="17" customFormat="1" ht="21" customHeight="1">
      <c r="A16" s="20"/>
      <c r="B16" s="24" t="s">
        <v>227</v>
      </c>
      <c r="C16" s="24" t="s">
        <v>231</v>
      </c>
      <c r="D16" s="15" t="s">
        <v>33</v>
      </c>
      <c r="E16" s="28">
        <v>7</v>
      </c>
      <c r="F16" s="28">
        <v>0</v>
      </c>
      <c r="G16" s="28">
        <v>3</v>
      </c>
      <c r="H16" s="28">
        <v>8</v>
      </c>
      <c r="I16" s="28">
        <v>16</v>
      </c>
      <c r="J16" s="28">
        <v>44</v>
      </c>
      <c r="K16" s="28">
        <v>83</v>
      </c>
      <c r="L16" s="28">
        <v>430</v>
      </c>
      <c r="M16" s="15">
        <f t="shared" si="2"/>
        <v>591</v>
      </c>
      <c r="N16" s="19">
        <f t="shared" si="3"/>
        <v>3.727580372250423</v>
      </c>
      <c r="O16" s="36">
        <f t="shared" si="4"/>
        <v>0.6096244994603899</v>
      </c>
      <c r="P16" s="15">
        <v>0</v>
      </c>
      <c r="Q16" s="15">
        <v>0</v>
      </c>
      <c r="R16" s="74" t="s">
        <v>313</v>
      </c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</row>
    <row r="17" spans="1:31" s="17" customFormat="1" ht="21" customHeight="1">
      <c r="A17" s="20"/>
      <c r="B17" s="24" t="s">
        <v>228</v>
      </c>
      <c r="C17" s="24" t="s">
        <v>234</v>
      </c>
      <c r="D17" s="15" t="s">
        <v>32</v>
      </c>
      <c r="E17" s="28">
        <v>0</v>
      </c>
      <c r="F17" s="28">
        <v>0</v>
      </c>
      <c r="G17" s="28">
        <v>1</v>
      </c>
      <c r="H17" s="28">
        <v>1</v>
      </c>
      <c r="I17" s="28">
        <v>4</v>
      </c>
      <c r="J17" s="28">
        <v>11</v>
      </c>
      <c r="K17" s="28">
        <v>24</v>
      </c>
      <c r="L17" s="28">
        <v>60</v>
      </c>
      <c r="M17" s="15">
        <f t="shared" si="2"/>
        <v>101</v>
      </c>
      <c r="N17" s="19">
        <f t="shared" si="3"/>
        <v>3.6683168316831685</v>
      </c>
      <c r="O17" s="36">
        <f t="shared" si="4"/>
        <v>0.49889594801362824</v>
      </c>
      <c r="P17" s="15">
        <v>0</v>
      </c>
      <c r="Q17" s="15">
        <v>0</v>
      </c>
      <c r="R17" s="74" t="s">
        <v>313</v>
      </c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</row>
    <row r="18" spans="1:31" s="17" customFormat="1" ht="21" customHeight="1">
      <c r="A18" s="18"/>
      <c r="B18" s="24" t="s">
        <v>229</v>
      </c>
      <c r="C18" s="24" t="s">
        <v>235</v>
      </c>
      <c r="D18" s="15" t="s">
        <v>32</v>
      </c>
      <c r="E18" s="28">
        <v>1</v>
      </c>
      <c r="F18" s="28">
        <v>8</v>
      </c>
      <c r="G18" s="28">
        <v>4</v>
      </c>
      <c r="H18" s="28">
        <v>3</v>
      </c>
      <c r="I18" s="28">
        <v>4</v>
      </c>
      <c r="J18" s="28">
        <v>1</v>
      </c>
      <c r="K18" s="28">
        <v>7</v>
      </c>
      <c r="L18" s="28">
        <v>23</v>
      </c>
      <c r="M18" s="15">
        <f t="shared" si="2"/>
        <v>51</v>
      </c>
      <c r="N18" s="19">
        <f t="shared" si="3"/>
        <v>2.9313725490196076</v>
      </c>
      <c r="O18" s="36">
        <f t="shared" si="4"/>
        <v>1.2407287858475597</v>
      </c>
      <c r="P18" s="15">
        <v>0</v>
      </c>
      <c r="Q18" s="15">
        <v>0</v>
      </c>
      <c r="R18" s="74" t="s">
        <v>313</v>
      </c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</row>
    <row r="19" spans="1:31" s="17" customFormat="1" ht="21" customHeight="1">
      <c r="A19" s="87"/>
      <c r="B19" s="106"/>
      <c r="C19" s="106"/>
      <c r="D19" s="87"/>
      <c r="E19" s="88"/>
      <c r="F19" s="88"/>
      <c r="G19" s="88"/>
      <c r="H19" s="88"/>
      <c r="I19" s="88"/>
      <c r="J19" s="88"/>
      <c r="K19" s="88"/>
      <c r="L19" s="88"/>
      <c r="M19" s="87"/>
      <c r="N19" s="89"/>
      <c r="O19" s="90"/>
      <c r="P19" s="87"/>
      <c r="Q19" s="87"/>
      <c r="R19" s="111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</row>
    <row r="20" spans="1:31" s="17" customFormat="1" ht="21" customHeight="1">
      <c r="A20" s="44"/>
      <c r="B20" s="65"/>
      <c r="C20" s="65"/>
      <c r="D20" s="44"/>
      <c r="E20" s="109"/>
      <c r="F20" s="109"/>
      <c r="G20" s="109"/>
      <c r="H20" s="109"/>
      <c r="I20" s="109"/>
      <c r="J20" s="109"/>
      <c r="K20" s="109"/>
      <c r="L20" s="109"/>
      <c r="M20" s="44"/>
      <c r="N20" s="61"/>
      <c r="O20" s="62"/>
      <c r="P20" s="44"/>
      <c r="Q20" s="44"/>
      <c r="R20" s="68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</row>
    <row r="21" spans="1:31" s="17" customFormat="1" ht="21" customHeight="1">
      <c r="A21" s="44"/>
      <c r="B21" s="65"/>
      <c r="C21" s="65"/>
      <c r="D21" s="44"/>
      <c r="E21" s="109"/>
      <c r="F21" s="109"/>
      <c r="G21" s="109"/>
      <c r="H21" s="109"/>
      <c r="I21" s="109"/>
      <c r="J21" s="109"/>
      <c r="K21" s="109"/>
      <c r="L21" s="109"/>
      <c r="M21" s="44"/>
      <c r="N21" s="61"/>
      <c r="O21" s="62"/>
      <c r="P21" s="44"/>
      <c r="Q21" s="44"/>
      <c r="R21" s="68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</row>
    <row r="22" spans="1:31" s="17" customFormat="1" ht="21" customHeight="1">
      <c r="A22" s="44"/>
      <c r="B22" s="65"/>
      <c r="C22" s="65"/>
      <c r="D22" s="44"/>
      <c r="E22" s="109"/>
      <c r="F22" s="109"/>
      <c r="G22" s="109"/>
      <c r="H22" s="109"/>
      <c r="I22" s="109"/>
      <c r="J22" s="109"/>
      <c r="K22" s="109"/>
      <c r="L22" s="109"/>
      <c r="M22" s="44"/>
      <c r="N22" s="61"/>
      <c r="O22" s="62"/>
      <c r="P22" s="44"/>
      <c r="Q22" s="44"/>
      <c r="R22" s="68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</row>
    <row r="23" spans="1:18" s="53" customFormat="1" ht="25.5" customHeight="1">
      <c r="A23" s="134" t="s">
        <v>68</v>
      </c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</row>
    <row r="24" spans="1:18" s="53" customFormat="1" ht="25.5" customHeight="1">
      <c r="A24" s="134" t="s">
        <v>370</v>
      </c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</row>
    <row r="25" spans="1:31" s="17" customFormat="1" ht="20.25" customHeight="1">
      <c r="A25" s="132" t="s">
        <v>24</v>
      </c>
      <c r="B25" s="132" t="s">
        <v>0</v>
      </c>
      <c r="C25" s="132" t="s">
        <v>34</v>
      </c>
      <c r="D25" s="132" t="s">
        <v>31</v>
      </c>
      <c r="E25" s="133" t="s">
        <v>19</v>
      </c>
      <c r="F25" s="133"/>
      <c r="G25" s="133"/>
      <c r="H25" s="133"/>
      <c r="I25" s="133"/>
      <c r="J25" s="133"/>
      <c r="K25" s="133"/>
      <c r="L25" s="133"/>
      <c r="M25" s="16" t="s">
        <v>18</v>
      </c>
      <c r="N25" s="126" t="s">
        <v>22</v>
      </c>
      <c r="O25" s="128" t="s">
        <v>23</v>
      </c>
      <c r="P25" s="70"/>
      <c r="Q25" s="70"/>
      <c r="R25" s="132" t="s">
        <v>3</v>
      </c>
      <c r="U25" s="12">
        <v>0</v>
      </c>
      <c r="V25" s="12">
        <v>1</v>
      </c>
      <c r="W25" s="12">
        <v>1.5</v>
      </c>
      <c r="X25" s="12">
        <v>2</v>
      </c>
      <c r="Y25" s="12">
        <v>2.5</v>
      </c>
      <c r="Z25" s="12">
        <v>3</v>
      </c>
      <c r="AA25" s="12">
        <v>3.5</v>
      </c>
      <c r="AB25" s="12">
        <v>4</v>
      </c>
      <c r="AC25" s="12" t="s">
        <v>58</v>
      </c>
      <c r="AD25" s="12" t="s">
        <v>1</v>
      </c>
      <c r="AE25" s="17" t="s">
        <v>2</v>
      </c>
    </row>
    <row r="26" spans="1:31" s="17" customFormat="1" ht="20.25" customHeight="1">
      <c r="A26" s="132"/>
      <c r="B26" s="132"/>
      <c r="C26" s="132"/>
      <c r="D26" s="132"/>
      <c r="E26" s="15">
        <v>0</v>
      </c>
      <c r="F26" s="15">
        <v>1</v>
      </c>
      <c r="G26" s="15">
        <v>1.5</v>
      </c>
      <c r="H26" s="15">
        <v>2</v>
      </c>
      <c r="I26" s="15">
        <v>2.5</v>
      </c>
      <c r="J26" s="15">
        <v>3</v>
      </c>
      <c r="K26" s="15">
        <v>3.5</v>
      </c>
      <c r="L26" s="15">
        <v>4</v>
      </c>
      <c r="M26" s="18" t="s">
        <v>21</v>
      </c>
      <c r="N26" s="126"/>
      <c r="O26" s="128"/>
      <c r="P26" s="71" t="s">
        <v>1</v>
      </c>
      <c r="Q26" s="71" t="s">
        <v>2</v>
      </c>
      <c r="R26" s="132"/>
      <c r="T26" s="17" t="s">
        <v>25</v>
      </c>
      <c r="U26" s="17">
        <f aca="true" t="shared" si="12" ref="U26:AB26">SUM(E27:E30)</f>
        <v>8</v>
      </c>
      <c r="V26" s="17">
        <f t="shared" si="12"/>
        <v>47</v>
      </c>
      <c r="W26" s="17">
        <f t="shared" si="12"/>
        <v>33</v>
      </c>
      <c r="X26" s="17">
        <f t="shared" si="12"/>
        <v>157</v>
      </c>
      <c r="Y26" s="17">
        <f t="shared" si="12"/>
        <v>171</v>
      </c>
      <c r="Z26" s="17">
        <f t="shared" si="12"/>
        <v>351</v>
      </c>
      <c r="AA26" s="17">
        <f t="shared" si="12"/>
        <v>176</v>
      </c>
      <c r="AB26" s="17">
        <f t="shared" si="12"/>
        <v>852</v>
      </c>
      <c r="AC26" s="17">
        <f>SUM(U26:AB26)</f>
        <v>1795</v>
      </c>
      <c r="AD26" s="17">
        <f>SUM(P27:P30)</f>
        <v>5</v>
      </c>
      <c r="AE26" s="17">
        <f>SUM(Q27:Q30)</f>
        <v>18</v>
      </c>
    </row>
    <row r="27" spans="1:31" s="17" customFormat="1" ht="21" customHeight="1">
      <c r="A27" s="18" t="s">
        <v>27</v>
      </c>
      <c r="B27" s="121" t="s">
        <v>338</v>
      </c>
      <c r="C27" s="121" t="s">
        <v>470</v>
      </c>
      <c r="D27" s="18" t="s">
        <v>33</v>
      </c>
      <c r="E27" s="103">
        <v>3</v>
      </c>
      <c r="F27" s="103">
        <v>19</v>
      </c>
      <c r="G27" s="103">
        <v>10</v>
      </c>
      <c r="H27" s="103">
        <v>79</v>
      </c>
      <c r="I27" s="103">
        <v>64</v>
      </c>
      <c r="J27" s="103">
        <v>157</v>
      </c>
      <c r="K27" s="103">
        <v>77</v>
      </c>
      <c r="L27" s="103">
        <v>141</v>
      </c>
      <c r="M27" s="18">
        <f aca="true" t="shared" si="13" ref="M27:M35">SUM(E27:L27)</f>
        <v>550</v>
      </c>
      <c r="N27" s="51">
        <f aca="true" t="shared" si="14" ref="N27:N35">((4*L27)+(3.5*K27)+(3*J27)+(2.5*I27)+(2*H27)+(1.5*G27)+(F27))/M27</f>
        <v>3.0118181818181817</v>
      </c>
      <c r="O27" s="110">
        <f aca="true" t="shared" si="15" ref="O27:O35">SQRT((16*L27+12.25*K27+9*J27+6.25*I27+4*H27+2.25*G27+F27)/M27-(N27^2))</f>
        <v>0.8319453454712277</v>
      </c>
      <c r="P27" s="103">
        <v>2</v>
      </c>
      <c r="Q27" s="103">
        <v>5</v>
      </c>
      <c r="R27" s="28" t="s">
        <v>322</v>
      </c>
      <c r="T27" s="17" t="s">
        <v>87</v>
      </c>
      <c r="U27" s="52">
        <f>SUM(U13:U14)</f>
        <v>98</v>
      </c>
      <c r="V27" s="52">
        <f aca="true" t="shared" si="16" ref="V27:AE27">SUM(V13:V14)</f>
        <v>247</v>
      </c>
      <c r="W27" s="52">
        <f t="shared" si="16"/>
        <v>225</v>
      </c>
      <c r="X27" s="52">
        <f t="shared" si="16"/>
        <v>606</v>
      </c>
      <c r="Y27" s="52">
        <f t="shared" si="16"/>
        <v>637</v>
      </c>
      <c r="Z27" s="52">
        <f t="shared" si="16"/>
        <v>1234</v>
      </c>
      <c r="AA27" s="52">
        <f t="shared" si="16"/>
        <v>1273</v>
      </c>
      <c r="AB27" s="52">
        <f t="shared" si="16"/>
        <v>3924</v>
      </c>
      <c r="AC27" s="52">
        <f t="shared" si="16"/>
        <v>8244</v>
      </c>
      <c r="AD27" s="52">
        <f t="shared" si="16"/>
        <v>20</v>
      </c>
      <c r="AE27" s="52">
        <f t="shared" si="16"/>
        <v>33</v>
      </c>
    </row>
    <row r="28" spans="1:18" s="17" customFormat="1" ht="21" customHeight="1">
      <c r="A28" s="16"/>
      <c r="B28" s="24" t="s">
        <v>339</v>
      </c>
      <c r="C28" s="24" t="s">
        <v>238</v>
      </c>
      <c r="D28" s="15" t="s">
        <v>32</v>
      </c>
      <c r="E28" s="28">
        <v>2</v>
      </c>
      <c r="F28" s="28">
        <v>1</v>
      </c>
      <c r="G28" s="28">
        <v>0</v>
      </c>
      <c r="H28" s="28">
        <v>5</v>
      </c>
      <c r="I28" s="28">
        <v>14</v>
      </c>
      <c r="J28" s="28">
        <v>11</v>
      </c>
      <c r="K28" s="28">
        <v>10</v>
      </c>
      <c r="L28" s="28">
        <v>511</v>
      </c>
      <c r="M28" s="15">
        <f t="shared" si="13"/>
        <v>554</v>
      </c>
      <c r="N28" s="19">
        <f t="shared" si="14"/>
        <v>3.895306859205776</v>
      </c>
      <c r="O28" s="36">
        <f t="shared" si="15"/>
        <v>0.42470588216181293</v>
      </c>
      <c r="P28" s="28">
        <v>3</v>
      </c>
      <c r="Q28" s="28">
        <v>0</v>
      </c>
      <c r="R28" s="28" t="s">
        <v>322</v>
      </c>
    </row>
    <row r="29" spans="1:18" s="17" customFormat="1" ht="21" customHeight="1">
      <c r="A29" s="20"/>
      <c r="B29" s="24" t="s">
        <v>340</v>
      </c>
      <c r="C29" s="24" t="s">
        <v>473</v>
      </c>
      <c r="D29" s="15" t="s">
        <v>32</v>
      </c>
      <c r="E29" s="28">
        <v>1</v>
      </c>
      <c r="F29" s="28">
        <v>7</v>
      </c>
      <c r="G29" s="28">
        <v>3</v>
      </c>
      <c r="H29" s="28">
        <v>2</v>
      </c>
      <c r="I29" s="28">
        <v>5</v>
      </c>
      <c r="J29" s="28">
        <v>12</v>
      </c>
      <c r="K29" s="28">
        <v>28</v>
      </c>
      <c r="L29" s="28">
        <v>92</v>
      </c>
      <c r="M29" s="15">
        <f t="shared" si="13"/>
        <v>150</v>
      </c>
      <c r="N29" s="19">
        <f t="shared" si="14"/>
        <v>3.533333333333333</v>
      </c>
      <c r="O29" s="36">
        <f t="shared" si="15"/>
        <v>0.8299933065325829</v>
      </c>
      <c r="P29" s="28">
        <v>0</v>
      </c>
      <c r="Q29" s="28">
        <v>0</v>
      </c>
      <c r="R29" s="28" t="s">
        <v>322</v>
      </c>
    </row>
    <row r="30" spans="1:18" s="17" customFormat="1" ht="21" customHeight="1">
      <c r="A30" s="20"/>
      <c r="B30" s="24" t="s">
        <v>341</v>
      </c>
      <c r="C30" s="24" t="s">
        <v>470</v>
      </c>
      <c r="D30" s="15" t="s">
        <v>33</v>
      </c>
      <c r="E30" s="28">
        <v>2</v>
      </c>
      <c r="F30" s="28">
        <v>20</v>
      </c>
      <c r="G30" s="28">
        <v>20</v>
      </c>
      <c r="H30" s="28">
        <v>71</v>
      </c>
      <c r="I30" s="28">
        <v>88</v>
      </c>
      <c r="J30" s="28">
        <v>171</v>
      </c>
      <c r="K30" s="28">
        <v>61</v>
      </c>
      <c r="L30" s="28">
        <v>108</v>
      </c>
      <c r="M30" s="15">
        <f t="shared" si="13"/>
        <v>541</v>
      </c>
      <c r="N30" s="19">
        <f t="shared" si="14"/>
        <v>2.902957486136784</v>
      </c>
      <c r="O30" s="36">
        <f t="shared" si="15"/>
        <v>0.809092584104458</v>
      </c>
      <c r="P30" s="28">
        <v>0</v>
      </c>
      <c r="Q30" s="28">
        <v>13</v>
      </c>
      <c r="R30" s="28" t="s">
        <v>325</v>
      </c>
    </row>
    <row r="31" spans="1:18" s="17" customFormat="1" ht="21" customHeight="1">
      <c r="A31" s="20"/>
      <c r="B31" s="24" t="s">
        <v>342</v>
      </c>
      <c r="C31" s="24" t="s">
        <v>471</v>
      </c>
      <c r="D31" s="15" t="s">
        <v>32</v>
      </c>
      <c r="E31" s="28">
        <v>7</v>
      </c>
      <c r="F31" s="28">
        <v>15</v>
      </c>
      <c r="G31" s="28">
        <v>6</v>
      </c>
      <c r="H31" s="28">
        <v>5</v>
      </c>
      <c r="I31" s="28">
        <v>17</v>
      </c>
      <c r="J31" s="28">
        <v>46</v>
      </c>
      <c r="K31" s="28">
        <v>64</v>
      </c>
      <c r="L31" s="28">
        <v>394</v>
      </c>
      <c r="M31" s="15">
        <f t="shared" si="13"/>
        <v>554</v>
      </c>
      <c r="N31" s="19">
        <f t="shared" si="14"/>
        <v>3.6362815884476536</v>
      </c>
      <c r="O31" s="36">
        <f t="shared" si="15"/>
        <v>0.7735015093507395</v>
      </c>
      <c r="P31" s="28">
        <v>0</v>
      </c>
      <c r="Q31" s="28">
        <v>0</v>
      </c>
      <c r="R31" s="28" t="s">
        <v>325</v>
      </c>
    </row>
    <row r="32" spans="1:18" s="17" customFormat="1" ht="21" customHeight="1">
      <c r="A32" s="20"/>
      <c r="B32" s="24" t="s">
        <v>343</v>
      </c>
      <c r="C32" s="24" t="s">
        <v>232</v>
      </c>
      <c r="D32" s="15" t="s">
        <v>32</v>
      </c>
      <c r="E32" s="28">
        <v>0</v>
      </c>
      <c r="F32" s="28">
        <v>0</v>
      </c>
      <c r="G32" s="28">
        <v>5</v>
      </c>
      <c r="H32" s="28">
        <v>2</v>
      </c>
      <c r="I32" s="28">
        <v>3</v>
      </c>
      <c r="J32" s="28">
        <v>3</v>
      </c>
      <c r="K32" s="28">
        <v>5</v>
      </c>
      <c r="L32" s="28">
        <v>29</v>
      </c>
      <c r="M32" s="15">
        <f t="shared" si="13"/>
        <v>47</v>
      </c>
      <c r="N32" s="19">
        <f t="shared" si="14"/>
        <v>3.4361702127659575</v>
      </c>
      <c r="O32" s="36">
        <f t="shared" si="15"/>
        <v>0.8667438532795176</v>
      </c>
      <c r="P32" s="28">
        <v>0</v>
      </c>
      <c r="Q32" s="28">
        <v>0</v>
      </c>
      <c r="R32" s="28" t="s">
        <v>325</v>
      </c>
    </row>
    <row r="33" spans="1:18" s="17" customFormat="1" ht="21" customHeight="1">
      <c r="A33" s="20"/>
      <c r="B33" s="24" t="s">
        <v>344</v>
      </c>
      <c r="C33" s="24" t="s">
        <v>472</v>
      </c>
      <c r="D33" s="15" t="s">
        <v>32</v>
      </c>
      <c r="E33" s="28">
        <v>0</v>
      </c>
      <c r="F33" s="28">
        <v>0</v>
      </c>
      <c r="G33" s="28">
        <v>0</v>
      </c>
      <c r="H33" s="28">
        <v>1</v>
      </c>
      <c r="I33" s="28">
        <v>9</v>
      </c>
      <c r="J33" s="28">
        <v>4</v>
      </c>
      <c r="K33" s="28">
        <v>9</v>
      </c>
      <c r="L33" s="28">
        <v>25</v>
      </c>
      <c r="M33" s="15">
        <f t="shared" si="13"/>
        <v>48</v>
      </c>
      <c r="N33" s="19">
        <f t="shared" si="14"/>
        <v>3.5</v>
      </c>
      <c r="O33" s="36">
        <f t="shared" si="15"/>
        <v>0.620819351072972</v>
      </c>
      <c r="P33" s="28">
        <v>0</v>
      </c>
      <c r="Q33" s="28">
        <v>0</v>
      </c>
      <c r="R33" s="28" t="s">
        <v>325</v>
      </c>
    </row>
    <row r="34" spans="1:18" s="17" customFormat="1" ht="21" customHeight="1">
      <c r="A34" s="18"/>
      <c r="B34" s="24" t="s">
        <v>345</v>
      </c>
      <c r="C34" s="24" t="s">
        <v>474</v>
      </c>
      <c r="D34" s="15" t="s">
        <v>32</v>
      </c>
      <c r="E34" s="28">
        <v>0</v>
      </c>
      <c r="F34" s="28">
        <v>1</v>
      </c>
      <c r="G34" s="28">
        <v>1</v>
      </c>
      <c r="H34" s="28">
        <v>0</v>
      </c>
      <c r="I34" s="28">
        <v>0</v>
      </c>
      <c r="J34" s="28">
        <v>0</v>
      </c>
      <c r="K34" s="28">
        <v>2</v>
      </c>
      <c r="L34" s="28">
        <v>46</v>
      </c>
      <c r="M34" s="15">
        <f t="shared" si="13"/>
        <v>50</v>
      </c>
      <c r="N34" s="19">
        <f t="shared" si="14"/>
        <v>3.87</v>
      </c>
      <c r="O34" s="36">
        <f t="shared" si="15"/>
        <v>0.5459853477887477</v>
      </c>
      <c r="P34" s="28">
        <v>0</v>
      </c>
      <c r="Q34" s="28">
        <v>0</v>
      </c>
      <c r="R34" s="28" t="s">
        <v>325</v>
      </c>
    </row>
    <row r="35" spans="1:30" s="50" customFormat="1" ht="20.25" customHeight="1">
      <c r="A35" s="133" t="s">
        <v>58</v>
      </c>
      <c r="B35" s="133"/>
      <c r="C35" s="133"/>
      <c r="D35" s="133"/>
      <c r="E35" s="15">
        <f aca="true" t="shared" si="17" ref="E35:L35">SUM(E5:E18,E27:E30)</f>
        <v>49</v>
      </c>
      <c r="F35" s="15">
        <f t="shared" si="17"/>
        <v>213</v>
      </c>
      <c r="G35" s="15">
        <f t="shared" si="17"/>
        <v>209</v>
      </c>
      <c r="H35" s="15">
        <f t="shared" si="17"/>
        <v>557</v>
      </c>
      <c r="I35" s="15">
        <f t="shared" si="17"/>
        <v>520</v>
      </c>
      <c r="J35" s="15">
        <f t="shared" si="17"/>
        <v>940</v>
      </c>
      <c r="K35" s="15">
        <f t="shared" si="17"/>
        <v>1066</v>
      </c>
      <c r="L35" s="15">
        <f t="shared" si="17"/>
        <v>3594</v>
      </c>
      <c r="M35" s="15">
        <f t="shared" si="13"/>
        <v>7148</v>
      </c>
      <c r="N35" s="19">
        <f t="shared" si="14"/>
        <v>3.339045886961388</v>
      </c>
      <c r="O35" s="36">
        <f t="shared" si="15"/>
        <v>0.8763088614261682</v>
      </c>
      <c r="P35" s="15">
        <f>SUM(P5:P18,P27:P30)</f>
        <v>7</v>
      </c>
      <c r="Q35" s="15">
        <f>SUM(Q5:Q18,Q27:Q30)</f>
        <v>29</v>
      </c>
      <c r="R35" s="49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</row>
    <row r="36" spans="1:30" s="52" customFormat="1" ht="20.25" customHeight="1">
      <c r="A36" s="133" t="s">
        <v>60</v>
      </c>
      <c r="B36" s="133"/>
      <c r="C36" s="133"/>
      <c r="D36" s="133"/>
      <c r="E36" s="19">
        <f>(E35*100)/$M35</f>
        <v>0.6855064353665361</v>
      </c>
      <c r="F36" s="19">
        <f aca="true" t="shared" si="18" ref="F36:L36">(F35*100)/$M35</f>
        <v>2.979854504756575</v>
      </c>
      <c r="G36" s="19">
        <f t="shared" si="18"/>
        <v>2.9238947957470622</v>
      </c>
      <c r="H36" s="19">
        <f t="shared" si="18"/>
        <v>7.792389479574706</v>
      </c>
      <c r="I36" s="19">
        <f t="shared" si="18"/>
        <v>7.274762171236709</v>
      </c>
      <c r="J36" s="19">
        <f t="shared" si="18"/>
        <v>13.15053161723559</v>
      </c>
      <c r="K36" s="19">
        <f t="shared" si="18"/>
        <v>14.913262451035255</v>
      </c>
      <c r="L36" s="19">
        <f t="shared" si="18"/>
        <v>50.27979854504757</v>
      </c>
      <c r="M36" s="19">
        <f>((M35-(P35+Q35))*100)/$M35</f>
        <v>99.49636261891438</v>
      </c>
      <c r="N36" s="21"/>
      <c r="O36" s="39"/>
      <c r="P36" s="51">
        <f>(P35*100)/$M35</f>
        <v>0.09792949076664802</v>
      </c>
      <c r="Q36" s="51">
        <f>(Q35*100)/$M35</f>
        <v>0.40570789031897037</v>
      </c>
      <c r="R36" s="18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</row>
    <row r="37" spans="1:30" s="2" customFormat="1" ht="23.25">
      <c r="A37" s="12"/>
      <c r="B37" s="12"/>
      <c r="C37" s="12"/>
      <c r="D37" s="12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38"/>
      <c r="P37" s="13"/>
      <c r="Q37" s="13"/>
      <c r="R37" s="1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</row>
    <row r="38" spans="1:18" s="2" customFormat="1" ht="23.25">
      <c r="A38" s="12"/>
      <c r="B38" s="12"/>
      <c r="C38" s="12"/>
      <c r="D38" s="12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38"/>
      <c r="P38" s="13"/>
      <c r="Q38" s="13"/>
      <c r="R38" s="12"/>
    </row>
    <row r="39" spans="1:18" s="2" customFormat="1" ht="23.25">
      <c r="A39" s="12"/>
      <c r="B39" s="12"/>
      <c r="C39" s="12"/>
      <c r="D39" s="12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38"/>
      <c r="P39" s="13"/>
      <c r="Q39" s="13"/>
      <c r="R39" s="12"/>
    </row>
    <row r="40" spans="1:18" s="2" customFormat="1" ht="23.25">
      <c r="A40" s="12"/>
      <c r="B40" s="12"/>
      <c r="C40" s="12"/>
      <c r="D40" s="12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38"/>
      <c r="P40" s="13"/>
      <c r="Q40" s="13"/>
      <c r="R40" s="12"/>
    </row>
    <row r="41" spans="1:18" s="2" customFormat="1" ht="23.25">
      <c r="A41" s="12"/>
      <c r="B41" s="12"/>
      <c r="C41" s="12"/>
      <c r="D41" s="12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38"/>
      <c r="P41" s="13"/>
      <c r="Q41" s="13"/>
      <c r="R41" s="12"/>
    </row>
    <row r="42" spans="1:18" s="2" customFormat="1" ht="23.25">
      <c r="A42" s="12"/>
      <c r="B42" s="12"/>
      <c r="C42" s="12"/>
      <c r="D42" s="12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38"/>
      <c r="P42" s="13"/>
      <c r="Q42" s="13"/>
      <c r="R42" s="12"/>
    </row>
    <row r="43" spans="1:18" s="2" customFormat="1" ht="23.25">
      <c r="A43" s="12"/>
      <c r="B43" s="12"/>
      <c r="C43" s="12"/>
      <c r="D43" s="12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38"/>
      <c r="P43" s="13"/>
      <c r="Q43" s="13"/>
      <c r="R43" s="12"/>
    </row>
    <row r="44" spans="1:18" s="2" customFormat="1" ht="23.25">
      <c r="A44" s="12"/>
      <c r="B44" s="12"/>
      <c r="C44" s="12"/>
      <c r="D44" s="12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38"/>
      <c r="P44" s="13"/>
      <c r="Q44" s="13"/>
      <c r="R44" s="12"/>
    </row>
    <row r="45" spans="1:18" s="2" customFormat="1" ht="23.25">
      <c r="A45" s="12"/>
      <c r="B45" s="12"/>
      <c r="C45" s="12"/>
      <c r="D45" s="12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38"/>
      <c r="P45" s="13"/>
      <c r="Q45" s="13"/>
      <c r="R45" s="12"/>
    </row>
    <row r="46" spans="1:18" s="2" customFormat="1" ht="23.25">
      <c r="A46" s="12"/>
      <c r="B46" s="12"/>
      <c r="C46" s="12"/>
      <c r="D46" s="12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38"/>
      <c r="P46" s="13"/>
      <c r="Q46" s="13"/>
      <c r="R46" s="12"/>
    </row>
    <row r="47" spans="1:18" s="2" customFormat="1" ht="23.25">
      <c r="A47" s="12"/>
      <c r="B47" s="12"/>
      <c r="C47" s="12"/>
      <c r="D47" s="12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38"/>
      <c r="P47" s="13"/>
      <c r="Q47" s="13"/>
      <c r="R47" s="12"/>
    </row>
    <row r="48" spans="1:18" s="2" customFormat="1" ht="23.25">
      <c r="A48" s="12"/>
      <c r="B48" s="12"/>
      <c r="C48" s="12"/>
      <c r="D48" s="12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38"/>
      <c r="P48" s="13"/>
      <c r="Q48" s="13"/>
      <c r="R48" s="12"/>
    </row>
    <row r="49" spans="1:30" s="1" customFormat="1" ht="29.25">
      <c r="A49" s="135" t="s">
        <v>68</v>
      </c>
      <c r="B49" s="135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1:18" s="1" customFormat="1" ht="29.25">
      <c r="A50" s="135" t="s">
        <v>304</v>
      </c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</row>
    <row r="51" spans="1:30" s="17" customFormat="1" ht="23.25">
      <c r="A51" s="132" t="s">
        <v>24</v>
      </c>
      <c r="B51" s="132" t="s">
        <v>0</v>
      </c>
      <c r="C51" s="132" t="s">
        <v>34</v>
      </c>
      <c r="D51" s="132" t="s">
        <v>31</v>
      </c>
      <c r="E51" s="133" t="s">
        <v>19</v>
      </c>
      <c r="F51" s="133"/>
      <c r="G51" s="133"/>
      <c r="H51" s="133"/>
      <c r="I51" s="133"/>
      <c r="J51" s="133"/>
      <c r="K51" s="133"/>
      <c r="L51" s="133"/>
      <c r="M51" s="16" t="s">
        <v>18</v>
      </c>
      <c r="N51" s="126" t="s">
        <v>22</v>
      </c>
      <c r="O51" s="128" t="s">
        <v>23</v>
      </c>
      <c r="P51" s="70"/>
      <c r="Q51" s="70"/>
      <c r="R51" s="132" t="s">
        <v>3</v>
      </c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18" s="17" customFormat="1" ht="23.25">
      <c r="A52" s="132"/>
      <c r="B52" s="132"/>
      <c r="C52" s="132"/>
      <c r="D52" s="132"/>
      <c r="E52" s="15">
        <v>0</v>
      </c>
      <c r="F52" s="15">
        <v>1</v>
      </c>
      <c r="G52" s="15">
        <v>1.5</v>
      </c>
      <c r="H52" s="15">
        <v>2</v>
      </c>
      <c r="I52" s="15">
        <v>2.5</v>
      </c>
      <c r="J52" s="15">
        <v>3</v>
      </c>
      <c r="K52" s="15">
        <v>3.5</v>
      </c>
      <c r="L52" s="15">
        <v>4</v>
      </c>
      <c r="M52" s="18" t="s">
        <v>21</v>
      </c>
      <c r="N52" s="126"/>
      <c r="O52" s="128"/>
      <c r="P52" s="71" t="s">
        <v>1</v>
      </c>
      <c r="Q52" s="71" t="s">
        <v>2</v>
      </c>
      <c r="R52" s="132"/>
    </row>
    <row r="53" spans="1:18" s="17" customFormat="1" ht="21.75">
      <c r="A53" s="15" t="s">
        <v>28</v>
      </c>
      <c r="B53" s="24" t="s">
        <v>9</v>
      </c>
      <c r="C53" s="24" t="s">
        <v>49</v>
      </c>
      <c r="D53" s="15" t="s">
        <v>33</v>
      </c>
      <c r="E53" s="28">
        <v>2</v>
      </c>
      <c r="F53" s="28">
        <v>2</v>
      </c>
      <c r="G53" s="28">
        <v>6</v>
      </c>
      <c r="H53" s="28">
        <v>18</v>
      </c>
      <c r="I53" s="28">
        <v>38</v>
      </c>
      <c r="J53" s="28">
        <v>91</v>
      </c>
      <c r="K53" s="28">
        <v>133</v>
      </c>
      <c r="L53" s="28">
        <v>282</v>
      </c>
      <c r="M53" s="15">
        <f aca="true" t="shared" si="19" ref="M53:M65">SUM(E53:L53)</f>
        <v>572</v>
      </c>
      <c r="N53" s="19">
        <f aca="true" t="shared" si="20" ref="N53:N65">((4*L53)+(3.5*K53)+(3*J53)+(2.5*I53)+(2*H53)+(1.5*G53)+(F53))/M53</f>
        <v>3.5113636363636362</v>
      </c>
      <c r="O53" s="36">
        <f aca="true" t="shared" si="21" ref="O53:O65">SQRT((16*L53+12.25*K53+9*J53+6.25*I53+4*H53+2.25*G53+F53)/M53-(N53^2))</f>
        <v>0.637790296393877</v>
      </c>
      <c r="P53" s="28">
        <v>4</v>
      </c>
      <c r="Q53" s="28">
        <v>3</v>
      </c>
      <c r="R53" s="28" t="s">
        <v>378</v>
      </c>
    </row>
    <row r="54" spans="1:18" s="17" customFormat="1" ht="21.75">
      <c r="A54" s="16"/>
      <c r="B54" s="24" t="s">
        <v>152</v>
      </c>
      <c r="C54" s="24" t="s">
        <v>235</v>
      </c>
      <c r="D54" s="15" t="s">
        <v>32</v>
      </c>
      <c r="E54" s="28">
        <v>38</v>
      </c>
      <c r="F54" s="28">
        <v>7</v>
      </c>
      <c r="G54" s="28">
        <v>6</v>
      </c>
      <c r="H54" s="28">
        <v>12</v>
      </c>
      <c r="I54" s="28">
        <v>9</v>
      </c>
      <c r="J54" s="28">
        <v>43</v>
      </c>
      <c r="K54" s="28">
        <v>37</v>
      </c>
      <c r="L54" s="28">
        <v>397</v>
      </c>
      <c r="M54" s="15">
        <f t="shared" si="19"/>
        <v>549</v>
      </c>
      <c r="N54" s="19">
        <f t="shared" si="20"/>
        <v>3.477231329690346</v>
      </c>
      <c r="O54" s="36">
        <f t="shared" si="21"/>
        <v>1.1120841390285738</v>
      </c>
      <c r="P54" s="28">
        <v>0</v>
      </c>
      <c r="Q54" s="28">
        <v>0</v>
      </c>
      <c r="R54" s="28" t="s">
        <v>378</v>
      </c>
    </row>
    <row r="55" spans="1:18" s="17" customFormat="1" ht="21.75">
      <c r="A55" s="20"/>
      <c r="B55" s="24" t="s">
        <v>153</v>
      </c>
      <c r="C55" s="24" t="s">
        <v>49</v>
      </c>
      <c r="D55" s="15" t="s">
        <v>33</v>
      </c>
      <c r="E55" s="28">
        <v>11</v>
      </c>
      <c r="F55" s="28">
        <v>25</v>
      </c>
      <c r="G55" s="28">
        <v>50</v>
      </c>
      <c r="H55" s="28">
        <v>50</v>
      </c>
      <c r="I55" s="28">
        <v>54</v>
      </c>
      <c r="J55" s="28">
        <v>98</v>
      </c>
      <c r="K55" s="28">
        <v>146</v>
      </c>
      <c r="L55" s="28">
        <v>133</v>
      </c>
      <c r="M55" s="15">
        <f>SUM(E55:L55)</f>
        <v>567</v>
      </c>
      <c r="N55" s="19">
        <f t="shared" si="20"/>
        <v>2.948853615520282</v>
      </c>
      <c r="O55" s="36">
        <f>SQRT((16*L55+12.25*K55+9*J55+6.25*I55+4*H55+2.25*G55+F55)/M55-(N55^2))</f>
        <v>0.9786222497328141</v>
      </c>
      <c r="P55" s="28">
        <v>7</v>
      </c>
      <c r="Q55" s="28">
        <v>7</v>
      </c>
      <c r="R55" s="28" t="s">
        <v>379</v>
      </c>
    </row>
    <row r="56" spans="1:18" s="17" customFormat="1" ht="21.75">
      <c r="A56" s="18"/>
      <c r="B56" s="24" t="s">
        <v>154</v>
      </c>
      <c r="C56" s="24" t="s">
        <v>238</v>
      </c>
      <c r="D56" s="15" t="s">
        <v>32</v>
      </c>
      <c r="E56" s="28">
        <v>4</v>
      </c>
      <c r="F56" s="28">
        <v>27</v>
      </c>
      <c r="G56" s="28">
        <v>10</v>
      </c>
      <c r="H56" s="28">
        <v>8</v>
      </c>
      <c r="I56" s="28">
        <v>7</v>
      </c>
      <c r="J56" s="28">
        <v>9</v>
      </c>
      <c r="K56" s="28">
        <v>26</v>
      </c>
      <c r="L56" s="28">
        <v>451</v>
      </c>
      <c r="M56" s="15">
        <f>SUM(E56:L56)</f>
        <v>542</v>
      </c>
      <c r="N56" s="19">
        <f t="shared" si="20"/>
        <v>3.6854243542435423</v>
      </c>
      <c r="O56" s="36">
        <f>SQRT((16*L56+12.25*K56+9*J56+6.25*I56+4*H56+2.25*G56+F56)/M56-(N56^2))</f>
        <v>0.8363455610058863</v>
      </c>
      <c r="P56" s="28">
        <v>0</v>
      </c>
      <c r="Q56" s="28">
        <v>9</v>
      </c>
      <c r="R56" s="28" t="s">
        <v>379</v>
      </c>
    </row>
    <row r="57" spans="1:18" s="17" customFormat="1" ht="21.75">
      <c r="A57" s="15" t="s">
        <v>29</v>
      </c>
      <c r="B57" s="24" t="s">
        <v>16</v>
      </c>
      <c r="C57" s="24" t="s">
        <v>49</v>
      </c>
      <c r="D57" s="15" t="s">
        <v>33</v>
      </c>
      <c r="E57" s="28">
        <v>13</v>
      </c>
      <c r="F57" s="28">
        <v>4</v>
      </c>
      <c r="G57" s="28">
        <v>5</v>
      </c>
      <c r="H57" s="28">
        <v>35</v>
      </c>
      <c r="I57" s="28">
        <v>85</v>
      </c>
      <c r="J57" s="28">
        <v>151</v>
      </c>
      <c r="K57" s="28">
        <v>163</v>
      </c>
      <c r="L57" s="28">
        <v>91</v>
      </c>
      <c r="M57" s="15">
        <f t="shared" si="19"/>
        <v>547</v>
      </c>
      <c r="N57" s="19">
        <f t="shared" si="20"/>
        <v>3.074040219378428</v>
      </c>
      <c r="O57" s="36">
        <f t="shared" si="21"/>
        <v>0.7758363666729189</v>
      </c>
      <c r="P57" s="28">
        <v>0</v>
      </c>
      <c r="Q57" s="28">
        <v>7</v>
      </c>
      <c r="R57" s="28" t="s">
        <v>380</v>
      </c>
    </row>
    <row r="58" spans="1:18" s="17" customFormat="1" ht="21.75">
      <c r="A58" s="16"/>
      <c r="B58" s="24" t="s">
        <v>239</v>
      </c>
      <c r="C58" s="24" t="s">
        <v>236</v>
      </c>
      <c r="D58" s="15" t="s">
        <v>32</v>
      </c>
      <c r="E58" s="28">
        <v>0</v>
      </c>
      <c r="F58" s="28">
        <v>12</v>
      </c>
      <c r="G58" s="28">
        <v>7</v>
      </c>
      <c r="H58" s="28">
        <v>16</v>
      </c>
      <c r="I58" s="28">
        <v>16</v>
      </c>
      <c r="J58" s="28">
        <v>64</v>
      </c>
      <c r="K58" s="28">
        <v>64</v>
      </c>
      <c r="L58" s="28">
        <v>334</v>
      </c>
      <c r="M58" s="15">
        <f t="shared" si="19"/>
        <v>513</v>
      </c>
      <c r="N58" s="19">
        <f t="shared" si="20"/>
        <v>3.5994152046783627</v>
      </c>
      <c r="O58" s="36">
        <f t="shared" si="21"/>
        <v>0.6972933253668612</v>
      </c>
      <c r="P58" s="28">
        <v>11</v>
      </c>
      <c r="Q58" s="28">
        <v>0</v>
      </c>
      <c r="R58" s="28" t="s">
        <v>380</v>
      </c>
    </row>
    <row r="59" spans="1:18" s="17" customFormat="1" ht="21.75">
      <c r="A59" s="20"/>
      <c r="B59" s="24" t="s">
        <v>240</v>
      </c>
      <c r="C59" s="24" t="s">
        <v>49</v>
      </c>
      <c r="D59" s="15" t="s">
        <v>33</v>
      </c>
      <c r="E59" s="28">
        <v>9</v>
      </c>
      <c r="F59" s="28">
        <v>0</v>
      </c>
      <c r="G59" s="28">
        <v>0</v>
      </c>
      <c r="H59" s="28">
        <v>22</v>
      </c>
      <c r="I59" s="28">
        <v>87</v>
      </c>
      <c r="J59" s="28">
        <v>122</v>
      </c>
      <c r="K59" s="28">
        <v>145</v>
      </c>
      <c r="L59" s="28">
        <v>148</v>
      </c>
      <c r="M59" s="15">
        <f>SUM(E59:L59)</f>
        <v>533</v>
      </c>
      <c r="N59" s="19">
        <f t="shared" si="20"/>
        <v>3.2401500938086305</v>
      </c>
      <c r="O59" s="36">
        <f>SQRT((16*L59+12.25*K59+9*J59+6.25*I59+4*H59+2.25*G59+F59)/M59-(N59^2))</f>
        <v>0.722540841945009</v>
      </c>
      <c r="P59" s="28">
        <v>5</v>
      </c>
      <c r="Q59" s="28">
        <v>8</v>
      </c>
      <c r="R59" s="28" t="s">
        <v>381</v>
      </c>
    </row>
    <row r="60" spans="1:18" s="17" customFormat="1" ht="21.75">
      <c r="A60" s="18"/>
      <c r="B60" s="24" t="s">
        <v>241</v>
      </c>
      <c r="C60" s="24" t="s">
        <v>237</v>
      </c>
      <c r="D60" s="15" t="s">
        <v>32</v>
      </c>
      <c r="E60" s="28">
        <v>19</v>
      </c>
      <c r="F60" s="28">
        <v>0</v>
      </c>
      <c r="G60" s="28">
        <v>2</v>
      </c>
      <c r="H60" s="28">
        <v>8</v>
      </c>
      <c r="I60" s="28">
        <v>22</v>
      </c>
      <c r="J60" s="28">
        <v>70</v>
      </c>
      <c r="K60" s="28">
        <v>126</v>
      </c>
      <c r="L60" s="28">
        <v>266</v>
      </c>
      <c r="M60" s="15">
        <f>SUM(E60:L60)</f>
        <v>513</v>
      </c>
      <c r="N60" s="19">
        <f t="shared" si="20"/>
        <v>3.487329434697856</v>
      </c>
      <c r="O60" s="36">
        <f>SQRT((16*L60+12.25*K60+9*J60+6.25*I60+4*H60+2.25*G60+F60)/M60-(N60^2))</f>
        <v>0.8431210482481715</v>
      </c>
      <c r="P60" s="28">
        <v>4</v>
      </c>
      <c r="Q60" s="28">
        <v>0</v>
      </c>
      <c r="R60" s="28" t="s">
        <v>381</v>
      </c>
    </row>
    <row r="61" spans="1:18" s="17" customFormat="1" ht="21.75">
      <c r="A61" s="15" t="s">
        <v>30</v>
      </c>
      <c r="B61" s="3" t="s">
        <v>431</v>
      </c>
      <c r="C61" s="24" t="s">
        <v>49</v>
      </c>
      <c r="D61" s="15" t="s">
        <v>33</v>
      </c>
      <c r="E61" s="28">
        <v>9</v>
      </c>
      <c r="F61" s="28">
        <v>29</v>
      </c>
      <c r="G61" s="28">
        <v>31</v>
      </c>
      <c r="H61" s="28">
        <v>37</v>
      </c>
      <c r="I61" s="28">
        <v>73</v>
      </c>
      <c r="J61" s="28">
        <v>117</v>
      </c>
      <c r="K61" s="28">
        <v>123</v>
      </c>
      <c r="L61" s="28">
        <v>86</v>
      </c>
      <c r="M61" s="15">
        <f t="shared" si="19"/>
        <v>505</v>
      </c>
      <c r="N61" s="19">
        <f t="shared" si="20"/>
        <v>2.886138613861386</v>
      </c>
      <c r="O61" s="36">
        <f t="shared" si="21"/>
        <v>0.9251202440411267</v>
      </c>
      <c r="P61" s="28">
        <v>0</v>
      </c>
      <c r="Q61" s="28">
        <v>3</v>
      </c>
      <c r="R61" s="28" t="s">
        <v>397</v>
      </c>
    </row>
    <row r="62" spans="1:28" s="17" customFormat="1" ht="23.25">
      <c r="A62" s="16"/>
      <c r="B62" s="3" t="s">
        <v>432</v>
      </c>
      <c r="C62" s="24" t="s">
        <v>475</v>
      </c>
      <c r="D62" s="15" t="s">
        <v>32</v>
      </c>
      <c r="E62" s="28">
        <v>8</v>
      </c>
      <c r="F62" s="28">
        <v>4</v>
      </c>
      <c r="G62" s="28">
        <v>0</v>
      </c>
      <c r="H62" s="28">
        <v>5</v>
      </c>
      <c r="I62" s="28">
        <v>8</v>
      </c>
      <c r="J62" s="28">
        <v>22</v>
      </c>
      <c r="K62" s="28">
        <v>7</v>
      </c>
      <c r="L62" s="28">
        <v>454</v>
      </c>
      <c r="M62" s="15">
        <f t="shared" si="19"/>
        <v>508</v>
      </c>
      <c r="N62" s="19">
        <f t="shared" si="20"/>
        <v>3.8198818897637796</v>
      </c>
      <c r="O62" s="36">
        <f t="shared" si="21"/>
        <v>0.6418311539216989</v>
      </c>
      <c r="P62" s="28">
        <v>0</v>
      </c>
      <c r="Q62" s="28">
        <v>0</v>
      </c>
      <c r="R62" s="28" t="s">
        <v>397</v>
      </c>
      <c r="T62" s="7">
        <v>0</v>
      </c>
      <c r="U62" s="7">
        <v>1</v>
      </c>
      <c r="V62" s="7">
        <v>1.5</v>
      </c>
      <c r="W62" s="7">
        <v>2</v>
      </c>
      <c r="X62" s="7">
        <v>2.5</v>
      </c>
      <c r="Y62" s="7">
        <v>3</v>
      </c>
      <c r="Z62" s="7">
        <v>3.5</v>
      </c>
      <c r="AA62" s="7">
        <v>4</v>
      </c>
      <c r="AB62" s="1"/>
    </row>
    <row r="63" spans="1:28" s="17" customFormat="1" ht="23.25">
      <c r="A63" s="16"/>
      <c r="B63" s="3" t="s">
        <v>433</v>
      </c>
      <c r="C63" s="24" t="s">
        <v>49</v>
      </c>
      <c r="D63" s="15" t="s">
        <v>33</v>
      </c>
      <c r="E63" s="28">
        <v>1</v>
      </c>
      <c r="F63" s="28">
        <v>3</v>
      </c>
      <c r="G63" s="28">
        <v>3</v>
      </c>
      <c r="H63" s="28">
        <v>21</v>
      </c>
      <c r="I63" s="28">
        <v>37</v>
      </c>
      <c r="J63" s="28">
        <v>106</v>
      </c>
      <c r="K63" s="28">
        <v>152</v>
      </c>
      <c r="L63" s="28">
        <v>165</v>
      </c>
      <c r="M63" s="15">
        <f>SUM(E63:L63)</f>
        <v>488</v>
      </c>
      <c r="N63" s="19">
        <f>((4*L63)+(3.5*K63)+(3*J63)+(2.5*I63)+(2*H63)+(1.5*G63)+(F63))/M63</f>
        <v>3.3852459016393444</v>
      </c>
      <c r="O63" s="36">
        <f>SQRT((16*L63+12.25*K63+9*J63+6.25*I63+4*H63+2.25*G63+F63)/M63-(N63^2))</f>
        <v>0.6216282336283144</v>
      </c>
      <c r="P63" s="28">
        <v>1</v>
      </c>
      <c r="Q63" s="28">
        <v>17</v>
      </c>
      <c r="R63" s="28" t="s">
        <v>398</v>
      </c>
      <c r="T63" s="12"/>
      <c r="U63" s="12"/>
      <c r="V63" s="12"/>
      <c r="W63" s="12"/>
      <c r="X63" s="12"/>
      <c r="Y63" s="12"/>
      <c r="Z63" s="12"/>
      <c r="AA63" s="12"/>
      <c r="AB63" s="1"/>
    </row>
    <row r="64" spans="1:28" s="17" customFormat="1" ht="23.25">
      <c r="A64" s="16"/>
      <c r="B64" s="3" t="s">
        <v>434</v>
      </c>
      <c r="C64" s="24" t="s">
        <v>469</v>
      </c>
      <c r="D64" s="15" t="s">
        <v>32</v>
      </c>
      <c r="E64" s="28">
        <v>2</v>
      </c>
      <c r="F64" s="28">
        <v>2</v>
      </c>
      <c r="G64" s="28">
        <v>2</v>
      </c>
      <c r="H64" s="28">
        <v>6</v>
      </c>
      <c r="I64" s="28">
        <v>3</v>
      </c>
      <c r="J64" s="28">
        <v>23</v>
      </c>
      <c r="K64" s="28">
        <v>29</v>
      </c>
      <c r="L64" s="28">
        <v>431</v>
      </c>
      <c r="M64" s="15">
        <f>SUM(E64:L64)</f>
        <v>498</v>
      </c>
      <c r="N64" s="19">
        <f>((4*L64)+(3.5*K64)+(3*J64)+(2.5*I64)+(2*H64)+(1.5*G64)+(F64))/M64</f>
        <v>3.853413654618474</v>
      </c>
      <c r="O64" s="36">
        <f>SQRT((16*L64+12.25*K64+9*J64+6.25*I64+4*H64+2.25*G64+F64)/M64-(N64^2))</f>
        <v>0.47592479575997565</v>
      </c>
      <c r="P64" s="28">
        <v>0</v>
      </c>
      <c r="Q64" s="28">
        <v>8</v>
      </c>
      <c r="R64" s="28" t="s">
        <v>398</v>
      </c>
      <c r="T64" s="12"/>
      <c r="U64" s="12"/>
      <c r="V64" s="12"/>
      <c r="W64" s="12"/>
      <c r="X64" s="12"/>
      <c r="Y64" s="12"/>
      <c r="Z64" s="12"/>
      <c r="AA64" s="12"/>
      <c r="AB64" s="1"/>
    </row>
    <row r="65" spans="1:256" s="17" customFormat="1" ht="23.25">
      <c r="A65" s="133" t="s">
        <v>58</v>
      </c>
      <c r="B65" s="133"/>
      <c r="C65" s="133"/>
      <c r="D65" s="133"/>
      <c r="E65" s="25">
        <f aca="true" t="shared" si="22" ref="E65:L65">SUM(E53:E62)</f>
        <v>113</v>
      </c>
      <c r="F65" s="25">
        <f t="shared" si="22"/>
        <v>110</v>
      </c>
      <c r="G65" s="25">
        <f t="shared" si="22"/>
        <v>117</v>
      </c>
      <c r="H65" s="25">
        <f t="shared" si="22"/>
        <v>211</v>
      </c>
      <c r="I65" s="25">
        <f t="shared" si="22"/>
        <v>399</v>
      </c>
      <c r="J65" s="25">
        <f t="shared" si="22"/>
        <v>787</v>
      </c>
      <c r="K65" s="25">
        <f t="shared" si="22"/>
        <v>970</v>
      </c>
      <c r="L65" s="25">
        <f t="shared" si="22"/>
        <v>2642</v>
      </c>
      <c r="M65" s="15">
        <f t="shared" si="19"/>
        <v>5349</v>
      </c>
      <c r="N65" s="19">
        <f t="shared" si="20"/>
        <v>3.3705365488876424</v>
      </c>
      <c r="O65" s="36">
        <f t="shared" si="21"/>
        <v>0.8841150831742782</v>
      </c>
      <c r="P65" s="25">
        <f>SUM(P53:P62)</f>
        <v>31</v>
      </c>
      <c r="Q65" s="25">
        <f>SUM(Q53:Q62)</f>
        <v>37</v>
      </c>
      <c r="R65" s="26"/>
      <c r="S65" s="54"/>
      <c r="T65" s="1"/>
      <c r="U65" s="1"/>
      <c r="V65" s="1"/>
      <c r="W65" s="1"/>
      <c r="X65" s="1"/>
      <c r="Y65" s="1"/>
      <c r="Z65" s="1"/>
      <c r="AA65" s="1"/>
      <c r="AB65" s="1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4"/>
      <c r="CS65" s="54"/>
      <c r="CT65" s="54"/>
      <c r="CU65" s="54"/>
      <c r="CV65" s="54"/>
      <c r="CW65" s="54"/>
      <c r="CX65" s="54"/>
      <c r="CY65" s="54"/>
      <c r="CZ65" s="54"/>
      <c r="DA65" s="54"/>
      <c r="DB65" s="54"/>
      <c r="DC65" s="54"/>
      <c r="DD65" s="54"/>
      <c r="DE65" s="54"/>
      <c r="DF65" s="54"/>
      <c r="DG65" s="54"/>
      <c r="DH65" s="54"/>
      <c r="DI65" s="54"/>
      <c r="DJ65" s="54"/>
      <c r="DK65" s="54"/>
      <c r="DL65" s="54"/>
      <c r="DM65" s="54"/>
      <c r="DN65" s="54"/>
      <c r="DO65" s="54"/>
      <c r="DP65" s="54"/>
      <c r="DQ65" s="54"/>
      <c r="DR65" s="54"/>
      <c r="DS65" s="54"/>
      <c r="DT65" s="54"/>
      <c r="DU65" s="54"/>
      <c r="DV65" s="54"/>
      <c r="DW65" s="54"/>
      <c r="DX65" s="54"/>
      <c r="DY65" s="54"/>
      <c r="DZ65" s="54"/>
      <c r="EA65" s="54"/>
      <c r="EB65" s="54"/>
      <c r="EC65" s="54"/>
      <c r="ED65" s="54"/>
      <c r="EE65" s="54"/>
      <c r="EF65" s="54"/>
      <c r="EG65" s="54"/>
      <c r="EH65" s="54"/>
      <c r="EI65" s="54"/>
      <c r="EJ65" s="54"/>
      <c r="EK65" s="54"/>
      <c r="EL65" s="54"/>
      <c r="EM65" s="54"/>
      <c r="EN65" s="54"/>
      <c r="EO65" s="54"/>
      <c r="EP65" s="54"/>
      <c r="EQ65" s="54"/>
      <c r="ER65" s="54"/>
      <c r="ES65" s="54"/>
      <c r="ET65" s="54"/>
      <c r="EU65" s="54"/>
      <c r="EV65" s="54"/>
      <c r="EW65" s="54"/>
      <c r="EX65" s="54"/>
      <c r="EY65" s="54"/>
      <c r="EZ65" s="54"/>
      <c r="FA65" s="54"/>
      <c r="FB65" s="54"/>
      <c r="FC65" s="54"/>
      <c r="FD65" s="54"/>
      <c r="FE65" s="54"/>
      <c r="FF65" s="54"/>
      <c r="FG65" s="54"/>
      <c r="FH65" s="54"/>
      <c r="FI65" s="54"/>
      <c r="FJ65" s="54"/>
      <c r="FK65" s="54"/>
      <c r="FL65" s="54"/>
      <c r="FM65" s="54"/>
      <c r="FN65" s="54"/>
      <c r="FO65" s="54"/>
      <c r="FP65" s="54"/>
      <c r="FQ65" s="54"/>
      <c r="FR65" s="54"/>
      <c r="FS65" s="54"/>
      <c r="FT65" s="54"/>
      <c r="FU65" s="54"/>
      <c r="FV65" s="54"/>
      <c r="FW65" s="54"/>
      <c r="FX65" s="54"/>
      <c r="FY65" s="54"/>
      <c r="FZ65" s="54"/>
      <c r="GA65" s="54"/>
      <c r="GB65" s="54"/>
      <c r="GC65" s="54"/>
      <c r="GD65" s="54"/>
      <c r="GE65" s="54"/>
      <c r="GF65" s="54"/>
      <c r="GG65" s="54"/>
      <c r="GH65" s="54"/>
      <c r="GI65" s="54"/>
      <c r="GJ65" s="54"/>
      <c r="GK65" s="54"/>
      <c r="GL65" s="54"/>
      <c r="GM65" s="54"/>
      <c r="GN65" s="54"/>
      <c r="GO65" s="54"/>
      <c r="GP65" s="54"/>
      <c r="GQ65" s="54"/>
      <c r="GR65" s="54"/>
      <c r="GS65" s="54"/>
      <c r="GT65" s="54"/>
      <c r="GU65" s="54"/>
      <c r="GV65" s="54"/>
      <c r="GW65" s="54"/>
      <c r="GX65" s="54"/>
      <c r="GY65" s="54"/>
      <c r="GZ65" s="54"/>
      <c r="HA65" s="54"/>
      <c r="HB65" s="54"/>
      <c r="HC65" s="54"/>
      <c r="HD65" s="54"/>
      <c r="HE65" s="54"/>
      <c r="HF65" s="54"/>
      <c r="HG65" s="54"/>
      <c r="HH65" s="54"/>
      <c r="HI65" s="54"/>
      <c r="HJ65" s="54"/>
      <c r="HK65" s="54"/>
      <c r="HL65" s="54"/>
      <c r="HM65" s="54"/>
      <c r="HN65" s="54"/>
      <c r="HO65" s="54"/>
      <c r="HP65" s="54"/>
      <c r="HQ65" s="54"/>
      <c r="HR65" s="54"/>
      <c r="HS65" s="54"/>
      <c r="HT65" s="54"/>
      <c r="HU65" s="54"/>
      <c r="HV65" s="54"/>
      <c r="HW65" s="54"/>
      <c r="HX65" s="54"/>
      <c r="HY65" s="54"/>
      <c r="HZ65" s="54"/>
      <c r="IA65" s="54"/>
      <c r="IB65" s="54"/>
      <c r="IC65" s="54"/>
      <c r="ID65" s="54"/>
      <c r="IE65" s="54"/>
      <c r="IF65" s="54"/>
      <c r="IG65" s="54"/>
      <c r="IH65" s="54"/>
      <c r="II65" s="54"/>
      <c r="IJ65" s="54"/>
      <c r="IK65" s="54"/>
      <c r="IL65" s="54"/>
      <c r="IM65" s="54"/>
      <c r="IN65" s="54"/>
      <c r="IO65" s="54"/>
      <c r="IP65" s="54"/>
      <c r="IQ65" s="54"/>
      <c r="IR65" s="54"/>
      <c r="IS65" s="54"/>
      <c r="IT65" s="54"/>
      <c r="IU65" s="54"/>
      <c r="IV65" s="54"/>
    </row>
    <row r="66" spans="1:30" s="52" customFormat="1" ht="23.25">
      <c r="A66" s="133" t="s">
        <v>60</v>
      </c>
      <c r="B66" s="133"/>
      <c r="C66" s="133"/>
      <c r="D66" s="133"/>
      <c r="E66" s="19">
        <f aca="true" t="shared" si="23" ref="E66:L66">(E65*100)/$M65</f>
        <v>2.1125444008225838</v>
      </c>
      <c r="F66" s="19">
        <f t="shared" si="23"/>
        <v>2.056459151243223</v>
      </c>
      <c r="G66" s="19">
        <f t="shared" si="23"/>
        <v>2.1873247335950645</v>
      </c>
      <c r="H66" s="19">
        <f t="shared" si="23"/>
        <v>3.944662553748364</v>
      </c>
      <c r="I66" s="19">
        <f t="shared" si="23"/>
        <v>7.459338194054964</v>
      </c>
      <c r="J66" s="19">
        <f t="shared" si="23"/>
        <v>14.713030472985604</v>
      </c>
      <c r="K66" s="19">
        <f t="shared" si="23"/>
        <v>18.134230697326604</v>
      </c>
      <c r="L66" s="19">
        <f t="shared" si="23"/>
        <v>49.392409796223596</v>
      </c>
      <c r="M66" s="19">
        <f>((M65-(P65+Q65))*100)/$M65</f>
        <v>98.72873434286782</v>
      </c>
      <c r="N66" s="21"/>
      <c r="O66" s="39"/>
      <c r="P66" s="19">
        <f>(P65*100)/$M65</f>
        <v>0.5795475789867265</v>
      </c>
      <c r="Q66" s="19">
        <f>(Q65*100)/$M65</f>
        <v>0.6917180781454477</v>
      </c>
      <c r="R66" s="18"/>
      <c r="T66" s="1"/>
      <c r="U66" s="1"/>
      <c r="V66" s="1"/>
      <c r="W66" s="1"/>
      <c r="X66" s="1"/>
      <c r="Y66" s="1"/>
      <c r="Z66" s="64" t="e">
        <f>SUM(#REF!)</f>
        <v>#REF!</v>
      </c>
      <c r="AA66" s="1"/>
      <c r="AB66" s="1"/>
      <c r="AC66" s="54"/>
      <c r="AD66" s="54"/>
    </row>
    <row r="67" spans="1:256" ht="23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40"/>
      <c r="P67" s="5"/>
      <c r="Q67" s="5"/>
      <c r="R67" s="5"/>
      <c r="S67" s="5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</row>
    <row r="68" spans="20:30" ht="23.25"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</row>
    <row r="77" ht="12" customHeight="1"/>
  </sheetData>
  <sheetProtection/>
  <mergeCells count="34">
    <mergeCell ref="N25:N26"/>
    <mergeCell ref="O25:O26"/>
    <mergeCell ref="R25:R26"/>
    <mergeCell ref="B25:B26"/>
    <mergeCell ref="C25:C26"/>
    <mergeCell ref="D25:D26"/>
    <mergeCell ref="E25:L25"/>
    <mergeCell ref="R51:R52"/>
    <mergeCell ref="A35:D35"/>
    <mergeCell ref="A65:D65"/>
    <mergeCell ref="A36:D36"/>
    <mergeCell ref="E51:L51"/>
    <mergeCell ref="N51:N52"/>
    <mergeCell ref="O51:O52"/>
    <mergeCell ref="A66:D66"/>
    <mergeCell ref="A3:A4"/>
    <mergeCell ref="B3:B4"/>
    <mergeCell ref="C3:C4"/>
    <mergeCell ref="D3:D4"/>
    <mergeCell ref="A51:A52"/>
    <mergeCell ref="B51:B52"/>
    <mergeCell ref="C51:C52"/>
    <mergeCell ref="D51:D52"/>
    <mergeCell ref="A23:R23"/>
    <mergeCell ref="A1:R1"/>
    <mergeCell ref="A2:R2"/>
    <mergeCell ref="A49:R49"/>
    <mergeCell ref="A50:R50"/>
    <mergeCell ref="E3:L3"/>
    <mergeCell ref="N3:N4"/>
    <mergeCell ref="O3:O4"/>
    <mergeCell ref="R3:R4"/>
    <mergeCell ref="A24:R24"/>
    <mergeCell ref="A25:A26"/>
  </mergeCells>
  <printOptions/>
  <pageMargins left="0.75" right="0.6" top="0.67" bottom="0.6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66"/>
  <sheetViews>
    <sheetView zoomScalePageLayoutView="0" workbookViewId="0" topLeftCell="S1">
      <selection activeCell="T4" sqref="T4:AF10"/>
    </sheetView>
  </sheetViews>
  <sheetFormatPr defaultColWidth="9.140625" defaultRowHeight="12.75"/>
  <cols>
    <col min="1" max="1" width="8.57421875" style="3" customWidth="1"/>
    <col min="2" max="2" width="7.8515625" style="0" bestFit="1" customWidth="1"/>
    <col min="3" max="3" width="16.421875" style="0" bestFit="1" customWidth="1"/>
    <col min="4" max="4" width="10.7109375" style="0" bestFit="1" customWidth="1"/>
    <col min="5" max="9" width="4.421875" style="0" bestFit="1" customWidth="1"/>
    <col min="10" max="12" width="5.421875" style="0" bestFit="1" customWidth="1"/>
    <col min="13" max="13" width="13.7109375" style="3" bestFit="1" customWidth="1"/>
    <col min="14" max="14" width="9.57421875" style="6" customWidth="1"/>
    <col min="15" max="15" width="10.7109375" style="43" customWidth="1"/>
    <col min="16" max="17" width="4.421875" style="3" bestFit="1" customWidth="1"/>
    <col min="18" max="18" width="9.28125" style="0" customWidth="1"/>
    <col min="22" max="31" width="6.57421875" style="0" customWidth="1"/>
  </cols>
  <sheetData>
    <row r="1" spans="1:18" s="1" customFormat="1" ht="27.75" customHeight="1">
      <c r="A1" s="135" t="s">
        <v>69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</row>
    <row r="2" spans="1:18" s="1" customFormat="1" ht="29.25">
      <c r="A2" s="135" t="s">
        <v>370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</row>
    <row r="3" spans="1:18" s="1" customFormat="1" ht="23.25">
      <c r="A3" s="126" t="s">
        <v>24</v>
      </c>
      <c r="B3" s="126" t="s">
        <v>0</v>
      </c>
      <c r="C3" s="126" t="s">
        <v>34</v>
      </c>
      <c r="D3" s="126" t="s">
        <v>31</v>
      </c>
      <c r="E3" s="127" t="s">
        <v>19</v>
      </c>
      <c r="F3" s="127"/>
      <c r="G3" s="127"/>
      <c r="H3" s="127"/>
      <c r="I3" s="127"/>
      <c r="J3" s="127"/>
      <c r="K3" s="127"/>
      <c r="L3" s="127"/>
      <c r="M3" s="9" t="s">
        <v>18</v>
      </c>
      <c r="N3" s="126" t="s">
        <v>22</v>
      </c>
      <c r="O3" s="128" t="s">
        <v>23</v>
      </c>
      <c r="P3" s="70"/>
      <c r="Q3" s="70"/>
      <c r="R3" s="126" t="s">
        <v>3</v>
      </c>
    </row>
    <row r="4" spans="1:32" s="1" customFormat="1" ht="23.25">
      <c r="A4" s="126"/>
      <c r="B4" s="126"/>
      <c r="C4" s="126"/>
      <c r="D4" s="126"/>
      <c r="E4" s="7">
        <v>0</v>
      </c>
      <c r="F4" s="7">
        <v>1</v>
      </c>
      <c r="G4" s="7">
        <v>1.5</v>
      </c>
      <c r="H4" s="7">
        <v>2</v>
      </c>
      <c r="I4" s="7">
        <v>2.5</v>
      </c>
      <c r="J4" s="7">
        <v>3</v>
      </c>
      <c r="K4" s="7">
        <v>3.5</v>
      </c>
      <c r="L4" s="7">
        <v>4</v>
      </c>
      <c r="M4" s="11" t="s">
        <v>21</v>
      </c>
      <c r="N4" s="126"/>
      <c r="O4" s="128"/>
      <c r="P4" s="71" t="s">
        <v>1</v>
      </c>
      <c r="Q4" s="71" t="s">
        <v>2</v>
      </c>
      <c r="R4" s="126"/>
      <c r="V4" s="12">
        <v>0</v>
      </c>
      <c r="W4" s="12">
        <v>1</v>
      </c>
      <c r="X4" s="12">
        <v>1.5</v>
      </c>
      <c r="Y4" s="12">
        <v>2</v>
      </c>
      <c r="Z4" s="12">
        <v>2.5</v>
      </c>
      <c r="AA4" s="12">
        <v>3</v>
      </c>
      <c r="AB4" s="12">
        <v>3.5</v>
      </c>
      <c r="AC4" s="12">
        <v>4</v>
      </c>
      <c r="AD4" s="12" t="s">
        <v>58</v>
      </c>
      <c r="AE4" s="12" t="s">
        <v>1</v>
      </c>
      <c r="AF4" s="17" t="s">
        <v>2</v>
      </c>
    </row>
    <row r="5" spans="1:32" s="1" customFormat="1" ht="23.25">
      <c r="A5" s="9" t="s">
        <v>25</v>
      </c>
      <c r="B5" s="22" t="s">
        <v>117</v>
      </c>
      <c r="C5" s="22" t="s">
        <v>476</v>
      </c>
      <c r="D5" s="22" t="s">
        <v>33</v>
      </c>
      <c r="E5" s="28">
        <v>22</v>
      </c>
      <c r="F5" s="28">
        <v>20</v>
      </c>
      <c r="G5" s="28">
        <v>11</v>
      </c>
      <c r="H5" s="28">
        <v>29</v>
      </c>
      <c r="I5" s="28">
        <v>36</v>
      </c>
      <c r="J5" s="28">
        <v>119</v>
      </c>
      <c r="K5" s="28">
        <v>173</v>
      </c>
      <c r="L5" s="28">
        <v>166</v>
      </c>
      <c r="M5" s="7">
        <f>SUM(E5:L5)</f>
        <v>576</v>
      </c>
      <c r="N5" s="8">
        <f>((4*L5)+(3.5*K5)+(3*J5)+(2.5*I5)+(2*H5)+(1.5*G5)+(F5))/M5</f>
        <v>3.1440972222222223</v>
      </c>
      <c r="O5" s="41">
        <f>SQRT((16*L5+12.25*K5+9*J5+6.25*I5+4*H5+2.25*G5+F5)/M5-(N5^2))</f>
        <v>0.9664869899067193</v>
      </c>
      <c r="P5" s="28">
        <v>0</v>
      </c>
      <c r="Q5" s="28">
        <v>0</v>
      </c>
      <c r="R5" s="28" t="s">
        <v>305</v>
      </c>
      <c r="U5" s="1" t="s">
        <v>25</v>
      </c>
      <c r="V5" s="1">
        <f>SUM(E5:E14)</f>
        <v>58</v>
      </c>
      <c r="W5" s="1">
        <f aca="true" t="shared" si="0" ref="W5:AC5">SUM(F5:F14)</f>
        <v>32</v>
      </c>
      <c r="X5" s="1">
        <f t="shared" si="0"/>
        <v>22</v>
      </c>
      <c r="Y5" s="1">
        <f t="shared" si="0"/>
        <v>44</v>
      </c>
      <c r="Z5" s="1">
        <f t="shared" si="0"/>
        <v>77</v>
      </c>
      <c r="AA5" s="1">
        <f t="shared" si="0"/>
        <v>190</v>
      </c>
      <c r="AB5" s="1">
        <f t="shared" si="0"/>
        <v>260</v>
      </c>
      <c r="AC5" s="1">
        <f t="shared" si="0"/>
        <v>815</v>
      </c>
      <c r="AD5" s="1">
        <f aca="true" t="shared" si="1" ref="AD5:AD10">SUM(V5:AC5)</f>
        <v>1498</v>
      </c>
      <c r="AE5" s="1">
        <f>SUM(P5:P14)</f>
        <v>11</v>
      </c>
      <c r="AF5" s="1">
        <f>SUM(Q5:Q14)</f>
        <v>0</v>
      </c>
    </row>
    <row r="6" spans="1:32" s="1" customFormat="1" ht="23.25">
      <c r="A6" s="9"/>
      <c r="B6" s="82" t="s">
        <v>118</v>
      </c>
      <c r="C6" s="22" t="s">
        <v>476</v>
      </c>
      <c r="D6" s="22" t="s">
        <v>32</v>
      </c>
      <c r="E6" s="28">
        <v>0</v>
      </c>
      <c r="F6" s="28">
        <v>0</v>
      </c>
      <c r="G6" s="28">
        <v>0</v>
      </c>
      <c r="H6" s="28">
        <v>0</v>
      </c>
      <c r="I6" s="28">
        <v>4</v>
      </c>
      <c r="J6" s="28">
        <v>2</v>
      </c>
      <c r="K6" s="28">
        <v>6</v>
      </c>
      <c r="L6" s="28">
        <v>38</v>
      </c>
      <c r="M6" s="7">
        <f>SUM(E6:L6)</f>
        <v>50</v>
      </c>
      <c r="N6" s="8">
        <f>((4*L6)+(3.5*K6)+(3*J6)+(2.5*I6)+(2*H6)+(1.5*G6)+(F6))/M6</f>
        <v>3.78</v>
      </c>
      <c r="O6" s="41">
        <f>SQRT((16*L6+12.25*K6+9*J6+6.25*I6+4*H6+2.25*G6+F6)/M6-(N6^2))</f>
        <v>0.44899888641287394</v>
      </c>
      <c r="P6" s="28">
        <v>0</v>
      </c>
      <c r="Q6" s="28">
        <v>0</v>
      </c>
      <c r="R6" s="28" t="s">
        <v>305</v>
      </c>
      <c r="U6" s="1" t="s">
        <v>26</v>
      </c>
      <c r="V6" s="1">
        <f>SUM(E15:E22,E27:E28)</f>
        <v>19</v>
      </c>
      <c r="W6" s="1">
        <f aca="true" t="shared" si="2" ref="W6:AC6">SUM(F15:F22,F27:F28)</f>
        <v>128</v>
      </c>
      <c r="X6" s="1">
        <f t="shared" si="2"/>
        <v>73</v>
      </c>
      <c r="Y6" s="1">
        <f t="shared" si="2"/>
        <v>78</v>
      </c>
      <c r="Z6" s="1">
        <f t="shared" si="2"/>
        <v>110</v>
      </c>
      <c r="AA6" s="1">
        <f t="shared" si="2"/>
        <v>144</v>
      </c>
      <c r="AB6" s="1">
        <f t="shared" si="2"/>
        <v>184</v>
      </c>
      <c r="AC6" s="1">
        <f t="shared" si="2"/>
        <v>816</v>
      </c>
      <c r="AD6" s="1">
        <f t="shared" si="1"/>
        <v>1552</v>
      </c>
      <c r="AE6" s="1">
        <f>SUM(P15:P22,P27:P28)</f>
        <v>16</v>
      </c>
      <c r="AF6" s="1">
        <f>SUM(Q15:Q22,Q27:Q28)</f>
        <v>0</v>
      </c>
    </row>
    <row r="7" spans="1:32" s="1" customFormat="1" ht="23.25">
      <c r="A7" s="10"/>
      <c r="B7" s="82" t="s">
        <v>307</v>
      </c>
      <c r="C7" s="22" t="s">
        <v>478</v>
      </c>
      <c r="D7" s="22" t="s">
        <v>32</v>
      </c>
      <c r="E7" s="28">
        <v>1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46</v>
      </c>
      <c r="M7" s="7">
        <f aca="true" t="shared" si="3" ref="M7:M12">SUM(E7:L7)</f>
        <v>47</v>
      </c>
      <c r="N7" s="8">
        <f aca="true" t="shared" si="4" ref="N7:N12">((4*L7)+(3.5*K7)+(3*J7)+(2.5*I7)+(2*H7)+(1.5*G7)+(F7))/M7</f>
        <v>3.9148936170212765</v>
      </c>
      <c r="O7" s="41">
        <f aca="true" t="shared" si="5" ref="O7:O12">SQRT((16*L7+12.25*K7+9*J7+6.25*I7+4*H7+2.25*G7+F7)/M7-(N7^2))</f>
        <v>0.5772195730319379</v>
      </c>
      <c r="P7" s="28">
        <v>0</v>
      </c>
      <c r="Q7" s="28">
        <v>0</v>
      </c>
      <c r="R7" s="28" t="s">
        <v>305</v>
      </c>
      <c r="U7" s="1" t="s">
        <v>27</v>
      </c>
      <c r="V7" s="1">
        <f>SUM(E29:E32)</f>
        <v>12</v>
      </c>
      <c r="W7" s="1">
        <f aca="true" t="shared" si="6" ref="W7:AC7">SUM(F29:F32)</f>
        <v>47</v>
      </c>
      <c r="X7" s="1">
        <f t="shared" si="6"/>
        <v>30</v>
      </c>
      <c r="Y7" s="1">
        <f t="shared" si="6"/>
        <v>38</v>
      </c>
      <c r="Z7" s="1">
        <f t="shared" si="6"/>
        <v>55</v>
      </c>
      <c r="AA7" s="1">
        <f t="shared" si="6"/>
        <v>163</v>
      </c>
      <c r="AB7" s="1">
        <f t="shared" si="6"/>
        <v>84</v>
      </c>
      <c r="AC7" s="1">
        <f t="shared" si="6"/>
        <v>251</v>
      </c>
      <c r="AD7" s="1">
        <f t="shared" si="1"/>
        <v>680</v>
      </c>
      <c r="AE7" s="1">
        <f>SUM(P29:P32)</f>
        <v>10</v>
      </c>
      <c r="AF7" s="1">
        <f>SUM(Q29:Q32)</f>
        <v>0</v>
      </c>
    </row>
    <row r="8" spans="1:32" s="1" customFormat="1" ht="23.25">
      <c r="A8" s="10"/>
      <c r="B8" s="82" t="s">
        <v>242</v>
      </c>
      <c r="C8" s="22" t="s">
        <v>479</v>
      </c>
      <c r="D8" s="22" t="s">
        <v>32</v>
      </c>
      <c r="E8" s="28">
        <v>0</v>
      </c>
      <c r="F8" s="28">
        <v>0</v>
      </c>
      <c r="G8" s="28">
        <v>0</v>
      </c>
      <c r="H8" s="28">
        <v>0</v>
      </c>
      <c r="I8" s="28">
        <v>1</v>
      </c>
      <c r="J8" s="28">
        <v>1</v>
      </c>
      <c r="K8" s="28">
        <v>7</v>
      </c>
      <c r="L8" s="28">
        <v>40</v>
      </c>
      <c r="M8" s="7">
        <f t="shared" si="3"/>
        <v>49</v>
      </c>
      <c r="N8" s="8">
        <f t="shared" si="4"/>
        <v>3.877551020408163</v>
      </c>
      <c r="O8" s="41">
        <f t="shared" si="5"/>
        <v>0.29503739377145016</v>
      </c>
      <c r="P8" s="28">
        <v>4</v>
      </c>
      <c r="Q8" s="28">
        <v>0</v>
      </c>
      <c r="R8" s="28" t="s">
        <v>305</v>
      </c>
      <c r="U8" s="1" t="s">
        <v>28</v>
      </c>
      <c r="V8" s="1">
        <f>SUM(E57:E58)</f>
        <v>129</v>
      </c>
      <c r="W8" s="1">
        <f aca="true" t="shared" si="7" ref="W8:AC8">SUM(F57:F58)</f>
        <v>83</v>
      </c>
      <c r="X8" s="1">
        <f t="shared" si="7"/>
        <v>22</v>
      </c>
      <c r="Y8" s="1">
        <f t="shared" si="7"/>
        <v>72</v>
      </c>
      <c r="Z8" s="1">
        <f t="shared" si="7"/>
        <v>59</v>
      </c>
      <c r="AA8" s="1">
        <f t="shared" si="7"/>
        <v>84</v>
      </c>
      <c r="AB8" s="1">
        <f t="shared" si="7"/>
        <v>117</v>
      </c>
      <c r="AC8" s="1">
        <f t="shared" si="7"/>
        <v>594</v>
      </c>
      <c r="AD8" s="1">
        <f t="shared" si="1"/>
        <v>1160</v>
      </c>
      <c r="AE8" s="1">
        <f>SUM(P57:P58)</f>
        <v>0</v>
      </c>
      <c r="AF8" s="1">
        <f>SUM(Q57:Q58)</f>
        <v>0</v>
      </c>
    </row>
    <row r="9" spans="1:32" s="1" customFormat="1" ht="23.25">
      <c r="A9" s="10"/>
      <c r="B9" s="82" t="s">
        <v>116</v>
      </c>
      <c r="C9" s="22" t="s">
        <v>480</v>
      </c>
      <c r="D9" s="22" t="s">
        <v>32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5</v>
      </c>
      <c r="L9" s="28">
        <v>23</v>
      </c>
      <c r="M9" s="7">
        <f t="shared" si="3"/>
        <v>28</v>
      </c>
      <c r="N9" s="8">
        <f t="shared" si="4"/>
        <v>3.9107142857142856</v>
      </c>
      <c r="O9" s="41">
        <f t="shared" si="5"/>
        <v>0.19149652312078014</v>
      </c>
      <c r="P9" s="28">
        <v>0</v>
      </c>
      <c r="Q9" s="28">
        <v>0</v>
      </c>
      <c r="R9" s="28" t="s">
        <v>305</v>
      </c>
      <c r="U9" s="1" t="s">
        <v>29</v>
      </c>
      <c r="V9" s="1">
        <f aca="true" t="shared" si="8" ref="V9:AC9">SUM(E59:E60)</f>
        <v>51</v>
      </c>
      <c r="W9" s="1">
        <f t="shared" si="8"/>
        <v>26</v>
      </c>
      <c r="X9" s="1">
        <f t="shared" si="8"/>
        <v>19</v>
      </c>
      <c r="Y9" s="1">
        <f t="shared" si="8"/>
        <v>35</v>
      </c>
      <c r="Z9" s="1">
        <f t="shared" si="8"/>
        <v>65</v>
      </c>
      <c r="AA9" s="1">
        <f t="shared" si="8"/>
        <v>126</v>
      </c>
      <c r="AB9" s="1">
        <f t="shared" si="8"/>
        <v>239</v>
      </c>
      <c r="AC9" s="1">
        <f t="shared" si="8"/>
        <v>539</v>
      </c>
      <c r="AD9" s="1">
        <f t="shared" si="1"/>
        <v>1100</v>
      </c>
      <c r="AE9" s="1">
        <f>SUM(P59:P60)</f>
        <v>0</v>
      </c>
      <c r="AF9" s="1">
        <f>SUM(Q59:Q60)</f>
        <v>0</v>
      </c>
    </row>
    <row r="10" spans="1:32" s="1" customFormat="1" ht="23.25">
      <c r="A10" s="10"/>
      <c r="B10" s="82" t="s">
        <v>119</v>
      </c>
      <c r="C10" s="22" t="s">
        <v>477</v>
      </c>
      <c r="D10" s="22" t="s">
        <v>33</v>
      </c>
      <c r="E10" s="28">
        <v>27</v>
      </c>
      <c r="F10" s="28">
        <v>2</v>
      </c>
      <c r="G10" s="28">
        <v>9</v>
      </c>
      <c r="H10" s="28">
        <v>8</v>
      </c>
      <c r="I10" s="28">
        <v>17</v>
      </c>
      <c r="J10" s="28">
        <v>47</v>
      </c>
      <c r="K10" s="28">
        <v>40</v>
      </c>
      <c r="L10" s="28">
        <v>424</v>
      </c>
      <c r="M10" s="7">
        <f t="shared" si="3"/>
        <v>574</v>
      </c>
      <c r="N10" s="8">
        <f t="shared" si="4"/>
        <v>3.573170731707317</v>
      </c>
      <c r="O10" s="41">
        <f t="shared" si="5"/>
        <v>0.9599350563002161</v>
      </c>
      <c r="P10" s="28">
        <v>1</v>
      </c>
      <c r="Q10" s="28">
        <v>0</v>
      </c>
      <c r="R10" s="28" t="s">
        <v>306</v>
      </c>
      <c r="U10" s="1" t="s">
        <v>30</v>
      </c>
      <c r="V10" s="12">
        <f>SUM(E61:E62)</f>
        <v>16</v>
      </c>
      <c r="W10" s="12">
        <f aca="true" t="shared" si="9" ref="W10:AC10">SUM(F61:F62)</f>
        <v>5</v>
      </c>
      <c r="X10" s="12">
        <f t="shared" si="9"/>
        <v>8</v>
      </c>
      <c r="Y10" s="12">
        <f t="shared" si="9"/>
        <v>5</v>
      </c>
      <c r="Z10" s="12">
        <f t="shared" si="9"/>
        <v>34</v>
      </c>
      <c r="AA10" s="12">
        <f t="shared" si="9"/>
        <v>138</v>
      </c>
      <c r="AB10" s="12">
        <f t="shared" si="9"/>
        <v>227</v>
      </c>
      <c r="AC10" s="12">
        <f t="shared" si="9"/>
        <v>581</v>
      </c>
      <c r="AD10" s="1">
        <f t="shared" si="1"/>
        <v>1014</v>
      </c>
      <c r="AE10" s="1">
        <f>SUM(P61:P62)</f>
        <v>0</v>
      </c>
      <c r="AF10" s="1">
        <v>9</v>
      </c>
    </row>
    <row r="11" spans="1:18" s="1" customFormat="1" ht="23.25">
      <c r="A11" s="10"/>
      <c r="B11" s="82" t="s">
        <v>243</v>
      </c>
      <c r="C11" s="22" t="s">
        <v>476</v>
      </c>
      <c r="D11" s="22" t="s">
        <v>32</v>
      </c>
      <c r="E11" s="28">
        <v>0</v>
      </c>
      <c r="F11" s="28">
        <v>0</v>
      </c>
      <c r="G11" s="28">
        <v>2</v>
      </c>
      <c r="H11" s="28">
        <v>4</v>
      </c>
      <c r="I11" s="28">
        <v>19</v>
      </c>
      <c r="J11" s="28">
        <v>13</v>
      </c>
      <c r="K11" s="28">
        <v>6</v>
      </c>
      <c r="L11" s="28">
        <v>6</v>
      </c>
      <c r="M11" s="7">
        <f t="shared" si="3"/>
        <v>50</v>
      </c>
      <c r="N11" s="8">
        <f t="shared" si="4"/>
        <v>2.85</v>
      </c>
      <c r="O11" s="41">
        <f t="shared" si="5"/>
        <v>0.6264982043070835</v>
      </c>
      <c r="P11" s="28">
        <v>4</v>
      </c>
      <c r="Q11" s="28">
        <v>0</v>
      </c>
      <c r="R11" s="28" t="s">
        <v>306</v>
      </c>
    </row>
    <row r="12" spans="1:32" s="1" customFormat="1" ht="23.25">
      <c r="A12" s="10"/>
      <c r="B12" s="82" t="s">
        <v>308</v>
      </c>
      <c r="C12" s="22" t="s">
        <v>478</v>
      </c>
      <c r="D12" s="22" t="s">
        <v>32</v>
      </c>
      <c r="E12" s="28">
        <v>8</v>
      </c>
      <c r="F12" s="28">
        <v>10</v>
      </c>
      <c r="G12" s="28">
        <v>0</v>
      </c>
      <c r="H12" s="28">
        <v>0</v>
      </c>
      <c r="I12" s="28">
        <v>0</v>
      </c>
      <c r="J12" s="28">
        <v>4</v>
      </c>
      <c r="K12" s="28">
        <v>14</v>
      </c>
      <c r="L12" s="28">
        <v>14</v>
      </c>
      <c r="M12" s="7">
        <f t="shared" si="3"/>
        <v>50</v>
      </c>
      <c r="N12" s="8">
        <f t="shared" si="4"/>
        <v>2.54</v>
      </c>
      <c r="O12" s="41">
        <f t="shared" si="5"/>
        <v>1.5422062118925601</v>
      </c>
      <c r="P12" s="28">
        <v>2</v>
      </c>
      <c r="Q12" s="28">
        <v>0</v>
      </c>
      <c r="R12" s="28" t="s">
        <v>306</v>
      </c>
      <c r="U12" s="13" t="s">
        <v>85</v>
      </c>
      <c r="V12" s="69">
        <f aca="true" t="shared" si="10" ref="V12:AF12">SUM(V5:V7)</f>
        <v>89</v>
      </c>
      <c r="W12" s="69">
        <f t="shared" si="10"/>
        <v>207</v>
      </c>
      <c r="X12" s="69">
        <f t="shared" si="10"/>
        <v>125</v>
      </c>
      <c r="Y12" s="69">
        <f t="shared" si="10"/>
        <v>160</v>
      </c>
      <c r="Z12" s="69">
        <f t="shared" si="10"/>
        <v>242</v>
      </c>
      <c r="AA12" s="69">
        <f t="shared" si="10"/>
        <v>497</v>
      </c>
      <c r="AB12" s="69">
        <f t="shared" si="10"/>
        <v>528</v>
      </c>
      <c r="AC12" s="69">
        <f t="shared" si="10"/>
        <v>1882</v>
      </c>
      <c r="AD12" s="69">
        <f t="shared" si="10"/>
        <v>3730</v>
      </c>
      <c r="AE12" s="69">
        <f t="shared" si="10"/>
        <v>37</v>
      </c>
      <c r="AF12" s="69">
        <f t="shared" si="10"/>
        <v>0</v>
      </c>
    </row>
    <row r="13" spans="1:32" s="1" customFormat="1" ht="23.25">
      <c r="A13" s="10"/>
      <c r="B13" s="82" t="s">
        <v>120</v>
      </c>
      <c r="C13" s="22" t="s">
        <v>479</v>
      </c>
      <c r="D13" s="22" t="s">
        <v>32</v>
      </c>
      <c r="E13" s="28">
        <v>0</v>
      </c>
      <c r="F13" s="28">
        <v>0</v>
      </c>
      <c r="G13" s="28">
        <v>0</v>
      </c>
      <c r="H13" s="28">
        <v>3</v>
      </c>
      <c r="I13" s="28">
        <v>0</v>
      </c>
      <c r="J13" s="28">
        <v>3</v>
      </c>
      <c r="K13" s="28">
        <v>4</v>
      </c>
      <c r="L13" s="28">
        <v>39</v>
      </c>
      <c r="M13" s="7">
        <f>SUM(E13:L13)</f>
        <v>49</v>
      </c>
      <c r="N13" s="8">
        <f>((4*L13)+(3.5*K13)+(3*J13)+(2.5*I13)+(2*H13)+(1.5*G13)+(F13))/M13</f>
        <v>3.7755102040816326</v>
      </c>
      <c r="O13" s="41">
        <f>SQRT((16*L13+12.25*K13+9*J13+6.25*I13+4*H13+2.25*G13+F13)/M13-(N13^2))</f>
        <v>0.5254854363095405</v>
      </c>
      <c r="P13" s="28">
        <v>0</v>
      </c>
      <c r="Q13" s="28">
        <v>0</v>
      </c>
      <c r="R13" s="28" t="s">
        <v>306</v>
      </c>
      <c r="U13" s="12" t="s">
        <v>86</v>
      </c>
      <c r="V13" s="12">
        <f>SUM(V8:V10)</f>
        <v>196</v>
      </c>
      <c r="W13" s="12">
        <f aca="true" t="shared" si="11" ref="W13:AC13">SUM(W8:W10)</f>
        <v>114</v>
      </c>
      <c r="X13" s="12">
        <f t="shared" si="11"/>
        <v>49</v>
      </c>
      <c r="Y13" s="12">
        <f t="shared" si="11"/>
        <v>112</v>
      </c>
      <c r="Z13" s="12">
        <f t="shared" si="11"/>
        <v>158</v>
      </c>
      <c r="AA13" s="12">
        <f t="shared" si="11"/>
        <v>348</v>
      </c>
      <c r="AB13" s="12">
        <f t="shared" si="11"/>
        <v>583</v>
      </c>
      <c r="AC13" s="12">
        <f t="shared" si="11"/>
        <v>1714</v>
      </c>
      <c r="AD13" s="12">
        <f>SUM(AD8:AD10)</f>
        <v>3274</v>
      </c>
      <c r="AE13" s="12">
        <f>SUM(AE8:AE10)</f>
        <v>0</v>
      </c>
      <c r="AF13" s="12">
        <f>SUM(AF8:AF10)</f>
        <v>9</v>
      </c>
    </row>
    <row r="14" spans="1:32" s="1" customFormat="1" ht="23.25">
      <c r="A14" s="11"/>
      <c r="B14" s="82" t="s">
        <v>121</v>
      </c>
      <c r="C14" s="22" t="s">
        <v>480</v>
      </c>
      <c r="D14" s="22" t="s">
        <v>32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1</v>
      </c>
      <c r="K14" s="28">
        <v>5</v>
      </c>
      <c r="L14" s="28">
        <v>19</v>
      </c>
      <c r="M14" s="7">
        <f>SUM(E14:L14)</f>
        <v>25</v>
      </c>
      <c r="N14" s="8">
        <f>((4*L14)+(3.5*K14)+(3*J14)+(2.5*I14)+(2*H14)+(1.5*G14)+(F14))/M14</f>
        <v>3.86</v>
      </c>
      <c r="O14" s="41">
        <f>SQRT((16*L14+12.25*K14+9*J14+6.25*I14+4*H14+2.25*G14+F14)/M14-(N14^2))</f>
        <v>0.2653299832284341</v>
      </c>
      <c r="P14" s="28">
        <v>0</v>
      </c>
      <c r="Q14" s="28">
        <v>0</v>
      </c>
      <c r="R14" s="28" t="s">
        <v>306</v>
      </c>
      <c r="U14" s="2" t="s">
        <v>87</v>
      </c>
      <c r="V14" s="75">
        <f>SUM(V12:V13)</f>
        <v>285</v>
      </c>
      <c r="W14" s="75">
        <f aca="true" t="shared" si="12" ref="W14:AF14">SUM(W12:W13)</f>
        <v>321</v>
      </c>
      <c r="X14" s="75">
        <f t="shared" si="12"/>
        <v>174</v>
      </c>
      <c r="Y14" s="75">
        <f t="shared" si="12"/>
        <v>272</v>
      </c>
      <c r="Z14" s="75">
        <f t="shared" si="12"/>
        <v>400</v>
      </c>
      <c r="AA14" s="75">
        <f t="shared" si="12"/>
        <v>845</v>
      </c>
      <c r="AB14" s="75">
        <f t="shared" si="12"/>
        <v>1111</v>
      </c>
      <c r="AC14" s="75">
        <f t="shared" si="12"/>
        <v>3596</v>
      </c>
      <c r="AD14" s="75">
        <f t="shared" si="12"/>
        <v>7004</v>
      </c>
      <c r="AE14" s="75">
        <f t="shared" si="12"/>
        <v>37</v>
      </c>
      <c r="AF14" s="75">
        <f t="shared" si="12"/>
        <v>9</v>
      </c>
    </row>
    <row r="15" spans="1:18" s="1" customFormat="1" ht="23.25">
      <c r="A15" s="11" t="s">
        <v>26</v>
      </c>
      <c r="B15" s="22" t="s">
        <v>244</v>
      </c>
      <c r="C15" s="22" t="s">
        <v>476</v>
      </c>
      <c r="D15" s="22" t="s">
        <v>33</v>
      </c>
      <c r="E15" s="28">
        <v>2</v>
      </c>
      <c r="F15" s="28">
        <v>117</v>
      </c>
      <c r="G15" s="28">
        <v>47</v>
      </c>
      <c r="H15" s="28">
        <v>48</v>
      </c>
      <c r="I15" s="28">
        <v>44</v>
      </c>
      <c r="J15" s="28">
        <v>70</v>
      </c>
      <c r="K15" s="28">
        <v>56</v>
      </c>
      <c r="L15" s="28">
        <v>212</v>
      </c>
      <c r="M15" s="7">
        <f>SUM(E15:L15)</f>
        <v>596</v>
      </c>
      <c r="N15" s="8">
        <f>((4*L15)+(3.5*K15)+(3*J15)+(2.5*I15)+(2*H15)+(1.5*G15)+(F15))/M15</f>
        <v>2.764261744966443</v>
      </c>
      <c r="O15" s="41">
        <f>SQRT((16*L15+12.25*K15+9*J15+6.25*I15+4*H15+2.25*G15+F15)/M15-(N15^2))</f>
        <v>1.1897413677323312</v>
      </c>
      <c r="P15" s="7">
        <v>0</v>
      </c>
      <c r="Q15" s="7">
        <v>0</v>
      </c>
      <c r="R15" s="28" t="s">
        <v>312</v>
      </c>
    </row>
    <row r="16" spans="1:18" s="1" customFormat="1" ht="23.25">
      <c r="A16" s="9"/>
      <c r="B16" s="22" t="s">
        <v>246</v>
      </c>
      <c r="C16" s="22" t="s">
        <v>476</v>
      </c>
      <c r="D16" s="22" t="s">
        <v>32</v>
      </c>
      <c r="E16" s="28">
        <v>0</v>
      </c>
      <c r="F16" s="28">
        <v>0</v>
      </c>
      <c r="G16" s="28">
        <v>0</v>
      </c>
      <c r="H16" s="28">
        <v>2</v>
      </c>
      <c r="I16" s="28">
        <v>10</v>
      </c>
      <c r="J16" s="28">
        <v>11</v>
      </c>
      <c r="K16" s="28">
        <v>13</v>
      </c>
      <c r="L16" s="28">
        <v>17</v>
      </c>
      <c r="M16" s="7">
        <f>SUM(E16:L16)</f>
        <v>53</v>
      </c>
      <c r="N16" s="8">
        <f>((4*L16)+(3.5*K16)+(3*J16)+(2.5*I16)+(2*H16)+(1.5*G16)+(F16))/M16</f>
        <v>3.311320754716981</v>
      </c>
      <c r="O16" s="41">
        <f>SQRT((16*L16+12.25*K16+9*J16+6.25*I16+4*H16+2.25*G16+F16)/M16-(N16^2))</f>
        <v>0.6083259979303208</v>
      </c>
      <c r="P16" s="7">
        <v>0</v>
      </c>
      <c r="Q16" s="7">
        <v>0</v>
      </c>
      <c r="R16" s="28" t="s">
        <v>312</v>
      </c>
    </row>
    <row r="17" spans="1:18" s="1" customFormat="1" ht="23.25">
      <c r="A17" s="10"/>
      <c r="B17" s="22" t="s">
        <v>314</v>
      </c>
      <c r="C17" s="22" t="s">
        <v>478</v>
      </c>
      <c r="D17" s="22" t="s">
        <v>32</v>
      </c>
      <c r="E17" s="28">
        <v>2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46</v>
      </c>
      <c r="M17" s="7">
        <f>SUM(E17:L17)</f>
        <v>48</v>
      </c>
      <c r="N17" s="8">
        <f>((4*L17)+(3.5*K17)+(3*J17)+(2.5*I17)+(2*H17)+(1.5*G17)+(F17))/M17</f>
        <v>3.8333333333333335</v>
      </c>
      <c r="O17" s="41">
        <f>SQRT((16*L17+12.25*K17+9*J17+6.25*I17+4*H17+2.25*G17+F17)/M17-(N17^2))</f>
        <v>0.7993052538854524</v>
      </c>
      <c r="P17" s="7">
        <v>7</v>
      </c>
      <c r="Q17" s="7">
        <v>0</v>
      </c>
      <c r="R17" s="28" t="s">
        <v>312</v>
      </c>
    </row>
    <row r="18" spans="1:18" s="1" customFormat="1" ht="23.25">
      <c r="A18" s="10"/>
      <c r="B18" s="22" t="s">
        <v>248</v>
      </c>
      <c r="C18" s="22" t="s">
        <v>479</v>
      </c>
      <c r="D18" s="22" t="s">
        <v>32</v>
      </c>
      <c r="E18" s="28">
        <v>1</v>
      </c>
      <c r="F18" s="28">
        <v>2</v>
      </c>
      <c r="G18" s="28">
        <v>11</v>
      </c>
      <c r="H18" s="28">
        <v>7</v>
      </c>
      <c r="I18" s="28">
        <v>3</v>
      </c>
      <c r="J18" s="28">
        <v>1</v>
      </c>
      <c r="K18" s="28">
        <v>2</v>
      </c>
      <c r="L18" s="28">
        <v>14</v>
      </c>
      <c r="M18" s="7">
        <f aca="true" t="shared" si="13" ref="M18:M28">SUM(E18:L18)</f>
        <v>41</v>
      </c>
      <c r="N18" s="8">
        <f aca="true" t="shared" si="14" ref="N18:N28">((4*L18)+(3.5*K18)+(3*J18)+(2.5*I18)+(2*H18)+(1.5*G18)+(F18))/M18</f>
        <v>2.5853658536585367</v>
      </c>
      <c r="O18" s="41">
        <f aca="true" t="shared" si="15" ref="O18:O28">SQRT((16*L18+12.25*K18+9*J18+6.25*I18+4*H18+2.25*G18+F18)/M18-(N18^2))</f>
        <v>1.1785814076438599</v>
      </c>
      <c r="P18" s="7">
        <v>0</v>
      </c>
      <c r="Q18" s="7">
        <v>0</v>
      </c>
      <c r="R18" s="28" t="s">
        <v>312</v>
      </c>
    </row>
    <row r="19" spans="1:18" s="1" customFormat="1" ht="23.25">
      <c r="A19" s="10"/>
      <c r="B19" s="22" t="s">
        <v>250</v>
      </c>
      <c r="C19" s="22" t="s">
        <v>480</v>
      </c>
      <c r="D19" s="22" t="s">
        <v>32</v>
      </c>
      <c r="E19" s="28">
        <v>0</v>
      </c>
      <c r="F19" s="28">
        <v>0</v>
      </c>
      <c r="G19" s="28">
        <v>1</v>
      </c>
      <c r="H19" s="28">
        <v>4</v>
      </c>
      <c r="I19" s="28">
        <v>23</v>
      </c>
      <c r="J19" s="28">
        <v>3</v>
      </c>
      <c r="K19" s="28">
        <v>0</v>
      </c>
      <c r="L19" s="28">
        <v>13</v>
      </c>
      <c r="M19" s="7">
        <f t="shared" si="13"/>
        <v>44</v>
      </c>
      <c r="N19" s="8">
        <f t="shared" si="14"/>
        <v>2.909090909090909</v>
      </c>
      <c r="O19" s="41">
        <f t="shared" si="15"/>
        <v>0.7482762560524697</v>
      </c>
      <c r="P19" s="7">
        <v>0</v>
      </c>
      <c r="Q19" s="7">
        <v>0</v>
      </c>
      <c r="R19" s="28" t="s">
        <v>312</v>
      </c>
    </row>
    <row r="20" spans="1:18" s="1" customFormat="1" ht="23.25">
      <c r="A20" s="10"/>
      <c r="B20" s="22" t="s">
        <v>245</v>
      </c>
      <c r="C20" s="22" t="s">
        <v>477</v>
      </c>
      <c r="D20" s="22" t="s">
        <v>33</v>
      </c>
      <c r="E20" s="28">
        <v>12</v>
      </c>
      <c r="F20" s="28">
        <v>3</v>
      </c>
      <c r="G20" s="28">
        <v>11</v>
      </c>
      <c r="H20" s="28">
        <v>14</v>
      </c>
      <c r="I20" s="28">
        <v>19</v>
      </c>
      <c r="J20" s="28">
        <v>28</v>
      </c>
      <c r="K20" s="28">
        <v>69</v>
      </c>
      <c r="L20" s="28">
        <v>435</v>
      </c>
      <c r="M20" s="7">
        <f t="shared" si="13"/>
        <v>591</v>
      </c>
      <c r="N20" s="8">
        <f t="shared" si="14"/>
        <v>3.655668358714044</v>
      </c>
      <c r="O20" s="41">
        <f t="shared" si="15"/>
        <v>0.7822897007950845</v>
      </c>
      <c r="P20" s="7">
        <v>0</v>
      </c>
      <c r="Q20" s="7">
        <v>0</v>
      </c>
      <c r="R20" s="28" t="s">
        <v>313</v>
      </c>
    </row>
    <row r="21" spans="1:18" s="1" customFormat="1" ht="23.25">
      <c r="A21" s="10"/>
      <c r="B21" s="22" t="s">
        <v>247</v>
      </c>
      <c r="C21" s="22" t="s">
        <v>476</v>
      </c>
      <c r="D21" s="22" t="s">
        <v>32</v>
      </c>
      <c r="E21" s="28">
        <v>0</v>
      </c>
      <c r="F21" s="28">
        <v>0</v>
      </c>
      <c r="G21" s="28">
        <v>0</v>
      </c>
      <c r="H21" s="28">
        <v>1</v>
      </c>
      <c r="I21" s="28">
        <v>5</v>
      </c>
      <c r="J21" s="28">
        <v>19</v>
      </c>
      <c r="K21" s="28">
        <v>10</v>
      </c>
      <c r="L21" s="28">
        <v>18</v>
      </c>
      <c r="M21" s="7">
        <f t="shared" si="13"/>
        <v>53</v>
      </c>
      <c r="N21" s="8">
        <f t="shared" si="14"/>
        <v>3.3679245283018866</v>
      </c>
      <c r="O21" s="41">
        <f t="shared" si="15"/>
        <v>0.5421040716437244</v>
      </c>
      <c r="P21" s="7">
        <v>0</v>
      </c>
      <c r="Q21" s="7">
        <v>0</v>
      </c>
      <c r="R21" s="28" t="s">
        <v>313</v>
      </c>
    </row>
    <row r="22" spans="1:18" s="1" customFormat="1" ht="23.25">
      <c r="A22" s="10"/>
      <c r="B22" s="22" t="s">
        <v>315</v>
      </c>
      <c r="C22" s="22" t="s">
        <v>478</v>
      </c>
      <c r="D22" s="22" t="s">
        <v>32</v>
      </c>
      <c r="E22" s="28">
        <v>0</v>
      </c>
      <c r="F22" s="28">
        <v>6</v>
      </c>
      <c r="G22" s="28">
        <v>3</v>
      </c>
      <c r="H22" s="28">
        <v>1</v>
      </c>
      <c r="I22" s="28">
        <v>0</v>
      </c>
      <c r="J22" s="28">
        <v>6</v>
      </c>
      <c r="K22" s="28">
        <v>14</v>
      </c>
      <c r="L22" s="28">
        <v>6</v>
      </c>
      <c r="M22" s="7">
        <f t="shared" si="13"/>
        <v>36</v>
      </c>
      <c r="N22" s="8">
        <f t="shared" si="14"/>
        <v>2.875</v>
      </c>
      <c r="O22" s="41">
        <f t="shared" si="15"/>
        <v>1.0631125685144232</v>
      </c>
      <c r="P22" s="7">
        <v>9</v>
      </c>
      <c r="Q22" s="7">
        <v>0</v>
      </c>
      <c r="R22" s="28" t="s">
        <v>313</v>
      </c>
    </row>
    <row r="23" spans="1:18" s="1" customFormat="1" ht="27.75" customHeight="1">
      <c r="A23" s="135" t="s">
        <v>69</v>
      </c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</row>
    <row r="24" spans="1:18" s="1" customFormat="1" ht="29.25">
      <c r="A24" s="135" t="s">
        <v>370</v>
      </c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</row>
    <row r="25" spans="1:18" s="1" customFormat="1" ht="23.25">
      <c r="A25" s="126" t="s">
        <v>24</v>
      </c>
      <c r="B25" s="126" t="s">
        <v>0</v>
      </c>
      <c r="C25" s="126" t="s">
        <v>34</v>
      </c>
      <c r="D25" s="126" t="s">
        <v>31</v>
      </c>
      <c r="E25" s="127" t="s">
        <v>19</v>
      </c>
      <c r="F25" s="127"/>
      <c r="G25" s="127"/>
      <c r="H25" s="127"/>
      <c r="I25" s="127"/>
      <c r="J25" s="127"/>
      <c r="K25" s="127"/>
      <c r="L25" s="127"/>
      <c r="M25" s="9" t="s">
        <v>18</v>
      </c>
      <c r="N25" s="126" t="s">
        <v>22</v>
      </c>
      <c r="O25" s="128" t="s">
        <v>23</v>
      </c>
      <c r="P25" s="70"/>
      <c r="Q25" s="70"/>
      <c r="R25" s="126" t="s">
        <v>3</v>
      </c>
    </row>
    <row r="26" spans="1:32" s="1" customFormat="1" ht="23.25">
      <c r="A26" s="126"/>
      <c r="B26" s="126"/>
      <c r="C26" s="126"/>
      <c r="D26" s="126"/>
      <c r="E26" s="7">
        <v>0</v>
      </c>
      <c r="F26" s="7">
        <v>1</v>
      </c>
      <c r="G26" s="7">
        <v>1.5</v>
      </c>
      <c r="H26" s="7">
        <v>2</v>
      </c>
      <c r="I26" s="7">
        <v>2.5</v>
      </c>
      <c r="J26" s="7">
        <v>3</v>
      </c>
      <c r="K26" s="7">
        <v>3.5</v>
      </c>
      <c r="L26" s="7">
        <v>4</v>
      </c>
      <c r="M26" s="11" t="s">
        <v>21</v>
      </c>
      <c r="N26" s="126"/>
      <c r="O26" s="128"/>
      <c r="P26" s="71" t="s">
        <v>1</v>
      </c>
      <c r="Q26" s="71" t="s">
        <v>2</v>
      </c>
      <c r="R26" s="126"/>
      <c r="V26" s="12">
        <v>0</v>
      </c>
      <c r="W26" s="12">
        <v>1</v>
      </c>
      <c r="X26" s="12">
        <v>1.5</v>
      </c>
      <c r="Y26" s="12">
        <v>2</v>
      </c>
      <c r="Z26" s="12">
        <v>2.5</v>
      </c>
      <c r="AA26" s="12">
        <v>3</v>
      </c>
      <c r="AB26" s="12">
        <v>3.5</v>
      </c>
      <c r="AC26" s="12">
        <v>4</v>
      </c>
      <c r="AD26" s="12" t="s">
        <v>58</v>
      </c>
      <c r="AE26" s="12" t="s">
        <v>1</v>
      </c>
      <c r="AF26" s="17" t="s">
        <v>2</v>
      </c>
    </row>
    <row r="27" spans="1:18" s="1" customFormat="1" ht="23.25">
      <c r="A27" s="10" t="s">
        <v>252</v>
      </c>
      <c r="B27" s="22" t="s">
        <v>249</v>
      </c>
      <c r="C27" s="22" t="s">
        <v>479</v>
      </c>
      <c r="D27" s="22" t="s">
        <v>32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4</v>
      </c>
      <c r="K27" s="28">
        <v>14</v>
      </c>
      <c r="L27" s="28">
        <v>31</v>
      </c>
      <c r="M27" s="7">
        <f t="shared" si="13"/>
        <v>49</v>
      </c>
      <c r="N27" s="8">
        <f t="shared" si="14"/>
        <v>3.7755102040816326</v>
      </c>
      <c r="O27" s="41">
        <f t="shared" si="15"/>
        <v>0.3204146626144417</v>
      </c>
      <c r="P27" s="7">
        <v>0</v>
      </c>
      <c r="Q27" s="7">
        <v>0</v>
      </c>
      <c r="R27" s="28" t="s">
        <v>313</v>
      </c>
    </row>
    <row r="28" spans="1:18" s="1" customFormat="1" ht="23.25">
      <c r="A28" s="11"/>
      <c r="B28" s="22" t="s">
        <v>251</v>
      </c>
      <c r="C28" s="22" t="s">
        <v>480</v>
      </c>
      <c r="D28" s="22" t="s">
        <v>32</v>
      </c>
      <c r="E28" s="28">
        <v>2</v>
      </c>
      <c r="F28" s="28">
        <v>0</v>
      </c>
      <c r="G28" s="28">
        <v>0</v>
      </c>
      <c r="H28" s="28">
        <v>1</v>
      </c>
      <c r="I28" s="28">
        <v>6</v>
      </c>
      <c r="J28" s="28">
        <v>2</v>
      </c>
      <c r="K28" s="28">
        <v>6</v>
      </c>
      <c r="L28" s="28">
        <v>24</v>
      </c>
      <c r="M28" s="7">
        <f t="shared" si="13"/>
        <v>41</v>
      </c>
      <c r="N28" s="8">
        <f t="shared" si="14"/>
        <v>3.4146341463414633</v>
      </c>
      <c r="O28" s="41">
        <f t="shared" si="15"/>
        <v>0.974694692814053</v>
      </c>
      <c r="P28" s="7">
        <v>0</v>
      </c>
      <c r="Q28" s="7">
        <v>0</v>
      </c>
      <c r="R28" s="28" t="s">
        <v>313</v>
      </c>
    </row>
    <row r="29" spans="1:18" s="1" customFormat="1" ht="23.25">
      <c r="A29" s="7" t="s">
        <v>27</v>
      </c>
      <c r="B29" s="22" t="s">
        <v>346</v>
      </c>
      <c r="C29" s="22" t="s">
        <v>478</v>
      </c>
      <c r="D29" s="22" t="s">
        <v>32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43</v>
      </c>
      <c r="M29" s="7">
        <f>SUM(E29:L29)</f>
        <v>43</v>
      </c>
      <c r="N29" s="8">
        <f>((4*L29)+(3.5*K29)+(3*J29)+(2.5*I29)+(2*H29)+(1.5*G29)+(F29))/M29</f>
        <v>4</v>
      </c>
      <c r="O29" s="41">
        <f>SQRT((16*L29+12.25*K29+9*J29+6.25*I29+4*H29+2.25*G29+F29)/M29-(N29^2))</f>
        <v>0</v>
      </c>
      <c r="P29" s="28">
        <v>0</v>
      </c>
      <c r="Q29" s="28">
        <v>0</v>
      </c>
      <c r="R29" s="28" t="s">
        <v>322</v>
      </c>
    </row>
    <row r="30" spans="1:18" s="1" customFormat="1" ht="23.25">
      <c r="A30" s="9"/>
      <c r="B30" s="22" t="s">
        <v>347</v>
      </c>
      <c r="C30" s="22" t="s">
        <v>479</v>
      </c>
      <c r="D30" s="22" t="s">
        <v>32</v>
      </c>
      <c r="E30" s="28">
        <v>1</v>
      </c>
      <c r="F30" s="28">
        <v>3</v>
      </c>
      <c r="G30" s="28">
        <v>4</v>
      </c>
      <c r="H30" s="28">
        <v>3</v>
      </c>
      <c r="I30" s="28">
        <v>6</v>
      </c>
      <c r="J30" s="28">
        <v>4</v>
      </c>
      <c r="K30" s="28">
        <v>2</v>
      </c>
      <c r="L30" s="28">
        <v>26</v>
      </c>
      <c r="M30" s="7">
        <f>SUM(E30:L30)</f>
        <v>49</v>
      </c>
      <c r="N30" s="8">
        <f>((4*L30)+(3.5*K30)+(3*J30)+(2.5*I30)+(2*H30)+(1.5*G30)+(F30))/M30</f>
        <v>3.122448979591837</v>
      </c>
      <c r="O30" s="41">
        <f>SQRT((16*L30+12.25*K30+9*J30+6.25*I30+4*H30+2.25*G30+F30)/M30-(N30^2))</f>
        <v>1.1090104627913075</v>
      </c>
      <c r="P30" s="28">
        <v>1</v>
      </c>
      <c r="Q30" s="28">
        <v>0</v>
      </c>
      <c r="R30" s="28" t="s">
        <v>322</v>
      </c>
    </row>
    <row r="31" spans="1:20" s="1" customFormat="1" ht="23.25">
      <c r="A31" s="10"/>
      <c r="B31" s="22" t="s">
        <v>348</v>
      </c>
      <c r="C31" s="22" t="s">
        <v>480</v>
      </c>
      <c r="D31" s="22" t="s">
        <v>32</v>
      </c>
      <c r="E31" s="28">
        <v>0</v>
      </c>
      <c r="F31" s="28">
        <v>1</v>
      </c>
      <c r="G31" s="28">
        <v>2</v>
      </c>
      <c r="H31" s="28">
        <v>0</v>
      </c>
      <c r="I31" s="28">
        <v>2</v>
      </c>
      <c r="J31" s="28">
        <v>9</v>
      </c>
      <c r="K31" s="28">
        <v>1</v>
      </c>
      <c r="L31" s="28">
        <v>25</v>
      </c>
      <c r="M31" s="7">
        <f>SUM(E31:L31)</f>
        <v>40</v>
      </c>
      <c r="N31" s="8">
        <f>((4*L31)+(3.5*K31)+(3*J31)+(2.5*I31)+(2*H31)+(1.5*G31)+(F31))/M31</f>
        <v>3.4875</v>
      </c>
      <c r="O31" s="41">
        <f>SQRT((16*L31+12.25*K31+9*J31+6.25*I31+4*H31+2.25*G31+F31)/M31-(N31^2))</f>
        <v>0.7865073108369689</v>
      </c>
      <c r="P31" s="28">
        <v>0</v>
      </c>
      <c r="Q31" s="28">
        <v>0</v>
      </c>
      <c r="R31" s="28" t="s">
        <v>322</v>
      </c>
      <c r="T31" s="12"/>
    </row>
    <row r="32" spans="1:29" s="1" customFormat="1" ht="23.25">
      <c r="A32" s="11"/>
      <c r="B32" s="22" t="s">
        <v>349</v>
      </c>
      <c r="C32" s="22" t="s">
        <v>476</v>
      </c>
      <c r="D32" s="22" t="s">
        <v>32</v>
      </c>
      <c r="E32" s="28">
        <v>11</v>
      </c>
      <c r="F32" s="28">
        <v>43</v>
      </c>
      <c r="G32" s="28">
        <v>24</v>
      </c>
      <c r="H32" s="28">
        <v>35</v>
      </c>
      <c r="I32" s="28">
        <v>47</v>
      </c>
      <c r="J32" s="28">
        <v>150</v>
      </c>
      <c r="K32" s="28">
        <v>81</v>
      </c>
      <c r="L32" s="28">
        <v>157</v>
      </c>
      <c r="M32" s="7">
        <f>SUM(E32:L32)</f>
        <v>548</v>
      </c>
      <c r="N32" s="8">
        <f>((4*L32)+(3.5*K32)+(3*J32)+(2.5*I32)+(2*H32)+(1.5*G32)+(F32))/M32</f>
        <v>2.9708029197080292</v>
      </c>
      <c r="O32" s="41">
        <f>SQRT((16*L32+12.25*K32+9*J32+6.25*I32+4*H32+2.25*G32+F32)/M32-(N32^2))</f>
        <v>1.0004860558851747</v>
      </c>
      <c r="P32" s="28">
        <v>9</v>
      </c>
      <c r="Q32" s="28">
        <v>0</v>
      </c>
      <c r="R32" s="28" t="s">
        <v>322</v>
      </c>
      <c r="T32" s="12"/>
      <c r="V32" s="12"/>
      <c r="W32" s="12"/>
      <c r="X32" s="12"/>
      <c r="Y32" s="12"/>
      <c r="Z32" s="12"/>
      <c r="AA32" s="12"/>
      <c r="AB32" s="12"/>
      <c r="AC32" s="12"/>
    </row>
    <row r="33" spans="1:29" s="1" customFormat="1" ht="23.25">
      <c r="A33" s="11"/>
      <c r="B33" s="22" t="s">
        <v>350</v>
      </c>
      <c r="C33" s="22" t="s">
        <v>476</v>
      </c>
      <c r="D33" s="22" t="s">
        <v>33</v>
      </c>
      <c r="E33" s="28">
        <v>3</v>
      </c>
      <c r="F33" s="28">
        <v>11</v>
      </c>
      <c r="G33" s="28">
        <v>1</v>
      </c>
      <c r="H33" s="28">
        <v>10</v>
      </c>
      <c r="I33" s="28">
        <v>3</v>
      </c>
      <c r="J33" s="28">
        <v>3</v>
      </c>
      <c r="K33" s="28">
        <v>2</v>
      </c>
      <c r="L33" s="28">
        <v>65</v>
      </c>
      <c r="M33" s="7">
        <f aca="true" t="shared" si="16" ref="M33:M40">SUM(E33:L33)</f>
        <v>98</v>
      </c>
      <c r="N33" s="8">
        <f aca="true" t="shared" si="17" ref="N33:N40">((4*L33)+(3.5*K33)+(3*J33)+(2.5*I33)+(2*H33)+(1.5*G33)+(F33))/M33</f>
        <v>3.2244897959183674</v>
      </c>
      <c r="O33" s="41">
        <f aca="true" t="shared" si="18" ref="O33:O40">SQRT((16*L33+12.25*K33+9*J33+6.25*I33+4*H33+2.25*G33+F33)/M33-(N33^2))</f>
        <v>1.2145429327982449</v>
      </c>
      <c r="P33" s="28">
        <v>0</v>
      </c>
      <c r="Q33" s="28">
        <v>1</v>
      </c>
      <c r="R33" s="28" t="s">
        <v>322</v>
      </c>
      <c r="T33" s="12"/>
      <c r="V33" s="12"/>
      <c r="W33" s="12"/>
      <c r="X33" s="12"/>
      <c r="Y33" s="12"/>
      <c r="Z33" s="12"/>
      <c r="AA33" s="12"/>
      <c r="AB33" s="12"/>
      <c r="AC33" s="12"/>
    </row>
    <row r="34" spans="1:29" s="1" customFormat="1" ht="23.25">
      <c r="A34" s="11"/>
      <c r="B34" s="22" t="s">
        <v>351</v>
      </c>
      <c r="C34" s="22" t="s">
        <v>481</v>
      </c>
      <c r="D34" s="22" t="s">
        <v>32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4</v>
      </c>
      <c r="L34" s="28">
        <v>17</v>
      </c>
      <c r="M34" s="7">
        <f t="shared" si="16"/>
        <v>21</v>
      </c>
      <c r="N34" s="8">
        <f t="shared" si="17"/>
        <v>3.9047619047619047</v>
      </c>
      <c r="O34" s="41">
        <f t="shared" si="18"/>
        <v>0.19633836312465533</v>
      </c>
      <c r="P34" s="28">
        <v>1</v>
      </c>
      <c r="Q34" s="28">
        <v>0</v>
      </c>
      <c r="R34" s="28" t="s">
        <v>322</v>
      </c>
      <c r="T34" s="12"/>
      <c r="V34" s="12"/>
      <c r="W34" s="12"/>
      <c r="X34" s="12"/>
      <c r="Y34" s="12"/>
      <c r="Z34" s="12"/>
      <c r="AA34" s="12"/>
      <c r="AB34" s="12"/>
      <c r="AC34" s="12"/>
    </row>
    <row r="35" spans="1:29" s="1" customFormat="1" ht="23.25">
      <c r="A35" s="11"/>
      <c r="B35" s="22" t="s">
        <v>352</v>
      </c>
      <c r="C35" s="22" t="s">
        <v>477</v>
      </c>
      <c r="D35" s="22" t="s">
        <v>33</v>
      </c>
      <c r="E35" s="28">
        <v>17</v>
      </c>
      <c r="F35" s="28">
        <v>72</v>
      </c>
      <c r="G35" s="28">
        <v>38</v>
      </c>
      <c r="H35" s="28">
        <v>58</v>
      </c>
      <c r="I35" s="28">
        <v>66</v>
      </c>
      <c r="J35" s="28">
        <v>86</v>
      </c>
      <c r="K35" s="28">
        <v>94</v>
      </c>
      <c r="L35" s="28">
        <v>121</v>
      </c>
      <c r="M35" s="7">
        <f t="shared" si="16"/>
        <v>552</v>
      </c>
      <c r="N35" s="8">
        <f t="shared" si="17"/>
        <v>2.6829710144927534</v>
      </c>
      <c r="O35" s="41">
        <f t="shared" si="18"/>
        <v>1.1180501333165327</v>
      </c>
      <c r="P35" s="28">
        <v>2</v>
      </c>
      <c r="Q35" s="28">
        <v>0</v>
      </c>
      <c r="R35" s="28" t="s">
        <v>325</v>
      </c>
      <c r="T35" s="12"/>
      <c r="V35" s="12"/>
      <c r="W35" s="12"/>
      <c r="X35" s="12"/>
      <c r="Y35" s="12"/>
      <c r="Z35" s="12"/>
      <c r="AA35" s="12"/>
      <c r="AB35" s="12"/>
      <c r="AC35" s="12"/>
    </row>
    <row r="36" spans="1:29" s="1" customFormat="1" ht="23.25">
      <c r="A36" s="11"/>
      <c r="B36" s="22" t="s">
        <v>353</v>
      </c>
      <c r="C36" s="22" t="s">
        <v>478</v>
      </c>
      <c r="D36" s="22" t="s">
        <v>32</v>
      </c>
      <c r="E36" s="28">
        <v>0</v>
      </c>
      <c r="F36" s="28">
        <v>0</v>
      </c>
      <c r="G36" s="28">
        <v>0</v>
      </c>
      <c r="H36" s="28">
        <v>0</v>
      </c>
      <c r="I36" s="28">
        <v>1</v>
      </c>
      <c r="J36" s="28">
        <v>6</v>
      </c>
      <c r="K36" s="28">
        <v>20</v>
      </c>
      <c r="L36" s="28">
        <v>10</v>
      </c>
      <c r="M36" s="7">
        <f t="shared" si="16"/>
        <v>37</v>
      </c>
      <c r="N36" s="8">
        <f t="shared" si="17"/>
        <v>3.527027027027027</v>
      </c>
      <c r="O36" s="41">
        <f t="shared" si="18"/>
        <v>0.3666124315202832</v>
      </c>
      <c r="P36" s="28">
        <v>0</v>
      </c>
      <c r="Q36" s="28">
        <v>0</v>
      </c>
      <c r="R36" s="28" t="s">
        <v>325</v>
      </c>
      <c r="T36" s="12"/>
      <c r="V36" s="12"/>
      <c r="W36" s="12"/>
      <c r="X36" s="12"/>
      <c r="Y36" s="12"/>
      <c r="Z36" s="12"/>
      <c r="AA36" s="12"/>
      <c r="AB36" s="12"/>
      <c r="AC36" s="12"/>
    </row>
    <row r="37" spans="1:29" s="1" customFormat="1" ht="23.25">
      <c r="A37" s="11"/>
      <c r="B37" s="22" t="s">
        <v>354</v>
      </c>
      <c r="C37" s="22" t="s">
        <v>479</v>
      </c>
      <c r="D37" s="22" t="s">
        <v>32</v>
      </c>
      <c r="E37" s="28">
        <v>1</v>
      </c>
      <c r="F37" s="28">
        <v>1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48</v>
      </c>
      <c r="M37" s="7">
        <f t="shared" si="16"/>
        <v>50</v>
      </c>
      <c r="N37" s="8">
        <f t="shared" si="17"/>
        <v>3.86</v>
      </c>
      <c r="O37" s="41">
        <f t="shared" si="18"/>
        <v>0.6931089380465392</v>
      </c>
      <c r="P37" s="28">
        <v>0</v>
      </c>
      <c r="Q37" s="28">
        <v>0</v>
      </c>
      <c r="R37" s="28" t="s">
        <v>325</v>
      </c>
      <c r="T37" s="12"/>
      <c r="V37" s="12"/>
      <c r="W37" s="12"/>
      <c r="X37" s="12"/>
      <c r="Y37" s="12"/>
      <c r="Z37" s="12"/>
      <c r="AA37" s="12"/>
      <c r="AB37" s="12"/>
      <c r="AC37" s="12"/>
    </row>
    <row r="38" spans="1:29" s="1" customFormat="1" ht="23.25">
      <c r="A38" s="11"/>
      <c r="B38" s="22" t="s">
        <v>355</v>
      </c>
      <c r="C38" s="22" t="s">
        <v>480</v>
      </c>
      <c r="D38" s="22" t="s">
        <v>32</v>
      </c>
      <c r="E38" s="28">
        <v>1</v>
      </c>
      <c r="F38" s="28">
        <v>8</v>
      </c>
      <c r="G38" s="28">
        <v>3</v>
      </c>
      <c r="H38" s="28">
        <v>0</v>
      </c>
      <c r="I38" s="28">
        <v>4</v>
      </c>
      <c r="J38" s="28">
        <v>5</v>
      </c>
      <c r="K38" s="28">
        <v>8</v>
      </c>
      <c r="L38" s="28">
        <v>18</v>
      </c>
      <c r="M38" s="7">
        <f t="shared" si="16"/>
        <v>47</v>
      </c>
      <c r="N38" s="8">
        <f t="shared" si="17"/>
        <v>2.925531914893617</v>
      </c>
      <c r="O38" s="41">
        <f t="shared" si="18"/>
        <v>1.2071538682982361</v>
      </c>
      <c r="P38" s="28">
        <v>0</v>
      </c>
      <c r="Q38" s="28">
        <v>0</v>
      </c>
      <c r="R38" s="28" t="s">
        <v>325</v>
      </c>
      <c r="T38" s="12"/>
      <c r="V38" s="12"/>
      <c r="W38" s="12"/>
      <c r="X38" s="12"/>
      <c r="Y38" s="12"/>
      <c r="Z38" s="12"/>
      <c r="AA38" s="12"/>
      <c r="AB38" s="12"/>
      <c r="AC38" s="12"/>
    </row>
    <row r="39" spans="1:29" s="1" customFormat="1" ht="23.25">
      <c r="A39" s="11"/>
      <c r="B39" s="22" t="s">
        <v>356</v>
      </c>
      <c r="C39" s="22" t="s">
        <v>476</v>
      </c>
      <c r="D39" s="22" t="s">
        <v>32</v>
      </c>
      <c r="E39" s="28">
        <v>0</v>
      </c>
      <c r="F39" s="28">
        <v>15</v>
      </c>
      <c r="G39" s="28">
        <v>1</v>
      </c>
      <c r="H39" s="28">
        <v>8</v>
      </c>
      <c r="I39" s="28">
        <v>8</v>
      </c>
      <c r="J39" s="28">
        <v>15</v>
      </c>
      <c r="K39" s="28">
        <v>22</v>
      </c>
      <c r="L39" s="28">
        <v>31</v>
      </c>
      <c r="M39" s="7">
        <f t="shared" si="16"/>
        <v>100</v>
      </c>
      <c r="N39" s="8">
        <f t="shared" si="17"/>
        <v>2.985</v>
      </c>
      <c r="O39" s="41">
        <f t="shared" si="18"/>
        <v>1.042724795907339</v>
      </c>
      <c r="P39" s="28">
        <v>0</v>
      </c>
      <c r="Q39" s="28">
        <v>0</v>
      </c>
      <c r="R39" s="28" t="s">
        <v>325</v>
      </c>
      <c r="T39" s="12"/>
      <c r="V39" s="12"/>
      <c r="W39" s="12"/>
      <c r="X39" s="12"/>
      <c r="Y39" s="12"/>
      <c r="Z39" s="12"/>
      <c r="AA39" s="12"/>
      <c r="AB39" s="12"/>
      <c r="AC39" s="12"/>
    </row>
    <row r="40" spans="1:29" s="1" customFormat="1" ht="23.25">
      <c r="A40" s="11"/>
      <c r="B40" s="22" t="s">
        <v>357</v>
      </c>
      <c r="C40" s="22" t="s">
        <v>481</v>
      </c>
      <c r="D40" s="22" t="s">
        <v>32</v>
      </c>
      <c r="E40" s="28">
        <v>3</v>
      </c>
      <c r="F40" s="28">
        <v>1</v>
      </c>
      <c r="G40" s="28">
        <v>0</v>
      </c>
      <c r="H40" s="28">
        <v>0</v>
      </c>
      <c r="I40" s="28">
        <v>5</v>
      </c>
      <c r="J40" s="28">
        <v>0</v>
      </c>
      <c r="K40" s="28">
        <v>2</v>
      </c>
      <c r="L40" s="28">
        <v>1</v>
      </c>
      <c r="M40" s="7">
        <f t="shared" si="16"/>
        <v>12</v>
      </c>
      <c r="N40" s="8">
        <f t="shared" si="17"/>
        <v>2.0416666666666665</v>
      </c>
      <c r="O40" s="41">
        <f t="shared" si="18"/>
        <v>1.3762620470761457</v>
      </c>
      <c r="P40" s="28">
        <v>0</v>
      </c>
      <c r="Q40" s="28">
        <v>0</v>
      </c>
      <c r="R40" s="28" t="s">
        <v>325</v>
      </c>
      <c r="T40" s="12"/>
      <c r="V40" s="12"/>
      <c r="W40" s="12"/>
      <c r="X40" s="12"/>
      <c r="Y40" s="12"/>
      <c r="Z40" s="12"/>
      <c r="AA40" s="12"/>
      <c r="AB40" s="12"/>
      <c r="AC40" s="12"/>
    </row>
    <row r="41" spans="1:29" ht="23.25">
      <c r="A41" s="127" t="s">
        <v>58</v>
      </c>
      <c r="B41" s="127"/>
      <c r="C41" s="127"/>
      <c r="D41" s="127"/>
      <c r="E41" s="7">
        <f>SUM(E5:E22,E27:E32)</f>
        <v>89</v>
      </c>
      <c r="F41" s="7">
        <f aca="true" t="shared" si="19" ref="F41:L41">SUM(F5:F22,F27:F32)</f>
        <v>207</v>
      </c>
      <c r="G41" s="7">
        <f t="shared" si="19"/>
        <v>125</v>
      </c>
      <c r="H41" s="7">
        <f t="shared" si="19"/>
        <v>160</v>
      </c>
      <c r="I41" s="7">
        <f t="shared" si="19"/>
        <v>242</v>
      </c>
      <c r="J41" s="7">
        <f t="shared" si="19"/>
        <v>497</v>
      </c>
      <c r="K41" s="7">
        <f t="shared" si="19"/>
        <v>528</v>
      </c>
      <c r="L41" s="7">
        <f t="shared" si="19"/>
        <v>1882</v>
      </c>
      <c r="M41" s="7">
        <f>SUM(M5:M22,M27:M32)</f>
        <v>3730</v>
      </c>
      <c r="N41" s="8">
        <f>((4*L41)+(3.5*K41)+(3*J41)+(2.5*I41)+(2*H41)+(1.5*G41)+(F41))/M41</f>
        <v>3.2671581769437</v>
      </c>
      <c r="O41" s="41">
        <f>SQRT((16*L41+12.25*K41+9*J41+6.25*I41+4*H41+2.25*G41+F41)/M41-(N41^2))</f>
        <v>1.0197154200965755</v>
      </c>
      <c r="P41" s="7">
        <f>SUM(P5:P22,P27:P32)</f>
        <v>37</v>
      </c>
      <c r="Q41" s="7">
        <f>SUM(Q5:Q22,Q27:Q32)</f>
        <v>0</v>
      </c>
      <c r="R41" s="30"/>
      <c r="S41" s="1"/>
      <c r="T41" s="12"/>
      <c r="U41" s="12"/>
      <c r="V41" s="12"/>
      <c r="W41" s="12"/>
      <c r="X41" s="12"/>
      <c r="Y41" s="12"/>
      <c r="Z41" s="12"/>
      <c r="AA41" s="12"/>
      <c r="AB41" s="12"/>
      <c r="AC41" s="68"/>
    </row>
    <row r="42" spans="1:20" s="2" customFormat="1" ht="23.25">
      <c r="A42" s="139" t="s">
        <v>60</v>
      </c>
      <c r="B42" s="139"/>
      <c r="C42" s="139"/>
      <c r="D42" s="139"/>
      <c r="E42" s="29">
        <f>(E41*100)/$M41</f>
        <v>2.386058981233244</v>
      </c>
      <c r="F42" s="29">
        <f aca="true" t="shared" si="20" ref="F42:L42">(F41*100)/$M41</f>
        <v>5.549597855227882</v>
      </c>
      <c r="G42" s="29">
        <f t="shared" si="20"/>
        <v>3.351206434316354</v>
      </c>
      <c r="H42" s="29">
        <f t="shared" si="20"/>
        <v>4.289544235924933</v>
      </c>
      <c r="I42" s="29">
        <f t="shared" si="20"/>
        <v>6.487935656836461</v>
      </c>
      <c r="J42" s="29">
        <f t="shared" si="20"/>
        <v>13.324396782841823</v>
      </c>
      <c r="K42" s="29">
        <f t="shared" si="20"/>
        <v>14.15549597855228</v>
      </c>
      <c r="L42" s="29">
        <f t="shared" si="20"/>
        <v>50.45576407506702</v>
      </c>
      <c r="M42" s="29">
        <f>((M41-(P41+Q41))*100)/$M41</f>
        <v>99.00804289544236</v>
      </c>
      <c r="N42" s="34"/>
      <c r="O42" s="45"/>
      <c r="P42" s="29">
        <f>(P41*100)/$M41</f>
        <v>0.9919571045576407</v>
      </c>
      <c r="Q42" s="29">
        <f>(Q41*100)/$M41</f>
        <v>0</v>
      </c>
      <c r="R42" s="11"/>
      <c r="T42" s="13"/>
    </row>
    <row r="43" spans="1:20" s="2" customFormat="1" ht="23.25">
      <c r="A43" s="12"/>
      <c r="B43" s="12"/>
      <c r="C43" s="12"/>
      <c r="D43" s="12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38"/>
      <c r="P43" s="13"/>
      <c r="Q43" s="13"/>
      <c r="R43" s="12"/>
      <c r="T43" s="12"/>
    </row>
    <row r="44" spans="1:18" s="2" customFormat="1" ht="23.25">
      <c r="A44" s="12"/>
      <c r="B44" s="12"/>
      <c r="C44" s="12"/>
      <c r="D44" s="12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38"/>
      <c r="P44" s="13"/>
      <c r="Q44" s="13"/>
      <c r="R44" s="12"/>
    </row>
    <row r="45" spans="19:26" ht="23.25">
      <c r="S45" s="1"/>
      <c r="Z45" s="64"/>
    </row>
    <row r="46" ht="23.25">
      <c r="S46" s="1"/>
    </row>
    <row r="47" ht="23.25">
      <c r="S47" s="1"/>
    </row>
    <row r="48" ht="23.25">
      <c r="S48" s="1"/>
    </row>
    <row r="49" ht="23.25">
      <c r="S49" s="1"/>
    </row>
    <row r="50" ht="23.25">
      <c r="S50" s="1"/>
    </row>
    <row r="51" ht="23.25">
      <c r="S51" s="1"/>
    </row>
    <row r="52" ht="23.25">
      <c r="S52" s="1"/>
    </row>
    <row r="53" spans="1:18" s="1" customFormat="1" ht="29.25">
      <c r="A53" s="135" t="s">
        <v>69</v>
      </c>
      <c r="B53" s="135"/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</row>
    <row r="54" spans="1:18" s="1" customFormat="1" ht="29.25">
      <c r="A54" s="135" t="s">
        <v>304</v>
      </c>
      <c r="B54" s="135"/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</row>
    <row r="55" spans="1:18" s="1" customFormat="1" ht="23.25">
      <c r="A55" s="126" t="s">
        <v>24</v>
      </c>
      <c r="B55" s="126" t="s">
        <v>0</v>
      </c>
      <c r="C55" s="126" t="s">
        <v>34</v>
      </c>
      <c r="D55" s="126" t="s">
        <v>31</v>
      </c>
      <c r="E55" s="127" t="s">
        <v>19</v>
      </c>
      <c r="F55" s="127"/>
      <c r="G55" s="127"/>
      <c r="H55" s="127"/>
      <c r="I55" s="127"/>
      <c r="J55" s="127"/>
      <c r="K55" s="127"/>
      <c r="L55" s="127"/>
      <c r="M55" s="9" t="s">
        <v>18</v>
      </c>
      <c r="N55" s="126" t="s">
        <v>22</v>
      </c>
      <c r="O55" s="128" t="s">
        <v>23</v>
      </c>
      <c r="P55" s="70"/>
      <c r="Q55" s="70"/>
      <c r="R55" s="126" t="s">
        <v>3</v>
      </c>
    </row>
    <row r="56" spans="1:18" s="1" customFormat="1" ht="21.75" customHeight="1">
      <c r="A56" s="126"/>
      <c r="B56" s="126"/>
      <c r="C56" s="126"/>
      <c r="D56" s="126"/>
      <c r="E56" s="7">
        <v>0</v>
      </c>
      <c r="F56" s="7">
        <v>1</v>
      </c>
      <c r="G56" s="7">
        <v>1.5</v>
      </c>
      <c r="H56" s="7">
        <v>2</v>
      </c>
      <c r="I56" s="7">
        <v>2.5</v>
      </c>
      <c r="J56" s="7">
        <v>3</v>
      </c>
      <c r="K56" s="7">
        <v>3.5</v>
      </c>
      <c r="L56" s="7">
        <v>4</v>
      </c>
      <c r="M56" s="11" t="s">
        <v>21</v>
      </c>
      <c r="N56" s="126"/>
      <c r="O56" s="128"/>
      <c r="P56" s="71" t="s">
        <v>1</v>
      </c>
      <c r="Q56" s="71" t="s">
        <v>2</v>
      </c>
      <c r="R56" s="126"/>
    </row>
    <row r="57" spans="1:18" s="1" customFormat="1" ht="23.25">
      <c r="A57" s="7" t="s">
        <v>28</v>
      </c>
      <c r="B57" s="22" t="s">
        <v>10</v>
      </c>
      <c r="C57" s="22" t="s">
        <v>50</v>
      </c>
      <c r="D57" s="22" t="s">
        <v>33</v>
      </c>
      <c r="E57" s="28">
        <v>68</v>
      </c>
      <c r="F57" s="28">
        <v>54</v>
      </c>
      <c r="G57" s="28">
        <v>13</v>
      </c>
      <c r="H57" s="28">
        <v>49</v>
      </c>
      <c r="I57" s="28">
        <v>27</v>
      </c>
      <c r="J57" s="28">
        <v>60</v>
      </c>
      <c r="K57" s="28">
        <v>100</v>
      </c>
      <c r="L57" s="28">
        <v>208</v>
      </c>
      <c r="M57" s="7">
        <f aca="true" t="shared" si="21" ref="M57:M62">SUM(E57:L57)</f>
        <v>579</v>
      </c>
      <c r="N57" s="8">
        <f aca="true" t="shared" si="22" ref="N57:N62">((4*L57)+(3.5*K57)+(3*J57)+(2.5*I57)+(2*H57)+(1.5*G57)+(F57))/M57</f>
        <v>2.765112262521589</v>
      </c>
      <c r="O57" s="41">
        <f>SQRT((16*L57+12.25*K57+9*J57+6.25*I57+4*H57+2.25*G57+F57)/M57-(N57^2))</f>
        <v>1.387120168615984</v>
      </c>
      <c r="P57" s="28">
        <v>0</v>
      </c>
      <c r="Q57" s="28">
        <v>0</v>
      </c>
      <c r="R57" s="28" t="s">
        <v>378</v>
      </c>
    </row>
    <row r="58" spans="1:18" s="1" customFormat="1" ht="23.25">
      <c r="A58" s="11"/>
      <c r="B58" s="22" t="s">
        <v>155</v>
      </c>
      <c r="C58" s="22" t="s">
        <v>50</v>
      </c>
      <c r="D58" s="22" t="s">
        <v>33</v>
      </c>
      <c r="E58" s="28">
        <v>61</v>
      </c>
      <c r="F58" s="28">
        <v>29</v>
      </c>
      <c r="G58" s="28">
        <v>9</v>
      </c>
      <c r="H58" s="28">
        <v>23</v>
      </c>
      <c r="I58" s="28">
        <v>32</v>
      </c>
      <c r="J58" s="28">
        <v>24</v>
      </c>
      <c r="K58" s="28">
        <v>17</v>
      </c>
      <c r="L58" s="28">
        <v>386</v>
      </c>
      <c r="M58" s="7">
        <f t="shared" si="21"/>
        <v>581</v>
      </c>
      <c r="N58" s="8">
        <f t="shared" si="22"/>
        <v>3.1738382099827884</v>
      </c>
      <c r="O58" s="41">
        <f aca="true" t="shared" si="23" ref="O58:O63">SQRT((16*L58+12.25*K58+9*J58+6.25*I58+4*H58+2.25*G58+F58)/M58-(N58^2))</f>
        <v>1.3690344479885228</v>
      </c>
      <c r="P58" s="28">
        <v>0</v>
      </c>
      <c r="Q58" s="28">
        <v>0</v>
      </c>
      <c r="R58" s="28" t="s">
        <v>379</v>
      </c>
    </row>
    <row r="59" spans="1:18" s="1" customFormat="1" ht="23.25">
      <c r="A59" s="7" t="s">
        <v>29</v>
      </c>
      <c r="B59" s="22" t="s">
        <v>253</v>
      </c>
      <c r="C59" s="22" t="s">
        <v>50</v>
      </c>
      <c r="D59" s="22" t="s">
        <v>33</v>
      </c>
      <c r="E59" s="28">
        <v>18</v>
      </c>
      <c r="F59" s="28">
        <v>16</v>
      </c>
      <c r="G59" s="28">
        <v>17</v>
      </c>
      <c r="H59" s="28">
        <v>11</v>
      </c>
      <c r="I59" s="28">
        <v>33</v>
      </c>
      <c r="J59" s="28">
        <v>63</v>
      </c>
      <c r="K59" s="28">
        <v>107</v>
      </c>
      <c r="L59" s="28">
        <v>289</v>
      </c>
      <c r="M59" s="7">
        <f t="shared" si="21"/>
        <v>554</v>
      </c>
      <c r="N59" s="8">
        <f t="shared" si="22"/>
        <v>3.3673285198555956</v>
      </c>
      <c r="O59" s="41">
        <f t="shared" si="23"/>
        <v>0.9730099993636803</v>
      </c>
      <c r="P59" s="28">
        <v>0</v>
      </c>
      <c r="Q59" s="28">
        <v>0</v>
      </c>
      <c r="R59" s="28" t="s">
        <v>380</v>
      </c>
    </row>
    <row r="60" spans="1:18" s="1" customFormat="1" ht="23.25">
      <c r="A60" s="77"/>
      <c r="B60" s="22" t="s">
        <v>254</v>
      </c>
      <c r="C60" s="22" t="s">
        <v>50</v>
      </c>
      <c r="D60" s="22" t="s">
        <v>33</v>
      </c>
      <c r="E60" s="28">
        <v>33</v>
      </c>
      <c r="F60" s="28">
        <v>10</v>
      </c>
      <c r="G60" s="28">
        <v>2</v>
      </c>
      <c r="H60" s="28">
        <v>24</v>
      </c>
      <c r="I60" s="28">
        <v>32</v>
      </c>
      <c r="J60" s="28">
        <v>63</v>
      </c>
      <c r="K60" s="28">
        <v>132</v>
      </c>
      <c r="L60" s="28">
        <v>250</v>
      </c>
      <c r="M60" s="7">
        <f t="shared" si="21"/>
        <v>546</v>
      </c>
      <c r="N60" s="8">
        <f t="shared" si="22"/>
        <v>3.282051282051282</v>
      </c>
      <c r="O60" s="41">
        <f t="shared" si="23"/>
        <v>1.0596357990716345</v>
      </c>
      <c r="P60" s="28">
        <v>0</v>
      </c>
      <c r="Q60" s="28">
        <v>0</v>
      </c>
      <c r="R60" s="28" t="s">
        <v>381</v>
      </c>
    </row>
    <row r="61" spans="1:18" s="1" customFormat="1" ht="23.25">
      <c r="A61" s="7" t="s">
        <v>30</v>
      </c>
      <c r="B61" s="22" t="s">
        <v>436</v>
      </c>
      <c r="C61" s="22" t="s">
        <v>50</v>
      </c>
      <c r="D61" s="22" t="s">
        <v>33</v>
      </c>
      <c r="E61" s="28">
        <v>8</v>
      </c>
      <c r="F61" s="28">
        <v>2</v>
      </c>
      <c r="G61" s="28">
        <v>1</v>
      </c>
      <c r="H61" s="28">
        <v>0</v>
      </c>
      <c r="I61" s="28">
        <v>20</v>
      </c>
      <c r="J61" s="28">
        <v>122</v>
      </c>
      <c r="K61" s="28">
        <v>165</v>
      </c>
      <c r="L61" s="28">
        <v>190</v>
      </c>
      <c r="M61" s="7">
        <f t="shared" si="21"/>
        <v>508</v>
      </c>
      <c r="N61" s="8">
        <f t="shared" si="22"/>
        <v>3.4586614173228347</v>
      </c>
      <c r="O61" s="41">
        <f t="shared" si="23"/>
        <v>0.6454441944865699</v>
      </c>
      <c r="P61" s="28">
        <v>0</v>
      </c>
      <c r="Q61" s="28">
        <v>0</v>
      </c>
      <c r="R61" s="74" t="s">
        <v>397</v>
      </c>
    </row>
    <row r="62" spans="1:18" s="1" customFormat="1" ht="23.25">
      <c r="A62" s="9"/>
      <c r="B62" s="22" t="s">
        <v>435</v>
      </c>
      <c r="C62" s="22" t="s">
        <v>50</v>
      </c>
      <c r="D62" s="22" t="s">
        <v>33</v>
      </c>
      <c r="E62" s="28">
        <v>8</v>
      </c>
      <c r="F62" s="28">
        <v>3</v>
      </c>
      <c r="G62" s="28">
        <v>7</v>
      </c>
      <c r="H62" s="28">
        <v>5</v>
      </c>
      <c r="I62" s="28">
        <v>14</v>
      </c>
      <c r="J62" s="28">
        <v>16</v>
      </c>
      <c r="K62" s="28">
        <v>62</v>
      </c>
      <c r="L62" s="28">
        <v>391</v>
      </c>
      <c r="M62" s="7">
        <f t="shared" si="21"/>
        <v>506</v>
      </c>
      <c r="N62" s="8">
        <f t="shared" si="22"/>
        <v>3.7302371541501977</v>
      </c>
      <c r="O62" s="41">
        <f t="shared" si="23"/>
        <v>0.6957342803234563</v>
      </c>
      <c r="P62" s="28">
        <v>0</v>
      </c>
      <c r="Q62" s="28">
        <v>0</v>
      </c>
      <c r="R62" s="74" t="s">
        <v>398</v>
      </c>
    </row>
    <row r="63" spans="1:28" s="1" customFormat="1" ht="23.25">
      <c r="A63" s="127" t="s">
        <v>58</v>
      </c>
      <c r="B63" s="127"/>
      <c r="C63" s="127"/>
      <c r="D63" s="127"/>
      <c r="E63" s="7">
        <f aca="true" t="shared" si="24" ref="E63:L63">SUM(E57:E62)</f>
        <v>196</v>
      </c>
      <c r="F63" s="7">
        <f t="shared" si="24"/>
        <v>114</v>
      </c>
      <c r="G63" s="7">
        <f t="shared" si="24"/>
        <v>49</v>
      </c>
      <c r="H63" s="7">
        <f t="shared" si="24"/>
        <v>112</v>
      </c>
      <c r="I63" s="7">
        <f t="shared" si="24"/>
        <v>158</v>
      </c>
      <c r="J63" s="7">
        <f t="shared" si="24"/>
        <v>348</v>
      </c>
      <c r="K63" s="7">
        <f t="shared" si="24"/>
        <v>583</v>
      </c>
      <c r="L63" s="7">
        <f t="shared" si="24"/>
        <v>1714</v>
      </c>
      <c r="M63" s="7">
        <f>SUM(E63:L63)</f>
        <v>3274</v>
      </c>
      <c r="N63" s="8">
        <f>((4*L63)+(3.5*K63)+(3*J63)+(2.5*I63)+(2*H63)+(1.5*G63)+(F63))/M63</f>
        <v>3.282529016493586</v>
      </c>
      <c r="O63" s="41">
        <f t="shared" si="23"/>
        <v>1.116347218257606</v>
      </c>
      <c r="P63" s="7">
        <f>SUM(P57:P62)</f>
        <v>0</v>
      </c>
      <c r="Q63" s="7">
        <f>SUM(Q57:Q62)</f>
        <v>0</v>
      </c>
      <c r="R63" s="35"/>
      <c r="T63" s="29" t="e">
        <f>(#REF!*100)/#REF!</f>
        <v>#REF!</v>
      </c>
      <c r="U63" s="29" t="e">
        <f>(#REF!*100)/#REF!</f>
        <v>#REF!</v>
      </c>
      <c r="V63" s="29" t="e">
        <f>(#REF!*100)/#REF!</f>
        <v>#REF!</v>
      </c>
      <c r="W63" s="29" t="e">
        <f>(#REF!*100)/#REF!</f>
        <v>#REF!</v>
      </c>
      <c r="X63" s="29" t="e">
        <f>(#REF!*100)/#REF!</f>
        <v>#REF!</v>
      </c>
      <c r="Y63" s="29" t="e">
        <f>(#REF!*100)/#REF!</f>
        <v>#REF!</v>
      </c>
      <c r="Z63" s="29" t="e">
        <f>(#REF!*100)/#REF!</f>
        <v>#REF!</v>
      </c>
      <c r="AA63" s="29" t="e">
        <f>(#REF!*100)/#REF!</f>
        <v>#REF!</v>
      </c>
      <c r="AB63" s="7" t="e">
        <f>SUM(T63:AA63)</f>
        <v>#REF!</v>
      </c>
    </row>
    <row r="64" spans="1:18" s="2" customFormat="1" ht="23.25">
      <c r="A64" s="127" t="s">
        <v>60</v>
      </c>
      <c r="B64" s="127"/>
      <c r="C64" s="127"/>
      <c r="D64" s="127"/>
      <c r="E64" s="8">
        <f aca="true" t="shared" si="25" ref="E64:L64">(E63*100)/$M63</f>
        <v>5.986560781918143</v>
      </c>
      <c r="F64" s="8">
        <f t="shared" si="25"/>
        <v>3.481979230299328</v>
      </c>
      <c r="G64" s="8">
        <f t="shared" si="25"/>
        <v>1.4966401954795356</v>
      </c>
      <c r="H64" s="8">
        <f t="shared" si="25"/>
        <v>3.420891875381796</v>
      </c>
      <c r="I64" s="8">
        <f t="shared" si="25"/>
        <v>4.825901038485034</v>
      </c>
      <c r="J64" s="8">
        <f t="shared" si="25"/>
        <v>10.62919975565058</v>
      </c>
      <c r="K64" s="8">
        <f t="shared" si="25"/>
        <v>17.8069639584606</v>
      </c>
      <c r="L64" s="8">
        <f t="shared" si="25"/>
        <v>52.35186316432498</v>
      </c>
      <c r="M64" s="8">
        <f>((M63-(P63+Q63))*100)/$M63</f>
        <v>100</v>
      </c>
      <c r="N64" s="14"/>
      <c r="O64" s="37"/>
      <c r="P64" s="8">
        <f>(P63*100)/$M63</f>
        <v>0</v>
      </c>
      <c r="Q64" s="8">
        <f>(Q63*100)/$M63</f>
        <v>0</v>
      </c>
      <c r="R64" s="11"/>
    </row>
    <row r="65" spans="15:29" s="1" customFormat="1" ht="23.25">
      <c r="O65" s="31"/>
      <c r="U65" s="2"/>
      <c r="V65" s="2"/>
      <c r="W65" s="2"/>
      <c r="X65" s="2"/>
      <c r="Y65" s="2"/>
      <c r="Z65" s="2"/>
      <c r="AA65" s="2"/>
      <c r="AB65" s="2"/>
      <c r="AC65" s="2"/>
    </row>
    <row r="66" spans="15:29" s="1" customFormat="1" ht="23.25">
      <c r="O66" s="31"/>
      <c r="U66"/>
      <c r="V66"/>
      <c r="W66"/>
      <c r="X66"/>
      <c r="Y66"/>
      <c r="Z66"/>
      <c r="AA66" s="64" t="e">
        <f>SUM(V63:AA63)</f>
        <v>#REF!</v>
      </c>
      <c r="AB66"/>
      <c r="AC66"/>
    </row>
  </sheetData>
  <sheetProtection/>
  <mergeCells count="34">
    <mergeCell ref="A3:A4"/>
    <mergeCell ref="B3:B4"/>
    <mergeCell ref="C3:C4"/>
    <mergeCell ref="D3:D4"/>
    <mergeCell ref="R3:R4"/>
    <mergeCell ref="E3:L3"/>
    <mergeCell ref="N3:N4"/>
    <mergeCell ref="O3:O4"/>
    <mergeCell ref="R55:R56"/>
    <mergeCell ref="A41:D41"/>
    <mergeCell ref="A63:D63"/>
    <mergeCell ref="A42:D42"/>
    <mergeCell ref="N55:N56"/>
    <mergeCell ref="O55:O56"/>
    <mergeCell ref="A64:D64"/>
    <mergeCell ref="A1:R1"/>
    <mergeCell ref="A2:R2"/>
    <mergeCell ref="A53:R53"/>
    <mergeCell ref="A54:R54"/>
    <mergeCell ref="A55:A56"/>
    <mergeCell ref="B55:B56"/>
    <mergeCell ref="C55:C56"/>
    <mergeCell ref="D55:D56"/>
    <mergeCell ref="E55:L55"/>
    <mergeCell ref="A23:R23"/>
    <mergeCell ref="A24:R24"/>
    <mergeCell ref="A25:A26"/>
    <mergeCell ref="B25:B26"/>
    <mergeCell ref="C25:C26"/>
    <mergeCell ref="D25:D26"/>
    <mergeCell ref="E25:L25"/>
    <mergeCell ref="N25:N26"/>
    <mergeCell ref="O25:O26"/>
    <mergeCell ref="R25:R26"/>
  </mergeCells>
  <printOptions/>
  <pageMargins left="0.75" right="0.63" top="0.62" bottom="0.54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76"/>
  <sheetViews>
    <sheetView zoomScalePageLayoutView="0" workbookViewId="0" topLeftCell="A108">
      <selection activeCell="T4" sqref="T4:AF10"/>
    </sheetView>
  </sheetViews>
  <sheetFormatPr defaultColWidth="9.140625" defaultRowHeight="12.75"/>
  <cols>
    <col min="1" max="1" width="8.28125" style="3" bestFit="1" customWidth="1"/>
    <col min="2" max="2" width="7.8515625" style="0" bestFit="1" customWidth="1"/>
    <col min="3" max="3" width="27.57421875" style="0" bestFit="1" customWidth="1"/>
    <col min="4" max="4" width="10.7109375" style="0" bestFit="1" customWidth="1"/>
    <col min="5" max="9" width="4.421875" style="0" bestFit="1" customWidth="1"/>
    <col min="10" max="12" width="5.421875" style="0" bestFit="1" customWidth="1"/>
    <col min="13" max="13" width="13.7109375" style="3" bestFit="1" customWidth="1"/>
    <col min="14" max="14" width="5.8515625" style="6" customWidth="1"/>
    <col min="15" max="15" width="7.28125" style="43" bestFit="1" customWidth="1"/>
    <col min="16" max="17" width="4.421875" style="3" bestFit="1" customWidth="1"/>
    <col min="18" max="18" width="8.57421875" style="0" bestFit="1" customWidth="1"/>
    <col min="22" max="34" width="6.7109375" style="0" customWidth="1"/>
  </cols>
  <sheetData>
    <row r="1" spans="1:18" s="1" customFormat="1" ht="27" customHeight="1">
      <c r="A1" s="135" t="s">
        <v>70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</row>
    <row r="2" spans="1:18" s="1" customFormat="1" ht="29.25">
      <c r="A2" s="135" t="s">
        <v>370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</row>
    <row r="3" spans="1:18" s="1" customFormat="1" ht="23.25">
      <c r="A3" s="126" t="s">
        <v>24</v>
      </c>
      <c r="B3" s="126" t="s">
        <v>0</v>
      </c>
      <c r="C3" s="126" t="s">
        <v>34</v>
      </c>
      <c r="D3" s="126" t="s">
        <v>31</v>
      </c>
      <c r="E3" s="127" t="s">
        <v>19</v>
      </c>
      <c r="F3" s="127"/>
      <c r="G3" s="127"/>
      <c r="H3" s="127"/>
      <c r="I3" s="127"/>
      <c r="J3" s="127"/>
      <c r="K3" s="127"/>
      <c r="L3" s="127"/>
      <c r="M3" s="9" t="s">
        <v>18</v>
      </c>
      <c r="N3" s="126" t="s">
        <v>22</v>
      </c>
      <c r="O3" s="128" t="s">
        <v>23</v>
      </c>
      <c r="P3" s="70"/>
      <c r="Q3" s="70"/>
      <c r="R3" s="126" t="s">
        <v>3</v>
      </c>
    </row>
    <row r="4" spans="1:32" s="1" customFormat="1" ht="23.25">
      <c r="A4" s="126"/>
      <c r="B4" s="126"/>
      <c r="C4" s="126"/>
      <c r="D4" s="126"/>
      <c r="E4" s="7">
        <v>0</v>
      </c>
      <c r="F4" s="7">
        <v>1</v>
      </c>
      <c r="G4" s="7">
        <v>1.5</v>
      </c>
      <c r="H4" s="7">
        <v>2</v>
      </c>
      <c r="I4" s="7">
        <v>2.5</v>
      </c>
      <c r="J4" s="7">
        <v>3</v>
      </c>
      <c r="K4" s="7">
        <v>3.5</v>
      </c>
      <c r="L4" s="7">
        <v>4</v>
      </c>
      <c r="M4" s="11" t="s">
        <v>21</v>
      </c>
      <c r="N4" s="126"/>
      <c r="O4" s="128"/>
      <c r="P4" s="71" t="s">
        <v>1</v>
      </c>
      <c r="Q4" s="71" t="s">
        <v>2</v>
      </c>
      <c r="R4" s="126"/>
      <c r="V4" s="12">
        <v>0</v>
      </c>
      <c r="W4" s="12">
        <v>1</v>
      </c>
      <c r="X4" s="12">
        <v>1.5</v>
      </c>
      <c r="Y4" s="12">
        <v>2</v>
      </c>
      <c r="Z4" s="12">
        <v>2.5</v>
      </c>
      <c r="AA4" s="12">
        <v>3</v>
      </c>
      <c r="AB4" s="12">
        <v>3.5</v>
      </c>
      <c r="AC4" s="12">
        <v>4</v>
      </c>
      <c r="AD4" s="12" t="s">
        <v>58</v>
      </c>
      <c r="AE4" s="12" t="s">
        <v>1</v>
      </c>
      <c r="AF4" s="1" t="s">
        <v>2</v>
      </c>
    </row>
    <row r="5" spans="1:32" s="1" customFormat="1" ht="23.25">
      <c r="A5" s="7" t="s">
        <v>25</v>
      </c>
      <c r="B5" s="22" t="s">
        <v>125</v>
      </c>
      <c r="C5" s="22" t="s">
        <v>482</v>
      </c>
      <c r="D5" s="22" t="s">
        <v>32</v>
      </c>
      <c r="E5" s="7">
        <v>0</v>
      </c>
      <c r="F5" s="7">
        <v>0</v>
      </c>
      <c r="G5" s="7">
        <v>2</v>
      </c>
      <c r="H5" s="7">
        <v>5</v>
      </c>
      <c r="I5" s="7">
        <v>5</v>
      </c>
      <c r="J5" s="7">
        <v>2</v>
      </c>
      <c r="K5" s="7">
        <v>6</v>
      </c>
      <c r="L5" s="7">
        <v>30</v>
      </c>
      <c r="M5" s="7">
        <f>SUM(E5:L5)</f>
        <v>50</v>
      </c>
      <c r="N5" s="8">
        <f aca="true" t="shared" si="0" ref="N5:N21">((4*L5)+(3.5*K5)+(3*J5)+(2.5*I5)+(2*H5)+(1.5*G5)+(F5))/M5</f>
        <v>3.45</v>
      </c>
      <c r="O5" s="41">
        <f aca="true" t="shared" si="1" ref="O5:O23">SQRT((16*L5+12.25*K5+9*J5+6.25*I5+4*H5+2.25*G5+F5)/M5-(N5^2))</f>
        <v>0.8015609770940688</v>
      </c>
      <c r="P5" s="7">
        <v>0</v>
      </c>
      <c r="Q5" s="7">
        <v>0</v>
      </c>
      <c r="R5" s="7" t="s">
        <v>305</v>
      </c>
      <c r="U5" s="1" t="s">
        <v>25</v>
      </c>
      <c r="V5" s="1">
        <f>SUM(E5:E15)</f>
        <v>44</v>
      </c>
      <c r="W5" s="1">
        <f aca="true" t="shared" si="2" ref="W5:AC5">SUM(F5:F15)</f>
        <v>65</v>
      </c>
      <c r="X5" s="1">
        <f t="shared" si="2"/>
        <v>81</v>
      </c>
      <c r="Y5" s="1">
        <f t="shared" si="2"/>
        <v>171</v>
      </c>
      <c r="Z5" s="1">
        <f t="shared" si="2"/>
        <v>233</v>
      </c>
      <c r="AA5" s="1">
        <f t="shared" si="2"/>
        <v>511</v>
      </c>
      <c r="AB5" s="1">
        <f t="shared" si="2"/>
        <v>448</v>
      </c>
      <c r="AC5" s="1">
        <f t="shared" si="2"/>
        <v>645</v>
      </c>
      <c r="AD5" s="1">
        <f aca="true" t="shared" si="3" ref="AD5:AD10">SUM(V5:AC5)</f>
        <v>2198</v>
      </c>
      <c r="AE5" s="1">
        <f>SUM(P5:P15)</f>
        <v>3</v>
      </c>
      <c r="AF5" s="1">
        <f>SUM(Q5:Q15)</f>
        <v>2</v>
      </c>
    </row>
    <row r="6" spans="1:32" s="1" customFormat="1" ht="21.75" customHeight="1">
      <c r="A6" s="9"/>
      <c r="B6" s="22" t="s">
        <v>123</v>
      </c>
      <c r="C6" s="22" t="s">
        <v>485</v>
      </c>
      <c r="D6" s="22" t="s">
        <v>32</v>
      </c>
      <c r="E6" s="7">
        <v>0</v>
      </c>
      <c r="F6" s="7">
        <v>1</v>
      </c>
      <c r="G6" s="7">
        <v>0</v>
      </c>
      <c r="H6" s="7">
        <v>0</v>
      </c>
      <c r="I6" s="7">
        <v>4</v>
      </c>
      <c r="J6" s="7">
        <v>21</v>
      </c>
      <c r="K6" s="7">
        <v>26</v>
      </c>
      <c r="L6" s="7">
        <v>47</v>
      </c>
      <c r="M6" s="7">
        <f aca="true" t="shared" si="4" ref="M6:M23">SUM(E6:L6)</f>
        <v>99</v>
      </c>
      <c r="N6" s="8">
        <f t="shared" si="0"/>
        <v>3.5656565656565657</v>
      </c>
      <c r="O6" s="41">
        <f t="shared" si="1"/>
        <v>0.5205206438160834</v>
      </c>
      <c r="P6" s="7">
        <v>2</v>
      </c>
      <c r="Q6" s="7">
        <v>0</v>
      </c>
      <c r="R6" s="7" t="s">
        <v>305</v>
      </c>
      <c r="U6" s="1" t="s">
        <v>26</v>
      </c>
      <c r="V6" s="1">
        <f>SUM(E17:E23,E29:E33)</f>
        <v>70</v>
      </c>
      <c r="W6" s="1">
        <f aca="true" t="shared" si="5" ref="W6:AC6">SUM(F17:F23,F29:F33)</f>
        <v>228</v>
      </c>
      <c r="X6" s="1">
        <f t="shared" si="5"/>
        <v>164</v>
      </c>
      <c r="Y6" s="1">
        <f t="shared" si="5"/>
        <v>246</v>
      </c>
      <c r="Z6" s="1">
        <f t="shared" si="5"/>
        <v>290</v>
      </c>
      <c r="AA6" s="1">
        <f t="shared" si="5"/>
        <v>427</v>
      </c>
      <c r="AB6" s="1">
        <f t="shared" si="5"/>
        <v>452</v>
      </c>
      <c r="AC6" s="1">
        <f t="shared" si="5"/>
        <v>989</v>
      </c>
      <c r="AD6" s="1">
        <f t="shared" si="3"/>
        <v>2866</v>
      </c>
      <c r="AE6" s="122">
        <f>SUM(P17:P23,P29:P33)</f>
        <v>6</v>
      </c>
      <c r="AF6" s="122">
        <f>SUM(Q17:Q23,Q29:Q33)</f>
        <v>0</v>
      </c>
    </row>
    <row r="7" spans="1:32" s="1" customFormat="1" ht="21.75" customHeight="1">
      <c r="A7" s="10"/>
      <c r="B7" s="22" t="s">
        <v>124</v>
      </c>
      <c r="C7" s="22" t="s">
        <v>487</v>
      </c>
      <c r="D7" s="22" t="s">
        <v>32</v>
      </c>
      <c r="E7" s="7">
        <v>0</v>
      </c>
      <c r="F7" s="7">
        <v>2</v>
      </c>
      <c r="G7" s="7">
        <v>9</v>
      </c>
      <c r="H7" s="7">
        <v>8</v>
      </c>
      <c r="I7" s="7">
        <v>2</v>
      </c>
      <c r="J7" s="7">
        <v>6</v>
      </c>
      <c r="K7" s="7">
        <v>9</v>
      </c>
      <c r="L7" s="7">
        <v>14</v>
      </c>
      <c r="M7" s="7">
        <f t="shared" si="4"/>
        <v>50</v>
      </c>
      <c r="N7" s="8">
        <f t="shared" si="0"/>
        <v>2.84</v>
      </c>
      <c r="O7" s="41">
        <f t="shared" si="1"/>
        <v>1.0170545708072896</v>
      </c>
      <c r="P7" s="7">
        <v>1</v>
      </c>
      <c r="Q7" s="7">
        <v>0</v>
      </c>
      <c r="R7" s="7" t="s">
        <v>305</v>
      </c>
      <c r="U7" s="1" t="s">
        <v>27</v>
      </c>
      <c r="V7" s="1">
        <f>SUM(E34:E40)</f>
        <v>27</v>
      </c>
      <c r="W7" s="1">
        <f aca="true" t="shared" si="6" ref="W7:AC7">SUM(F34:F40)</f>
        <v>105</v>
      </c>
      <c r="X7" s="1">
        <f t="shared" si="6"/>
        <v>41</v>
      </c>
      <c r="Y7" s="1">
        <f t="shared" si="6"/>
        <v>71</v>
      </c>
      <c r="Z7" s="1">
        <f t="shared" si="6"/>
        <v>116</v>
      </c>
      <c r="AA7" s="1">
        <f t="shared" si="6"/>
        <v>215</v>
      </c>
      <c r="AB7" s="1">
        <f t="shared" si="6"/>
        <v>266</v>
      </c>
      <c r="AC7" s="1">
        <f t="shared" si="6"/>
        <v>1060</v>
      </c>
      <c r="AD7" s="1">
        <f t="shared" si="3"/>
        <v>1901</v>
      </c>
      <c r="AE7" s="1">
        <f>SUM(P34:P40)</f>
        <v>8</v>
      </c>
      <c r="AF7" s="1">
        <f>SUM(Q34:Q40)</f>
        <v>1</v>
      </c>
    </row>
    <row r="8" spans="1:32" s="1" customFormat="1" ht="21.75" customHeight="1">
      <c r="A8" s="10"/>
      <c r="B8" s="22" t="s">
        <v>309</v>
      </c>
      <c r="C8" s="22" t="s">
        <v>488</v>
      </c>
      <c r="D8" s="22" t="s">
        <v>32</v>
      </c>
      <c r="E8" s="7">
        <v>1</v>
      </c>
      <c r="F8" s="7">
        <v>0</v>
      </c>
      <c r="G8" s="7">
        <v>0</v>
      </c>
      <c r="H8" s="7">
        <v>1</v>
      </c>
      <c r="I8" s="7">
        <v>6</v>
      </c>
      <c r="J8" s="7">
        <v>14</v>
      </c>
      <c r="K8" s="7">
        <v>23</v>
      </c>
      <c r="L8" s="7">
        <v>7</v>
      </c>
      <c r="M8" s="7">
        <f t="shared" si="4"/>
        <v>52</v>
      </c>
      <c r="N8" s="8">
        <f>((4*L8)+(3.5*K8)+(3*J8)+(2.5*I8)+(2*H8)+(1.5*G8)+(F8))/M8</f>
        <v>3.2211538461538463</v>
      </c>
      <c r="O8" s="41">
        <f t="shared" si="1"/>
        <v>0.6460937472050885</v>
      </c>
      <c r="P8" s="7">
        <v>0</v>
      </c>
      <c r="Q8" s="7">
        <v>2</v>
      </c>
      <c r="R8" s="7" t="s">
        <v>305</v>
      </c>
      <c r="U8" s="1" t="s">
        <v>28</v>
      </c>
      <c r="V8" s="1">
        <f>SUM(E56:E60)</f>
        <v>81</v>
      </c>
      <c r="W8" s="1">
        <f aca="true" t="shared" si="7" ref="W8:AC8">SUM(F56:F60)</f>
        <v>41</v>
      </c>
      <c r="X8" s="1">
        <f t="shared" si="7"/>
        <v>33</v>
      </c>
      <c r="Y8" s="1">
        <f t="shared" si="7"/>
        <v>78</v>
      </c>
      <c r="Z8" s="1">
        <f t="shared" si="7"/>
        <v>80</v>
      </c>
      <c r="AA8" s="1">
        <f t="shared" si="7"/>
        <v>177</v>
      </c>
      <c r="AB8" s="1">
        <f t="shared" si="7"/>
        <v>381</v>
      </c>
      <c r="AC8" s="1">
        <f t="shared" si="7"/>
        <v>1302</v>
      </c>
      <c r="AD8" s="1">
        <f t="shared" si="3"/>
        <v>2173</v>
      </c>
      <c r="AE8" s="1">
        <f>SUM(P56:P60)</f>
        <v>49</v>
      </c>
      <c r="AF8" s="1">
        <f>SUM(Q56:Q60)</f>
        <v>8</v>
      </c>
    </row>
    <row r="9" spans="1:32" s="1" customFormat="1" ht="21.75" customHeight="1">
      <c r="A9" s="10"/>
      <c r="B9" s="22" t="s">
        <v>122</v>
      </c>
      <c r="C9" s="22" t="s">
        <v>51</v>
      </c>
      <c r="D9" s="22" t="s">
        <v>33</v>
      </c>
      <c r="E9" s="7">
        <v>5</v>
      </c>
      <c r="F9" s="7">
        <v>16</v>
      </c>
      <c r="G9" s="7">
        <v>31</v>
      </c>
      <c r="H9" s="7">
        <v>70</v>
      </c>
      <c r="I9" s="7">
        <v>103</v>
      </c>
      <c r="J9" s="7">
        <v>156</v>
      </c>
      <c r="K9" s="7">
        <v>118</v>
      </c>
      <c r="L9" s="7">
        <v>77</v>
      </c>
      <c r="M9" s="7">
        <f t="shared" si="4"/>
        <v>576</v>
      </c>
      <c r="N9" s="8">
        <f t="shared" si="0"/>
        <v>2.8628472222222223</v>
      </c>
      <c r="O9" s="41">
        <f t="shared" si="1"/>
        <v>0.801652947902752</v>
      </c>
      <c r="P9" s="7">
        <v>0</v>
      </c>
      <c r="Q9" s="7">
        <v>0</v>
      </c>
      <c r="R9" s="7" t="s">
        <v>305</v>
      </c>
      <c r="U9" s="1" t="s">
        <v>29</v>
      </c>
      <c r="V9" s="1">
        <f>SUM(E62:E65)</f>
        <v>52</v>
      </c>
      <c r="W9" s="1">
        <f aca="true" t="shared" si="8" ref="W9:AC9">SUM(F62:F65)</f>
        <v>25</v>
      </c>
      <c r="X9" s="1">
        <f t="shared" si="8"/>
        <v>21</v>
      </c>
      <c r="Y9" s="1">
        <f t="shared" si="8"/>
        <v>25</v>
      </c>
      <c r="Z9" s="1">
        <f t="shared" si="8"/>
        <v>29</v>
      </c>
      <c r="AA9" s="1">
        <f t="shared" si="8"/>
        <v>137</v>
      </c>
      <c r="AB9" s="1">
        <f t="shared" si="8"/>
        <v>289</v>
      </c>
      <c r="AC9" s="1">
        <f t="shared" si="8"/>
        <v>1024</v>
      </c>
      <c r="AD9" s="1">
        <f t="shared" si="3"/>
        <v>1602</v>
      </c>
      <c r="AE9" s="1">
        <f>SUM(P56:P65)</f>
        <v>71</v>
      </c>
      <c r="AF9" s="1">
        <f>SUM(Q56:Q65)</f>
        <v>8</v>
      </c>
    </row>
    <row r="10" spans="1:32" s="1" customFormat="1" ht="21.75" customHeight="1">
      <c r="A10" s="10"/>
      <c r="B10" s="22" t="s">
        <v>126</v>
      </c>
      <c r="C10" s="22" t="s">
        <v>484</v>
      </c>
      <c r="D10" s="22" t="s">
        <v>32</v>
      </c>
      <c r="E10" s="7">
        <v>4</v>
      </c>
      <c r="F10" s="7">
        <v>0</v>
      </c>
      <c r="G10" s="7">
        <v>0</v>
      </c>
      <c r="H10" s="7">
        <v>27</v>
      </c>
      <c r="I10" s="7">
        <v>53</v>
      </c>
      <c r="J10" s="7">
        <v>177</v>
      </c>
      <c r="K10" s="7">
        <v>144</v>
      </c>
      <c r="L10" s="7">
        <v>171</v>
      </c>
      <c r="M10" s="7">
        <f t="shared" si="4"/>
        <v>576</v>
      </c>
      <c r="N10" s="8">
        <f t="shared" si="0"/>
        <v>3.3081597222222223</v>
      </c>
      <c r="O10" s="41">
        <f t="shared" si="1"/>
        <v>0.6299135320201844</v>
      </c>
      <c r="P10" s="7">
        <v>0</v>
      </c>
      <c r="Q10" s="7">
        <v>0</v>
      </c>
      <c r="R10" s="7" t="s">
        <v>305</v>
      </c>
      <c r="U10" s="1" t="s">
        <v>30</v>
      </c>
      <c r="V10" s="1">
        <f aca="true" t="shared" si="9" ref="V10:AC10">SUM(E68:E69)</f>
        <v>17</v>
      </c>
      <c r="W10" s="1">
        <f t="shared" si="9"/>
        <v>8</v>
      </c>
      <c r="X10" s="1">
        <f t="shared" si="9"/>
        <v>15</v>
      </c>
      <c r="Y10" s="1">
        <f t="shared" si="9"/>
        <v>26</v>
      </c>
      <c r="Z10" s="1">
        <f t="shared" si="9"/>
        <v>36</v>
      </c>
      <c r="AA10" s="1">
        <f t="shared" si="9"/>
        <v>160</v>
      </c>
      <c r="AB10" s="1">
        <f t="shared" si="9"/>
        <v>232</v>
      </c>
      <c r="AC10" s="1">
        <f t="shared" si="9"/>
        <v>519</v>
      </c>
      <c r="AD10" s="1">
        <f t="shared" si="3"/>
        <v>1013</v>
      </c>
      <c r="AE10" s="1">
        <f>SUM(P62:P69)</f>
        <v>24</v>
      </c>
      <c r="AF10" s="1">
        <f>SUM(Q62:Q69)</f>
        <v>14</v>
      </c>
    </row>
    <row r="11" spans="1:32" s="1" customFormat="1" ht="21.75" customHeight="1">
      <c r="A11" s="10"/>
      <c r="B11" s="22" t="s">
        <v>131</v>
      </c>
      <c r="C11" s="22" t="s">
        <v>483</v>
      </c>
      <c r="D11" s="22" t="s">
        <v>32</v>
      </c>
      <c r="E11" s="7">
        <v>0</v>
      </c>
      <c r="F11" s="7">
        <v>5</v>
      </c>
      <c r="G11" s="7">
        <v>1</v>
      </c>
      <c r="H11" s="7">
        <v>4</v>
      </c>
      <c r="I11" s="7">
        <v>4</v>
      </c>
      <c r="J11" s="7">
        <v>12</v>
      </c>
      <c r="K11" s="7">
        <v>8</v>
      </c>
      <c r="L11" s="7">
        <v>16</v>
      </c>
      <c r="M11" s="7">
        <f t="shared" si="4"/>
        <v>50</v>
      </c>
      <c r="N11" s="8">
        <f t="shared" si="0"/>
        <v>3.05</v>
      </c>
      <c r="O11" s="41">
        <f t="shared" si="1"/>
        <v>0.9500000000000008</v>
      </c>
      <c r="P11" s="7">
        <v>0</v>
      </c>
      <c r="Q11" s="7">
        <v>0</v>
      </c>
      <c r="R11" s="7" t="s">
        <v>306</v>
      </c>
      <c r="AE11" s="1" t="s">
        <v>20</v>
      </c>
      <c r="AF11" s="1" t="s">
        <v>20</v>
      </c>
    </row>
    <row r="12" spans="1:30" s="1" customFormat="1" ht="21.75" customHeight="1">
      <c r="A12" s="10"/>
      <c r="B12" s="22" t="s">
        <v>128</v>
      </c>
      <c r="C12" s="22" t="s">
        <v>486</v>
      </c>
      <c r="D12" s="22" t="s">
        <v>32</v>
      </c>
      <c r="E12" s="7">
        <v>0</v>
      </c>
      <c r="F12" s="7">
        <v>0</v>
      </c>
      <c r="G12" s="7">
        <v>0</v>
      </c>
      <c r="H12" s="7">
        <v>1</v>
      </c>
      <c r="I12" s="7">
        <v>5</v>
      </c>
      <c r="J12" s="7">
        <v>38</v>
      </c>
      <c r="K12" s="7">
        <v>12</v>
      </c>
      <c r="L12" s="7">
        <v>40</v>
      </c>
      <c r="M12" s="7">
        <f>SUM(E12:L12)</f>
        <v>96</v>
      </c>
      <c r="N12" s="8">
        <f>((4*L12)+(3.5*K12)+(3*J12)+(2.5*I12)+(2*H12)+(1.5*G12)+(F12))/M12</f>
        <v>3.4427083333333335</v>
      </c>
      <c r="O12" s="41">
        <f>SQRT((16*L12+12.25*K12+9*J12+6.25*I12+4*H12+2.25*G12+F12)/M12-(N12^2))</f>
        <v>0.5247508916275297</v>
      </c>
      <c r="P12" s="7">
        <v>0</v>
      </c>
      <c r="Q12" s="7">
        <v>0</v>
      </c>
      <c r="R12" s="7" t="s">
        <v>306</v>
      </c>
      <c r="U12" s="1" t="s">
        <v>85</v>
      </c>
      <c r="V12" s="2">
        <f>SUM(V5:V7)</f>
        <v>141</v>
      </c>
      <c r="W12" s="2">
        <f aca="true" t="shared" si="10" ref="W12:AC12">SUM(W5:W7)</f>
        <v>398</v>
      </c>
      <c r="X12" s="2">
        <f t="shared" si="10"/>
        <v>286</v>
      </c>
      <c r="Y12" s="2">
        <f t="shared" si="10"/>
        <v>488</v>
      </c>
      <c r="Z12" s="2">
        <f t="shared" si="10"/>
        <v>639</v>
      </c>
      <c r="AA12" s="2">
        <f t="shared" si="10"/>
        <v>1153</v>
      </c>
      <c r="AB12" s="2">
        <f t="shared" si="10"/>
        <v>1166</v>
      </c>
      <c r="AC12" s="2">
        <f t="shared" si="10"/>
        <v>2694</v>
      </c>
      <c r="AD12" s="2">
        <f>SUM(AD5:AD7)</f>
        <v>6965</v>
      </c>
    </row>
    <row r="13" spans="1:30" s="1" customFormat="1" ht="21.75" customHeight="1">
      <c r="A13" s="10"/>
      <c r="B13" s="22" t="s">
        <v>129</v>
      </c>
      <c r="C13" s="22" t="s">
        <v>487</v>
      </c>
      <c r="D13" s="22" t="s">
        <v>32</v>
      </c>
      <c r="E13" s="7">
        <v>0</v>
      </c>
      <c r="F13" s="7">
        <v>0</v>
      </c>
      <c r="G13" s="7">
        <v>0</v>
      </c>
      <c r="H13" s="7">
        <v>7</v>
      </c>
      <c r="I13" s="7">
        <v>5</v>
      </c>
      <c r="J13" s="7">
        <v>3</v>
      </c>
      <c r="K13" s="7">
        <v>3</v>
      </c>
      <c r="L13" s="7">
        <v>7</v>
      </c>
      <c r="M13" s="7">
        <f>SUM(E13:L13)</f>
        <v>25</v>
      </c>
      <c r="N13" s="8">
        <f>((4*L13)+(3.5*K13)+(3*J13)+(2.5*I13)+(2*H13)+(1.5*G13)+(F13))/M13</f>
        <v>2.96</v>
      </c>
      <c r="O13" s="41">
        <f>SQRT((16*L13+12.25*K13+9*J13+6.25*I13+4*H13+2.25*G13+F13)/M13-(N13^2))</f>
        <v>0.7989993742175276</v>
      </c>
      <c r="P13" s="7">
        <v>0</v>
      </c>
      <c r="Q13" s="7">
        <v>0</v>
      </c>
      <c r="R13" s="7" t="s">
        <v>306</v>
      </c>
      <c r="U13" s="1" t="s">
        <v>86</v>
      </c>
      <c r="V13" s="2">
        <f>SUM(V8:V10)</f>
        <v>150</v>
      </c>
      <c r="W13" s="2">
        <f aca="true" t="shared" si="11" ref="W13:AC13">SUM(W8:W10)</f>
        <v>74</v>
      </c>
      <c r="X13" s="2">
        <f t="shared" si="11"/>
        <v>69</v>
      </c>
      <c r="Y13" s="2">
        <f t="shared" si="11"/>
        <v>129</v>
      </c>
      <c r="Z13" s="2">
        <f t="shared" si="11"/>
        <v>145</v>
      </c>
      <c r="AA13" s="2">
        <f t="shared" si="11"/>
        <v>474</v>
      </c>
      <c r="AB13" s="2">
        <f t="shared" si="11"/>
        <v>902</v>
      </c>
      <c r="AC13" s="2">
        <f t="shared" si="11"/>
        <v>2845</v>
      </c>
      <c r="AD13" s="2">
        <f>SUM(AD8:AD10)</f>
        <v>4788</v>
      </c>
    </row>
    <row r="14" spans="1:30" s="1" customFormat="1" ht="21.75" customHeight="1">
      <c r="A14" s="10"/>
      <c r="B14" s="22" t="s">
        <v>130</v>
      </c>
      <c r="C14" s="22" t="s">
        <v>489</v>
      </c>
      <c r="D14" s="22" t="s">
        <v>32</v>
      </c>
      <c r="E14" s="7">
        <v>0</v>
      </c>
      <c r="F14" s="7">
        <v>3</v>
      </c>
      <c r="G14" s="7">
        <v>5</v>
      </c>
      <c r="H14" s="7">
        <v>5</v>
      </c>
      <c r="I14" s="7">
        <v>2</v>
      </c>
      <c r="J14" s="7">
        <v>4</v>
      </c>
      <c r="K14" s="7">
        <v>11</v>
      </c>
      <c r="L14" s="7">
        <v>19</v>
      </c>
      <c r="M14" s="7">
        <f>SUM(E14:L14)</f>
        <v>49</v>
      </c>
      <c r="N14" s="8">
        <f>((4*L14)+(3.5*K14)+(3*J14)+(2.5*I14)+(2*H14)+(1.5*G14)+(F14))/M14</f>
        <v>3.1020408163265305</v>
      </c>
      <c r="O14" s="41">
        <f>SQRT((16*L14+12.25*K14+9*J14+6.25*I14+4*H14+2.25*G14+F14)/M14-(N14^2))</f>
        <v>1.0100494625023937</v>
      </c>
      <c r="P14" s="7">
        <v>0</v>
      </c>
      <c r="Q14" s="7">
        <v>0</v>
      </c>
      <c r="R14" s="7" t="s">
        <v>306</v>
      </c>
      <c r="U14" s="1" t="s">
        <v>87</v>
      </c>
      <c r="V14" s="2">
        <f aca="true" t="shared" si="12" ref="V14:AD14">SUM(V12:V13)</f>
        <v>291</v>
      </c>
      <c r="W14" s="2">
        <f t="shared" si="12"/>
        <v>472</v>
      </c>
      <c r="X14" s="2">
        <f t="shared" si="12"/>
        <v>355</v>
      </c>
      <c r="Y14" s="2">
        <f t="shared" si="12"/>
        <v>617</v>
      </c>
      <c r="Z14" s="2">
        <f t="shared" si="12"/>
        <v>784</v>
      </c>
      <c r="AA14" s="2">
        <f t="shared" si="12"/>
        <v>1627</v>
      </c>
      <c r="AB14" s="2">
        <f t="shared" si="12"/>
        <v>2068</v>
      </c>
      <c r="AC14" s="2">
        <f t="shared" si="12"/>
        <v>5539</v>
      </c>
      <c r="AD14" s="2">
        <f t="shared" si="12"/>
        <v>11753</v>
      </c>
    </row>
    <row r="15" spans="1:18" s="1" customFormat="1" ht="21.75" customHeight="1">
      <c r="A15" s="10"/>
      <c r="B15" s="22" t="s">
        <v>127</v>
      </c>
      <c r="C15" s="22" t="s">
        <v>51</v>
      </c>
      <c r="D15" s="22" t="s">
        <v>33</v>
      </c>
      <c r="E15" s="7">
        <v>34</v>
      </c>
      <c r="F15" s="7">
        <v>38</v>
      </c>
      <c r="G15" s="7">
        <v>33</v>
      </c>
      <c r="H15" s="7">
        <v>43</v>
      </c>
      <c r="I15" s="7">
        <v>44</v>
      </c>
      <c r="J15" s="7">
        <v>78</v>
      </c>
      <c r="K15" s="7">
        <v>88</v>
      </c>
      <c r="L15" s="7">
        <v>217</v>
      </c>
      <c r="M15" s="7">
        <f>SUM(E15:L15)</f>
        <v>575</v>
      </c>
      <c r="N15" s="8">
        <f>((4*L15)+(3.5*K15)+(3*J15)+(2.5*I15)+(2*H15)+(1.5*G15)+(F15))/M15</f>
        <v>2.945217391304348</v>
      </c>
      <c r="O15" s="41">
        <f>SQRT((16*L15+12.25*K15+9*J15+6.25*I15+4*H15+2.25*G15+F15)/M15-(N15^2))</f>
        <v>1.196752379186624</v>
      </c>
      <c r="P15" s="7">
        <v>0</v>
      </c>
      <c r="Q15" s="7">
        <v>0</v>
      </c>
      <c r="R15" s="7" t="s">
        <v>306</v>
      </c>
    </row>
    <row r="16" spans="1:18" s="1" customFormat="1" ht="21.75" customHeight="1">
      <c r="A16" s="10"/>
      <c r="B16" s="22" t="s">
        <v>132</v>
      </c>
      <c r="C16" s="22" t="s">
        <v>484</v>
      </c>
      <c r="D16" s="22" t="s">
        <v>32</v>
      </c>
      <c r="E16" s="7">
        <v>5</v>
      </c>
      <c r="F16" s="7">
        <v>0</v>
      </c>
      <c r="G16" s="7">
        <v>2</v>
      </c>
      <c r="H16" s="7">
        <v>9</v>
      </c>
      <c r="I16" s="7">
        <v>8</v>
      </c>
      <c r="J16" s="7">
        <v>49</v>
      </c>
      <c r="K16" s="7">
        <v>86</v>
      </c>
      <c r="L16" s="7">
        <v>416</v>
      </c>
      <c r="M16" s="7">
        <f>SUM(E16:L16)</f>
        <v>575</v>
      </c>
      <c r="N16" s="8">
        <f>((4*L16)+(3.5*K16)+(3*J16)+(2.5*I16)+(2*H16)+(1.5*G16)+(F16))/M16</f>
        <v>3.7443478260869565</v>
      </c>
      <c r="O16" s="41">
        <f>SQRT((16*L16+12.25*K16+9*J16+6.25*I16+4*H16+2.25*G16+F16)/M16-(N16^2))</f>
        <v>0.5585993826718405</v>
      </c>
      <c r="P16" s="7">
        <v>0</v>
      </c>
      <c r="Q16" s="7">
        <v>0</v>
      </c>
      <c r="R16" s="7" t="s">
        <v>306</v>
      </c>
    </row>
    <row r="17" spans="1:18" s="1" customFormat="1" ht="22.5" customHeight="1">
      <c r="A17" s="7" t="s">
        <v>26</v>
      </c>
      <c r="B17" s="7" t="s">
        <v>255</v>
      </c>
      <c r="C17" s="22" t="s">
        <v>267</v>
      </c>
      <c r="D17" s="22" t="s">
        <v>32</v>
      </c>
      <c r="E17" s="7">
        <v>9</v>
      </c>
      <c r="F17" s="7">
        <v>3</v>
      </c>
      <c r="G17" s="7">
        <v>3</v>
      </c>
      <c r="H17" s="7">
        <v>3</v>
      </c>
      <c r="I17" s="7">
        <v>5</v>
      </c>
      <c r="J17" s="7">
        <v>9</v>
      </c>
      <c r="K17" s="7">
        <v>4</v>
      </c>
      <c r="L17" s="7">
        <v>15</v>
      </c>
      <c r="M17" s="7">
        <f t="shared" si="4"/>
        <v>51</v>
      </c>
      <c r="N17" s="8">
        <f t="shared" si="0"/>
        <v>2.4901960784313726</v>
      </c>
      <c r="O17" s="41">
        <f t="shared" si="1"/>
        <v>1.4467346467213111</v>
      </c>
      <c r="P17" s="7">
        <v>0</v>
      </c>
      <c r="Q17" s="7">
        <v>0</v>
      </c>
      <c r="R17" s="7" t="s">
        <v>312</v>
      </c>
    </row>
    <row r="18" spans="1:32" s="1" customFormat="1" ht="22.5" customHeight="1">
      <c r="A18" s="9"/>
      <c r="B18" s="7" t="s">
        <v>256</v>
      </c>
      <c r="C18" s="22" t="s">
        <v>269</v>
      </c>
      <c r="D18" s="22" t="s">
        <v>32</v>
      </c>
      <c r="E18" s="7">
        <v>2</v>
      </c>
      <c r="F18" s="7">
        <v>2</v>
      </c>
      <c r="G18" s="7">
        <v>1</v>
      </c>
      <c r="H18" s="7">
        <v>1</v>
      </c>
      <c r="I18" s="7">
        <v>7</v>
      </c>
      <c r="J18" s="7">
        <v>14</v>
      </c>
      <c r="K18" s="7">
        <v>26</v>
      </c>
      <c r="L18" s="7">
        <v>46</v>
      </c>
      <c r="M18" s="7">
        <f t="shared" si="4"/>
        <v>99</v>
      </c>
      <c r="N18" s="8">
        <f t="shared" si="0"/>
        <v>3.4343434343434343</v>
      </c>
      <c r="O18" s="41">
        <f t="shared" si="1"/>
        <v>0.809184851858397</v>
      </c>
      <c r="P18" s="7">
        <v>0</v>
      </c>
      <c r="Q18" s="7">
        <v>0</v>
      </c>
      <c r="R18" s="7" t="s">
        <v>312</v>
      </c>
      <c r="AE18" s="2">
        <f>SUM(AE5:AE7)</f>
        <v>17</v>
      </c>
      <c r="AF18" s="2">
        <f>SUM(AF5:AF7)</f>
        <v>3</v>
      </c>
    </row>
    <row r="19" spans="1:32" s="1" customFormat="1" ht="22.5" customHeight="1">
      <c r="A19" s="10"/>
      <c r="B19" s="7" t="s">
        <v>257</v>
      </c>
      <c r="C19" s="22" t="s">
        <v>270</v>
      </c>
      <c r="D19" s="22" t="s">
        <v>32</v>
      </c>
      <c r="E19" s="7">
        <v>2</v>
      </c>
      <c r="F19" s="7">
        <v>0</v>
      </c>
      <c r="G19" s="7">
        <v>0</v>
      </c>
      <c r="H19" s="7">
        <v>0</v>
      </c>
      <c r="I19" s="7">
        <v>0</v>
      </c>
      <c r="J19" s="7">
        <v>6</v>
      </c>
      <c r="K19" s="7">
        <v>17</v>
      </c>
      <c r="L19" s="7">
        <v>26</v>
      </c>
      <c r="M19" s="7">
        <f t="shared" si="4"/>
        <v>51</v>
      </c>
      <c r="N19" s="8">
        <f t="shared" si="0"/>
        <v>3.5588235294117645</v>
      </c>
      <c r="O19" s="41">
        <f t="shared" si="1"/>
        <v>0.7961122372808549</v>
      </c>
      <c r="P19" s="7">
        <v>0</v>
      </c>
      <c r="Q19" s="7">
        <v>0</v>
      </c>
      <c r="R19" s="7" t="s">
        <v>312</v>
      </c>
      <c r="AE19" s="2">
        <f>SUM(AE9:AE11)</f>
        <v>95</v>
      </c>
      <c r="AF19" s="2">
        <f>SUM(AF9:AF11)</f>
        <v>22</v>
      </c>
    </row>
    <row r="20" spans="1:32" s="1" customFormat="1" ht="22.5" customHeight="1">
      <c r="A20" s="10"/>
      <c r="B20" s="7" t="s">
        <v>258</v>
      </c>
      <c r="C20" s="22" t="s">
        <v>273</v>
      </c>
      <c r="D20" s="35" t="s">
        <v>32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2</v>
      </c>
      <c r="L20" s="7">
        <v>48</v>
      </c>
      <c r="M20" s="7">
        <f t="shared" si="4"/>
        <v>50</v>
      </c>
      <c r="N20" s="33">
        <f t="shared" si="0"/>
        <v>3.98</v>
      </c>
      <c r="O20" s="41">
        <f t="shared" si="1"/>
        <v>0.09797958971132173</v>
      </c>
      <c r="P20" s="7">
        <v>0</v>
      </c>
      <c r="Q20" s="7">
        <v>0</v>
      </c>
      <c r="R20" s="7" t="s">
        <v>312</v>
      </c>
      <c r="AE20" s="2">
        <f>SUM(AE18:AE19)</f>
        <v>112</v>
      </c>
      <c r="AF20" s="2">
        <f>SUM(AF18:AF19)</f>
        <v>25</v>
      </c>
    </row>
    <row r="21" spans="1:18" s="1" customFormat="1" ht="22.5" customHeight="1">
      <c r="A21" s="10"/>
      <c r="B21" s="7" t="s">
        <v>259</v>
      </c>
      <c r="C21" s="22" t="s">
        <v>51</v>
      </c>
      <c r="D21" s="22" t="s">
        <v>33</v>
      </c>
      <c r="E21" s="7">
        <v>18</v>
      </c>
      <c r="F21" s="7">
        <v>87</v>
      </c>
      <c r="G21" s="7">
        <v>46</v>
      </c>
      <c r="H21" s="7">
        <v>79</v>
      </c>
      <c r="I21" s="7">
        <v>63</v>
      </c>
      <c r="J21" s="7">
        <v>94</v>
      </c>
      <c r="K21" s="7">
        <v>80</v>
      </c>
      <c r="L21" s="7">
        <v>129</v>
      </c>
      <c r="M21" s="7">
        <f t="shared" si="4"/>
        <v>596</v>
      </c>
      <c r="N21" s="8">
        <f t="shared" si="0"/>
        <v>2.5998322147651005</v>
      </c>
      <c r="O21" s="41">
        <f t="shared" si="1"/>
        <v>1.130577140152185</v>
      </c>
      <c r="P21" s="7">
        <v>0</v>
      </c>
      <c r="Q21" s="7">
        <v>0</v>
      </c>
      <c r="R21" s="7" t="s">
        <v>312</v>
      </c>
    </row>
    <row r="22" spans="1:18" s="1" customFormat="1" ht="22.5" customHeight="1">
      <c r="A22" s="10"/>
      <c r="B22" s="7" t="s">
        <v>260</v>
      </c>
      <c r="C22" s="22" t="s">
        <v>275</v>
      </c>
      <c r="D22" s="22" t="s">
        <v>32</v>
      </c>
      <c r="E22" s="7">
        <v>3</v>
      </c>
      <c r="F22" s="7">
        <v>46</v>
      </c>
      <c r="G22" s="7">
        <v>54</v>
      </c>
      <c r="H22" s="7">
        <v>88</v>
      </c>
      <c r="I22" s="7">
        <v>86</v>
      </c>
      <c r="J22" s="7">
        <v>74</v>
      </c>
      <c r="K22" s="7">
        <v>54</v>
      </c>
      <c r="L22" s="7">
        <v>186</v>
      </c>
      <c r="M22" s="7">
        <f>SUM(E22:L22)</f>
        <v>591</v>
      </c>
      <c r="N22" s="8">
        <f>((4*L22)+(3.5*K22)+(3*J22)+(2.5*I22)+(2*H22)+(1.5*G22)+(F22))/M22</f>
        <v>2.8307952622673436</v>
      </c>
      <c r="O22" s="41">
        <f>SQRT((16*L22+12.25*K22+9*J22+6.25*I22+4*H22+2.25*G22+F22)/M22-(N22^2))</f>
        <v>1.0280166094396603</v>
      </c>
      <c r="P22" s="7">
        <v>5</v>
      </c>
      <c r="Q22" s="7">
        <v>0</v>
      </c>
      <c r="R22" s="7" t="s">
        <v>312</v>
      </c>
    </row>
    <row r="23" spans="1:18" s="1" customFormat="1" ht="22.5" customHeight="1">
      <c r="A23" s="11"/>
      <c r="B23" s="7" t="s">
        <v>261</v>
      </c>
      <c r="C23" s="22" t="s">
        <v>268</v>
      </c>
      <c r="D23" s="22" t="s">
        <v>32</v>
      </c>
      <c r="E23" s="7">
        <v>13</v>
      </c>
      <c r="F23" s="7">
        <v>7</v>
      </c>
      <c r="G23" s="7">
        <v>1</v>
      </c>
      <c r="H23" s="7">
        <v>1</v>
      </c>
      <c r="I23" s="7">
        <v>1</v>
      </c>
      <c r="J23" s="7">
        <v>3</v>
      </c>
      <c r="K23" s="7">
        <v>4</v>
      </c>
      <c r="L23" s="7">
        <v>20</v>
      </c>
      <c r="M23" s="7">
        <f t="shared" si="4"/>
        <v>50</v>
      </c>
      <c r="N23" s="8">
        <f>((4*L23)+(3.5*K23)+(3*J23)+(2.5*I23)+(2*H23)+(1.5*G23)+(F23))/M23</f>
        <v>2.32</v>
      </c>
      <c r="O23" s="41">
        <f t="shared" si="1"/>
        <v>1.711023085758927</v>
      </c>
      <c r="P23" s="7">
        <v>0</v>
      </c>
      <c r="Q23" s="7">
        <v>0</v>
      </c>
      <c r="R23" s="7" t="s">
        <v>313</v>
      </c>
    </row>
    <row r="24" spans="1:18" s="1" customFormat="1" ht="22.5" customHeight="1">
      <c r="A24" s="12"/>
      <c r="B24" s="12"/>
      <c r="C24" s="48"/>
      <c r="D24" s="48"/>
      <c r="E24" s="12"/>
      <c r="F24" s="12"/>
      <c r="G24" s="12"/>
      <c r="H24" s="12"/>
      <c r="I24" s="12"/>
      <c r="J24" s="12"/>
      <c r="K24" s="12"/>
      <c r="L24" s="12"/>
      <c r="M24" s="12"/>
      <c r="N24" s="13"/>
      <c r="O24" s="38"/>
      <c r="P24" s="12"/>
      <c r="Q24" s="12"/>
      <c r="R24" s="12"/>
    </row>
    <row r="25" spans="1:18" s="1" customFormat="1" ht="29.25">
      <c r="A25" s="135" t="s">
        <v>70</v>
      </c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</row>
    <row r="26" spans="1:18" s="1" customFormat="1" ht="29.25" customHeight="1">
      <c r="A26" s="135" t="s">
        <v>370</v>
      </c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</row>
    <row r="27" spans="1:18" s="1" customFormat="1" ht="23.25">
      <c r="A27" s="126" t="s">
        <v>24</v>
      </c>
      <c r="B27" s="126" t="s">
        <v>0</v>
      </c>
      <c r="C27" s="126" t="s">
        <v>34</v>
      </c>
      <c r="D27" s="126" t="s">
        <v>31</v>
      </c>
      <c r="E27" s="127" t="s">
        <v>19</v>
      </c>
      <c r="F27" s="127"/>
      <c r="G27" s="127"/>
      <c r="H27" s="127"/>
      <c r="I27" s="127"/>
      <c r="J27" s="127"/>
      <c r="K27" s="127"/>
      <c r="L27" s="127"/>
      <c r="M27" s="9" t="s">
        <v>18</v>
      </c>
      <c r="N27" s="126" t="s">
        <v>22</v>
      </c>
      <c r="O27" s="128" t="s">
        <v>23</v>
      </c>
      <c r="P27" s="70"/>
      <c r="Q27" s="70"/>
      <c r="R27" s="126" t="s">
        <v>3</v>
      </c>
    </row>
    <row r="28" spans="1:18" s="1" customFormat="1" ht="23.25">
      <c r="A28" s="126"/>
      <c r="B28" s="126"/>
      <c r="C28" s="126"/>
      <c r="D28" s="126"/>
      <c r="E28" s="7">
        <v>0</v>
      </c>
      <c r="F28" s="7">
        <v>1</v>
      </c>
      <c r="G28" s="7">
        <v>1.5</v>
      </c>
      <c r="H28" s="7">
        <v>2</v>
      </c>
      <c r="I28" s="7">
        <v>2.5</v>
      </c>
      <c r="J28" s="7">
        <v>3</v>
      </c>
      <c r="K28" s="7">
        <v>3.5</v>
      </c>
      <c r="L28" s="7">
        <v>4</v>
      </c>
      <c r="M28" s="11" t="s">
        <v>21</v>
      </c>
      <c r="N28" s="126"/>
      <c r="O28" s="128"/>
      <c r="P28" s="71" t="s">
        <v>1</v>
      </c>
      <c r="Q28" s="71" t="s">
        <v>2</v>
      </c>
      <c r="R28" s="126"/>
    </row>
    <row r="29" spans="1:18" s="1" customFormat="1" ht="23.25">
      <c r="A29" s="91" t="s">
        <v>252</v>
      </c>
      <c r="B29" s="91" t="s">
        <v>262</v>
      </c>
      <c r="C29" s="73" t="s">
        <v>271</v>
      </c>
      <c r="D29" s="73" t="s">
        <v>32</v>
      </c>
      <c r="E29" s="7">
        <v>1</v>
      </c>
      <c r="F29" s="7">
        <v>1</v>
      </c>
      <c r="G29" s="7">
        <v>3</v>
      </c>
      <c r="H29" s="7">
        <v>7</v>
      </c>
      <c r="I29" s="7">
        <v>26</v>
      </c>
      <c r="J29" s="7">
        <v>28</v>
      </c>
      <c r="K29" s="7">
        <v>22</v>
      </c>
      <c r="L29" s="7">
        <v>12</v>
      </c>
      <c r="M29" s="7">
        <f aca="true" t="shared" si="13" ref="M29:M34">SUM(E29:L29)</f>
        <v>100</v>
      </c>
      <c r="N29" s="8">
        <f>((4*L29)+(3.5*K29)+(3*J29)+(2.5*I29)+(2*H29)+(1.5*G29)+(F29))/M29</f>
        <v>2.935</v>
      </c>
      <c r="O29" s="41">
        <f>SQRT((16*L29+12.25*K29+9*J29+6.25*I29+4*H29+2.25*G29+F29)/M29-(N29^2))</f>
        <v>0.7094187761823044</v>
      </c>
      <c r="P29" s="83">
        <v>0</v>
      </c>
      <c r="Q29" s="83">
        <v>0</v>
      </c>
      <c r="R29" s="91" t="s">
        <v>313</v>
      </c>
    </row>
    <row r="30" spans="1:18" s="1" customFormat="1" ht="23.25">
      <c r="A30" s="70"/>
      <c r="B30" s="91" t="s">
        <v>263</v>
      </c>
      <c r="C30" s="73" t="s">
        <v>272</v>
      </c>
      <c r="D30" s="73" t="s">
        <v>32</v>
      </c>
      <c r="E30" s="7">
        <v>0</v>
      </c>
      <c r="F30" s="7">
        <v>0</v>
      </c>
      <c r="G30" s="7">
        <v>1</v>
      </c>
      <c r="H30" s="7">
        <v>0</v>
      </c>
      <c r="I30" s="7">
        <v>0</v>
      </c>
      <c r="J30" s="7">
        <v>3</v>
      </c>
      <c r="K30" s="7">
        <v>10</v>
      </c>
      <c r="L30" s="7">
        <v>32</v>
      </c>
      <c r="M30" s="7">
        <f t="shared" si="13"/>
        <v>46</v>
      </c>
      <c r="N30" s="8">
        <f>((4*L30)+(3.5*K30)+(3*J30)+(2.5*I30)+(2*H30)+(1.5*G30)+(F30))/M30</f>
        <v>3.7717391304347827</v>
      </c>
      <c r="O30" s="41">
        <f>SQRT((16*L30+12.25*K30+9*J30+6.25*I30+4*H30+2.25*G30+F30)/M30-(N30^2))</f>
        <v>0.45092322853677325</v>
      </c>
      <c r="P30" s="83">
        <v>0</v>
      </c>
      <c r="Q30" s="83">
        <v>0</v>
      </c>
      <c r="R30" s="91" t="s">
        <v>313</v>
      </c>
    </row>
    <row r="31" spans="1:18" s="1" customFormat="1" ht="23.25">
      <c r="A31" s="112"/>
      <c r="B31" s="91" t="s">
        <v>264</v>
      </c>
      <c r="C31" s="73" t="s">
        <v>274</v>
      </c>
      <c r="D31" s="73" t="s">
        <v>32</v>
      </c>
      <c r="E31" s="7">
        <v>3</v>
      </c>
      <c r="F31" s="7">
        <v>5</v>
      </c>
      <c r="G31" s="7">
        <v>9</v>
      </c>
      <c r="H31" s="7">
        <v>7</v>
      </c>
      <c r="I31" s="7">
        <v>5</v>
      </c>
      <c r="J31" s="7">
        <v>4</v>
      </c>
      <c r="K31" s="7">
        <v>3</v>
      </c>
      <c r="L31" s="7">
        <v>15</v>
      </c>
      <c r="M31" s="7">
        <f t="shared" si="13"/>
        <v>51</v>
      </c>
      <c r="N31" s="8">
        <f>((4*L31)+(3.5*K31)+(3*J31)+(2.5*I31)+(2*H31)+(1.5*G31)+(F31))/M31</f>
        <v>2.5</v>
      </c>
      <c r="O31" s="41">
        <f>SQRT((16*L31+12.25*K31+9*J31+6.25*I31+4*H31+2.25*G31+F31)/M31-(N31^2))</f>
        <v>1.2406513153479142</v>
      </c>
      <c r="P31" s="83">
        <v>0</v>
      </c>
      <c r="Q31" s="83">
        <v>0</v>
      </c>
      <c r="R31" s="91" t="s">
        <v>313</v>
      </c>
    </row>
    <row r="32" spans="1:18" s="1" customFormat="1" ht="23.25">
      <c r="A32" s="112"/>
      <c r="B32" s="91" t="s">
        <v>265</v>
      </c>
      <c r="C32" s="73" t="s">
        <v>51</v>
      </c>
      <c r="D32" s="73" t="s">
        <v>33</v>
      </c>
      <c r="E32" s="7">
        <v>9</v>
      </c>
      <c r="F32" s="7">
        <v>14</v>
      </c>
      <c r="G32" s="7">
        <v>22</v>
      </c>
      <c r="H32" s="7">
        <v>52</v>
      </c>
      <c r="I32" s="7">
        <v>73</v>
      </c>
      <c r="J32" s="7">
        <v>149</v>
      </c>
      <c r="K32" s="7">
        <v>152</v>
      </c>
      <c r="L32" s="7">
        <v>119</v>
      </c>
      <c r="M32" s="7">
        <f t="shared" si="13"/>
        <v>590</v>
      </c>
      <c r="N32" s="8">
        <f>((4*L32)+(3.5*K32)+(3*J32)+(2.5*I32)+(2*H32)+(1.5*G32)+(F32))/M32</f>
        <v>3.0313559322033896</v>
      </c>
      <c r="O32" s="41">
        <f>SQRT((16*L32+12.25*K32+9*J32+6.25*I32+4*H32+2.25*G32+F32)/M32-(N32^2))</f>
        <v>0.8368321169483978</v>
      </c>
      <c r="P32" s="83">
        <v>1</v>
      </c>
      <c r="Q32" s="83">
        <v>0</v>
      </c>
      <c r="R32" s="91" t="s">
        <v>313</v>
      </c>
    </row>
    <row r="33" spans="1:18" s="1" customFormat="1" ht="23.25">
      <c r="A33" s="71"/>
      <c r="B33" s="91" t="s">
        <v>266</v>
      </c>
      <c r="C33" s="73" t="s">
        <v>276</v>
      </c>
      <c r="D33" s="73" t="s">
        <v>32</v>
      </c>
      <c r="E33" s="7">
        <v>10</v>
      </c>
      <c r="F33" s="7">
        <v>63</v>
      </c>
      <c r="G33" s="7">
        <v>24</v>
      </c>
      <c r="H33" s="7">
        <v>8</v>
      </c>
      <c r="I33" s="7">
        <v>24</v>
      </c>
      <c r="J33" s="7">
        <v>43</v>
      </c>
      <c r="K33" s="7">
        <v>78</v>
      </c>
      <c r="L33" s="7">
        <v>341</v>
      </c>
      <c r="M33" s="7">
        <f t="shared" si="13"/>
        <v>591</v>
      </c>
      <c r="N33" s="8">
        <f>((4*L33)+(3.5*K33)+(3*J33)+(2.5*I33)+(2*H33)+(1.5*G33)+(F33))/M33</f>
        <v>3.284263959390863</v>
      </c>
      <c r="O33" s="41">
        <f>SQRT((16*L33+12.25*K33+9*J33+6.25*I33+4*H33+2.25*G33+F33)/M33-(N33^2))</f>
        <v>1.1058555536875283</v>
      </c>
      <c r="P33" s="83">
        <v>0</v>
      </c>
      <c r="Q33" s="83">
        <v>0</v>
      </c>
      <c r="R33" s="91" t="s">
        <v>313</v>
      </c>
    </row>
    <row r="34" spans="1:18" s="1" customFormat="1" ht="23.25">
      <c r="A34" s="7" t="s">
        <v>27</v>
      </c>
      <c r="B34" s="7" t="s">
        <v>358</v>
      </c>
      <c r="C34" s="22" t="s">
        <v>51</v>
      </c>
      <c r="D34" s="22" t="s">
        <v>33</v>
      </c>
      <c r="E34" s="7">
        <v>3</v>
      </c>
      <c r="F34" s="7">
        <v>13</v>
      </c>
      <c r="G34" s="7">
        <v>10</v>
      </c>
      <c r="H34" s="7">
        <v>22</v>
      </c>
      <c r="I34" s="7">
        <v>49</v>
      </c>
      <c r="J34" s="7">
        <v>107</v>
      </c>
      <c r="K34" s="7">
        <v>111</v>
      </c>
      <c r="L34" s="7">
        <v>237</v>
      </c>
      <c r="M34" s="7">
        <f t="shared" si="13"/>
        <v>552</v>
      </c>
      <c r="N34" s="8">
        <f aca="true" t="shared" si="14" ref="N34:N46">((4*L34)+(3.5*K34)+(3*J34)+(2.5*I34)+(2*H34)+(1.5*G34)+(F34))/M34</f>
        <v>3.3550724637681157</v>
      </c>
      <c r="O34" s="41">
        <f aca="true" t="shared" si="15" ref="O34:O46">SQRT((16*L34+12.25*K34+9*J34+6.25*I34+4*H34+2.25*G34+F34)/M34-(N34^2))</f>
        <v>0.7742525581065329</v>
      </c>
      <c r="P34" s="7">
        <v>5</v>
      </c>
      <c r="Q34" s="7">
        <v>0</v>
      </c>
      <c r="R34" s="7" t="s">
        <v>322</v>
      </c>
    </row>
    <row r="35" spans="1:18" s="1" customFormat="1" ht="23.25">
      <c r="A35" s="9"/>
      <c r="B35" s="7" t="s">
        <v>359</v>
      </c>
      <c r="C35" s="22" t="s">
        <v>490</v>
      </c>
      <c r="D35" s="22" t="s">
        <v>32</v>
      </c>
      <c r="E35" s="7">
        <v>1</v>
      </c>
      <c r="F35" s="7">
        <v>2</v>
      </c>
      <c r="G35" s="7">
        <v>2</v>
      </c>
      <c r="H35" s="7">
        <v>5</v>
      </c>
      <c r="I35" s="7">
        <v>10</v>
      </c>
      <c r="J35" s="7">
        <v>18</v>
      </c>
      <c r="K35" s="7">
        <v>20</v>
      </c>
      <c r="L35" s="7">
        <v>40</v>
      </c>
      <c r="M35" s="7">
        <f aca="true" t="shared" si="16" ref="M35:M46">SUM(E35:L35)</f>
        <v>98</v>
      </c>
      <c r="N35" s="8">
        <f t="shared" si="14"/>
        <v>3.306122448979592</v>
      </c>
      <c r="O35" s="41">
        <f t="shared" si="15"/>
        <v>0.8132595447008679</v>
      </c>
      <c r="P35" s="7">
        <v>0</v>
      </c>
      <c r="Q35" s="7">
        <v>0</v>
      </c>
      <c r="R35" s="7" t="s">
        <v>322</v>
      </c>
    </row>
    <row r="36" spans="1:18" s="1" customFormat="1" ht="23.25">
      <c r="A36" s="10"/>
      <c r="B36" s="7" t="s">
        <v>360</v>
      </c>
      <c r="C36" s="22" t="s">
        <v>491</v>
      </c>
      <c r="D36" s="22" t="s">
        <v>32</v>
      </c>
      <c r="E36" s="7">
        <v>2</v>
      </c>
      <c r="F36" s="7">
        <v>8</v>
      </c>
      <c r="G36" s="7">
        <v>2</v>
      </c>
      <c r="H36" s="7">
        <v>9</v>
      </c>
      <c r="I36" s="7">
        <v>6</v>
      </c>
      <c r="J36" s="7">
        <v>4</v>
      </c>
      <c r="K36" s="7">
        <v>4</v>
      </c>
      <c r="L36" s="7">
        <v>10</v>
      </c>
      <c r="M36" s="7">
        <f t="shared" si="16"/>
        <v>45</v>
      </c>
      <c r="N36" s="8">
        <f t="shared" si="14"/>
        <v>2.4444444444444446</v>
      </c>
      <c r="O36" s="41">
        <f t="shared" si="15"/>
        <v>1.1748391011454486</v>
      </c>
      <c r="P36" s="7">
        <v>1</v>
      </c>
      <c r="Q36" s="7">
        <v>1</v>
      </c>
      <c r="R36" s="7" t="s">
        <v>322</v>
      </c>
    </row>
    <row r="37" spans="1:18" s="1" customFormat="1" ht="23.25">
      <c r="A37" s="10"/>
      <c r="B37" s="7" t="s">
        <v>361</v>
      </c>
      <c r="C37" s="22" t="s">
        <v>492</v>
      </c>
      <c r="D37" s="22" t="s">
        <v>32</v>
      </c>
      <c r="E37" s="7">
        <v>0</v>
      </c>
      <c r="F37" s="7">
        <v>2</v>
      </c>
      <c r="G37" s="7">
        <v>1</v>
      </c>
      <c r="H37" s="7">
        <v>6</v>
      </c>
      <c r="I37" s="7">
        <v>1</v>
      </c>
      <c r="J37" s="7">
        <v>2</v>
      </c>
      <c r="K37" s="7">
        <v>10</v>
      </c>
      <c r="L37" s="7">
        <v>24</v>
      </c>
      <c r="M37" s="7">
        <f t="shared" si="16"/>
        <v>46</v>
      </c>
      <c r="N37" s="8">
        <f t="shared" si="14"/>
        <v>3.369565217391304</v>
      </c>
      <c r="O37" s="41">
        <f t="shared" si="15"/>
        <v>0.8934227212188922</v>
      </c>
      <c r="P37" s="7">
        <v>0</v>
      </c>
      <c r="Q37" s="7">
        <v>0</v>
      </c>
      <c r="R37" s="7" t="s">
        <v>322</v>
      </c>
    </row>
    <row r="38" spans="1:18" s="1" customFormat="1" ht="23.25">
      <c r="A38" s="10"/>
      <c r="B38" s="7" t="s">
        <v>362</v>
      </c>
      <c r="C38" s="22" t="s">
        <v>494</v>
      </c>
      <c r="D38" s="22" t="s">
        <v>32</v>
      </c>
      <c r="E38" s="7">
        <v>0</v>
      </c>
      <c r="F38" s="7">
        <v>0</v>
      </c>
      <c r="G38" s="7">
        <v>0</v>
      </c>
      <c r="H38" s="7">
        <v>0</v>
      </c>
      <c r="I38" s="7">
        <v>7</v>
      </c>
      <c r="J38" s="7">
        <v>0</v>
      </c>
      <c r="K38" s="7">
        <v>0</v>
      </c>
      <c r="L38" s="7">
        <v>44</v>
      </c>
      <c r="M38" s="7">
        <f t="shared" si="16"/>
        <v>51</v>
      </c>
      <c r="N38" s="8">
        <f t="shared" si="14"/>
        <v>3.7941176470588234</v>
      </c>
      <c r="O38" s="41">
        <f t="shared" si="15"/>
        <v>0.5161743757289504</v>
      </c>
      <c r="P38" s="7">
        <v>0</v>
      </c>
      <c r="Q38" s="7">
        <v>0</v>
      </c>
      <c r="R38" s="7" t="s">
        <v>322</v>
      </c>
    </row>
    <row r="39" spans="1:18" s="1" customFormat="1" ht="23.25">
      <c r="A39" s="10"/>
      <c r="B39" s="7" t="s">
        <v>363</v>
      </c>
      <c r="C39" s="22" t="s">
        <v>493</v>
      </c>
      <c r="D39" s="22" t="s">
        <v>32</v>
      </c>
      <c r="E39" s="7">
        <v>12</v>
      </c>
      <c r="F39" s="7">
        <v>56</v>
      </c>
      <c r="G39" s="7">
        <v>19</v>
      </c>
      <c r="H39" s="7">
        <v>23</v>
      </c>
      <c r="I39" s="7">
        <v>25</v>
      </c>
      <c r="J39" s="7">
        <v>50</v>
      </c>
      <c r="K39" s="7">
        <v>86</v>
      </c>
      <c r="L39" s="7">
        <v>284</v>
      </c>
      <c r="M39" s="7">
        <f t="shared" si="16"/>
        <v>555</v>
      </c>
      <c r="N39" s="8">
        <f t="shared" si="14"/>
        <v>3.2072072072072073</v>
      </c>
      <c r="O39" s="41">
        <f t="shared" si="15"/>
        <v>1.1115050839558795</v>
      </c>
      <c r="P39" s="7">
        <v>2</v>
      </c>
      <c r="Q39" s="7">
        <v>0</v>
      </c>
      <c r="R39" s="7" t="s">
        <v>322</v>
      </c>
    </row>
    <row r="40" spans="1:26" s="1" customFormat="1" ht="23.25">
      <c r="A40" s="11"/>
      <c r="B40" s="7" t="s">
        <v>364</v>
      </c>
      <c r="C40" s="22" t="s">
        <v>51</v>
      </c>
      <c r="D40" s="22" t="s">
        <v>33</v>
      </c>
      <c r="E40" s="7">
        <v>9</v>
      </c>
      <c r="F40" s="7">
        <v>24</v>
      </c>
      <c r="G40" s="7">
        <v>7</v>
      </c>
      <c r="H40" s="7">
        <v>6</v>
      </c>
      <c r="I40" s="7">
        <v>18</v>
      </c>
      <c r="J40" s="7">
        <v>34</v>
      </c>
      <c r="K40" s="7">
        <v>35</v>
      </c>
      <c r="L40" s="7">
        <v>421</v>
      </c>
      <c r="M40" s="7">
        <f t="shared" si="16"/>
        <v>554</v>
      </c>
      <c r="N40" s="8">
        <f aca="true" t="shared" si="17" ref="N40:N45">((4*L40)+(3.5*K40)+(3*J40)+(2.5*I40)+(2*H40)+(1.5*G40)+(F40))/M40</f>
        <v>3.6101083032490973</v>
      </c>
      <c r="O40" s="41">
        <f t="shared" si="15"/>
        <v>0.8777056091223575</v>
      </c>
      <c r="P40" s="7">
        <v>0</v>
      </c>
      <c r="Q40" s="7">
        <v>0</v>
      </c>
      <c r="R40" s="7" t="s">
        <v>325</v>
      </c>
      <c r="Z40" s="64"/>
    </row>
    <row r="41" spans="1:26" s="1" customFormat="1" ht="23.25">
      <c r="A41" s="11"/>
      <c r="B41" s="7" t="s">
        <v>365</v>
      </c>
      <c r="C41" s="22" t="s">
        <v>490</v>
      </c>
      <c r="D41" s="22" t="s">
        <v>32</v>
      </c>
      <c r="E41" s="7">
        <v>5</v>
      </c>
      <c r="F41" s="7">
        <v>6</v>
      </c>
      <c r="G41" s="7">
        <v>3</v>
      </c>
      <c r="H41" s="7">
        <v>4</v>
      </c>
      <c r="I41" s="7">
        <v>6</v>
      </c>
      <c r="J41" s="7">
        <v>16</v>
      </c>
      <c r="K41" s="7">
        <v>10</v>
      </c>
      <c r="L41" s="7">
        <v>52</v>
      </c>
      <c r="M41" s="7">
        <f>SUM(E41:L41)</f>
        <v>102</v>
      </c>
      <c r="N41" s="8">
        <f t="shared" si="17"/>
        <v>3.1813725490196076</v>
      </c>
      <c r="O41" s="41">
        <f>SQRT((16*L41+12.25*K41+9*J41+6.25*I41+4*H41+2.25*G41+F41)/M41-(N41^2))</f>
        <v>1.139292039559352</v>
      </c>
      <c r="P41" s="7">
        <v>0</v>
      </c>
      <c r="Q41" s="7">
        <v>0</v>
      </c>
      <c r="R41" s="7" t="s">
        <v>325</v>
      </c>
      <c r="Z41" s="64"/>
    </row>
    <row r="42" spans="1:26" s="1" customFormat="1" ht="23.25">
      <c r="A42" s="11"/>
      <c r="B42" s="7" t="s">
        <v>366</v>
      </c>
      <c r="C42" s="22" t="s">
        <v>495</v>
      </c>
      <c r="D42" s="22" t="s">
        <v>32</v>
      </c>
      <c r="E42" s="7">
        <v>0</v>
      </c>
      <c r="F42" s="7">
        <v>0</v>
      </c>
      <c r="G42" s="7">
        <v>0</v>
      </c>
      <c r="H42" s="7">
        <v>1</v>
      </c>
      <c r="I42" s="7">
        <v>4</v>
      </c>
      <c r="J42" s="7">
        <v>4</v>
      </c>
      <c r="K42" s="7">
        <v>12</v>
      </c>
      <c r="L42" s="7">
        <v>23</v>
      </c>
      <c r="M42" s="7">
        <f>SUM(E42:L42)</f>
        <v>44</v>
      </c>
      <c r="N42" s="8">
        <f t="shared" si="17"/>
        <v>3.590909090909091</v>
      </c>
      <c r="O42" s="41">
        <f>SQRT((16*L42+12.25*K42+9*J42+6.25*I42+4*H42+2.25*G42+F42)/M42-(N42^2))</f>
        <v>0.5359011873887087</v>
      </c>
      <c r="P42" s="7">
        <v>0</v>
      </c>
      <c r="Q42" s="7">
        <v>0</v>
      </c>
      <c r="R42" s="7" t="s">
        <v>325</v>
      </c>
      <c r="Z42" s="64"/>
    </row>
    <row r="43" spans="1:26" s="1" customFormat="1" ht="23.25">
      <c r="A43" s="11"/>
      <c r="B43" s="7" t="s">
        <v>367</v>
      </c>
      <c r="C43" s="22" t="s">
        <v>496</v>
      </c>
      <c r="D43" s="22" t="s">
        <v>32</v>
      </c>
      <c r="E43" s="7">
        <v>8</v>
      </c>
      <c r="F43" s="7">
        <v>11</v>
      </c>
      <c r="G43" s="7">
        <v>0</v>
      </c>
      <c r="H43" s="7">
        <v>1</v>
      </c>
      <c r="I43" s="7">
        <v>6</v>
      </c>
      <c r="J43" s="7">
        <v>9</v>
      </c>
      <c r="K43" s="7">
        <v>1</v>
      </c>
      <c r="L43" s="7">
        <v>15</v>
      </c>
      <c r="M43" s="7">
        <f>SUM(E43:L43)</f>
        <v>51</v>
      </c>
      <c r="N43" s="8">
        <f t="shared" si="17"/>
        <v>2.323529411764706</v>
      </c>
      <c r="O43" s="41">
        <f>SQRT((16*L43+12.25*K43+9*J43+6.25*I43+4*H43+2.25*G43+F43)/M43-(N43^2))</f>
        <v>1.4713723399807532</v>
      </c>
      <c r="P43" s="7">
        <v>1</v>
      </c>
      <c r="Q43" s="7">
        <v>0</v>
      </c>
      <c r="R43" s="7" t="s">
        <v>325</v>
      </c>
      <c r="Z43" s="64"/>
    </row>
    <row r="44" spans="1:26" s="1" customFormat="1" ht="23.25">
      <c r="A44" s="11"/>
      <c r="B44" s="7" t="s">
        <v>368</v>
      </c>
      <c r="C44" s="22" t="s">
        <v>497</v>
      </c>
      <c r="D44" s="22" t="s">
        <v>32</v>
      </c>
      <c r="E44" s="7">
        <v>2</v>
      </c>
      <c r="F44" s="7">
        <v>5</v>
      </c>
      <c r="G44" s="7">
        <v>2</v>
      </c>
      <c r="H44" s="7">
        <v>1</v>
      </c>
      <c r="I44" s="7">
        <v>1</v>
      </c>
      <c r="J44" s="7">
        <v>5</v>
      </c>
      <c r="K44" s="7">
        <v>8</v>
      </c>
      <c r="L44" s="7">
        <v>27</v>
      </c>
      <c r="M44" s="7">
        <f>SUM(E44:L44)</f>
        <v>51</v>
      </c>
      <c r="N44" s="8">
        <f t="shared" si="17"/>
        <v>3.2058823529411766</v>
      </c>
      <c r="O44" s="41">
        <f>SQRT((16*L44+12.25*K44+9*J44+6.25*I44+4*H44+2.25*G44+F44)/M44-(N44^2))</f>
        <v>1.1764705882352942</v>
      </c>
      <c r="P44" s="7">
        <v>0</v>
      </c>
      <c r="Q44" s="7">
        <v>0</v>
      </c>
      <c r="R44" s="7" t="s">
        <v>325</v>
      </c>
      <c r="Z44" s="64"/>
    </row>
    <row r="45" spans="1:26" s="1" customFormat="1" ht="23.25">
      <c r="A45" s="11"/>
      <c r="B45" s="7" t="s">
        <v>369</v>
      </c>
      <c r="C45" s="22" t="s">
        <v>498</v>
      </c>
      <c r="D45" s="22" t="s">
        <v>32</v>
      </c>
      <c r="E45" s="7">
        <v>15</v>
      </c>
      <c r="F45" s="7">
        <v>21</v>
      </c>
      <c r="G45" s="7">
        <v>11</v>
      </c>
      <c r="H45" s="7">
        <v>12</v>
      </c>
      <c r="I45" s="7">
        <v>29</v>
      </c>
      <c r="J45" s="7">
        <v>10</v>
      </c>
      <c r="K45" s="7">
        <v>11</v>
      </c>
      <c r="L45" s="7">
        <v>445</v>
      </c>
      <c r="M45" s="7">
        <f>SUM(E45:L45)</f>
        <v>554</v>
      </c>
      <c r="N45" s="8">
        <f t="shared" si="17"/>
        <v>3.5785198555956677</v>
      </c>
      <c r="O45" s="41">
        <f>SQRT((16*L45+12.25*K45+9*J45+6.25*I45+4*H45+2.25*G45+F45)/M45-(N45^2))</f>
        <v>0.9737848915179973</v>
      </c>
      <c r="P45" s="7">
        <v>0</v>
      </c>
      <c r="Q45" s="7">
        <v>0</v>
      </c>
      <c r="R45" s="7" t="s">
        <v>325</v>
      </c>
      <c r="Z45" s="64"/>
    </row>
    <row r="46" spans="1:19" s="47" customFormat="1" ht="23.25">
      <c r="A46" s="127" t="s">
        <v>58</v>
      </c>
      <c r="B46" s="127"/>
      <c r="C46" s="127"/>
      <c r="D46" s="127"/>
      <c r="E46" s="7">
        <f>SUM(E5:E23,E29:E40)</f>
        <v>146</v>
      </c>
      <c r="F46" s="7">
        <f aca="true" t="shared" si="18" ref="F46:L46">SUM(F5:F23,F29:F40)</f>
        <v>398</v>
      </c>
      <c r="G46" s="7">
        <f t="shared" si="18"/>
        <v>288</v>
      </c>
      <c r="H46" s="7">
        <f t="shared" si="18"/>
        <v>497</v>
      </c>
      <c r="I46" s="7">
        <f t="shared" si="18"/>
        <v>647</v>
      </c>
      <c r="J46" s="7">
        <f t="shared" si="18"/>
        <v>1202</v>
      </c>
      <c r="K46" s="7">
        <f t="shared" si="18"/>
        <v>1252</v>
      </c>
      <c r="L46" s="7">
        <f t="shared" si="18"/>
        <v>3110</v>
      </c>
      <c r="M46" s="97">
        <f t="shared" si="16"/>
        <v>7540</v>
      </c>
      <c r="N46" s="8">
        <f t="shared" si="14"/>
        <v>3.1657161803713527</v>
      </c>
      <c r="O46" s="41">
        <f t="shared" si="15"/>
        <v>0.9925910973584096</v>
      </c>
      <c r="P46" s="63">
        <f>SUM(P5:P23,P29:P40)</f>
        <v>17</v>
      </c>
      <c r="Q46" s="63">
        <f>SUM(Q5:Q23,Q29:Q40)</f>
        <v>3</v>
      </c>
      <c r="R46" s="99"/>
      <c r="S46" s="1"/>
    </row>
    <row r="47" spans="1:18" s="2" customFormat="1" ht="23.25">
      <c r="A47" s="139" t="s">
        <v>60</v>
      </c>
      <c r="B47" s="139"/>
      <c r="C47" s="139"/>
      <c r="D47" s="139"/>
      <c r="E47" s="29">
        <f>(E46*100)/$M46</f>
        <v>1.936339522546419</v>
      </c>
      <c r="F47" s="29">
        <f aca="true" t="shared" si="19" ref="F47:L47">(F46*100)/$M46</f>
        <v>5.278514588859417</v>
      </c>
      <c r="G47" s="29">
        <f t="shared" si="19"/>
        <v>3.819628647214854</v>
      </c>
      <c r="H47" s="29">
        <f t="shared" si="19"/>
        <v>6.591511936339523</v>
      </c>
      <c r="I47" s="29">
        <f t="shared" si="19"/>
        <v>8.580901856763926</v>
      </c>
      <c r="J47" s="29">
        <f t="shared" si="19"/>
        <v>15.941644562334217</v>
      </c>
      <c r="K47" s="29">
        <f t="shared" si="19"/>
        <v>16.604774535809018</v>
      </c>
      <c r="L47" s="29">
        <f t="shared" si="19"/>
        <v>41.246684350132625</v>
      </c>
      <c r="M47" s="29">
        <f>((M46-(P46+Q46))*100)/$M46</f>
        <v>99.73474801061008</v>
      </c>
      <c r="N47" s="34"/>
      <c r="O47" s="45"/>
      <c r="P47" s="29">
        <f>(P46*100)/$M46</f>
        <v>0.22546419098143236</v>
      </c>
      <c r="Q47" s="34">
        <f>(Q46*100)/$M46</f>
        <v>0.03978779840848806</v>
      </c>
      <c r="R47" s="11"/>
    </row>
    <row r="48" ht="23.25">
      <c r="S48" s="1"/>
    </row>
    <row r="49" ht="23.25">
      <c r="S49" s="1"/>
    </row>
    <row r="50" ht="23.25">
      <c r="S50" s="1"/>
    </row>
    <row r="51" ht="23.25">
      <c r="S51" s="1"/>
    </row>
    <row r="52" spans="1:18" s="1" customFormat="1" ht="29.25">
      <c r="A52" s="135" t="s">
        <v>70</v>
      </c>
      <c r="B52" s="135"/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</row>
    <row r="53" spans="1:18" s="1" customFormat="1" ht="29.25">
      <c r="A53" s="135" t="s">
        <v>304</v>
      </c>
      <c r="B53" s="135"/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</row>
    <row r="54" spans="1:18" s="1" customFormat="1" ht="23.25">
      <c r="A54" s="126" t="s">
        <v>24</v>
      </c>
      <c r="B54" s="126" t="s">
        <v>0</v>
      </c>
      <c r="C54" s="126" t="s">
        <v>34</v>
      </c>
      <c r="D54" s="126" t="s">
        <v>31</v>
      </c>
      <c r="E54" s="127" t="s">
        <v>19</v>
      </c>
      <c r="F54" s="127"/>
      <c r="G54" s="127"/>
      <c r="H54" s="127"/>
      <c r="I54" s="127"/>
      <c r="J54" s="127"/>
      <c r="K54" s="127"/>
      <c r="L54" s="127"/>
      <c r="M54" s="9" t="s">
        <v>18</v>
      </c>
      <c r="N54" s="126" t="s">
        <v>22</v>
      </c>
      <c r="O54" s="128" t="s">
        <v>23</v>
      </c>
      <c r="P54" s="70"/>
      <c r="Q54" s="70"/>
      <c r="R54" s="126" t="s">
        <v>3</v>
      </c>
    </row>
    <row r="55" spans="1:18" s="1" customFormat="1" ht="23.25">
      <c r="A55" s="126"/>
      <c r="B55" s="126"/>
      <c r="C55" s="126"/>
      <c r="D55" s="126"/>
      <c r="E55" s="7">
        <v>0</v>
      </c>
      <c r="F55" s="7">
        <v>1</v>
      </c>
      <c r="G55" s="7">
        <v>1.5</v>
      </c>
      <c r="H55" s="7">
        <v>2</v>
      </c>
      <c r="I55" s="7">
        <v>2.5</v>
      </c>
      <c r="J55" s="7">
        <v>3</v>
      </c>
      <c r="K55" s="7">
        <v>3.5</v>
      </c>
      <c r="L55" s="7">
        <v>4</v>
      </c>
      <c r="M55" s="11" t="s">
        <v>21</v>
      </c>
      <c r="N55" s="126"/>
      <c r="O55" s="128"/>
      <c r="P55" s="71" t="s">
        <v>1</v>
      </c>
      <c r="Q55" s="71" t="s">
        <v>2</v>
      </c>
      <c r="R55" s="126"/>
    </row>
    <row r="56" spans="1:18" s="1" customFormat="1" ht="23.25">
      <c r="A56" s="7" t="s">
        <v>28</v>
      </c>
      <c r="B56" s="74" t="s">
        <v>277</v>
      </c>
      <c r="C56" s="22" t="s">
        <v>51</v>
      </c>
      <c r="D56" s="22" t="s">
        <v>33</v>
      </c>
      <c r="E56" s="7">
        <v>7</v>
      </c>
      <c r="F56" s="7">
        <v>10</v>
      </c>
      <c r="G56" s="7">
        <v>0</v>
      </c>
      <c r="H56" s="7">
        <v>0</v>
      </c>
      <c r="I56" s="7">
        <v>43</v>
      </c>
      <c r="J56" s="7">
        <v>28</v>
      </c>
      <c r="K56" s="7">
        <v>101</v>
      </c>
      <c r="L56" s="7">
        <v>327</v>
      </c>
      <c r="M56" s="7">
        <f>SUM(E56:L56)</f>
        <v>516</v>
      </c>
      <c r="N56" s="8">
        <f aca="true" t="shared" si="20" ref="N56:N65">((4*L56)+(3.5*K56)+(3*J56)+(2.5*I56)+(2*H56)+(1.5*G56)+(F56))/M56</f>
        <v>3.61046511627907</v>
      </c>
      <c r="O56" s="41">
        <f>SQRT((16*L56+12.25*K56+9*J56+6.25*I56+4*H56+2.25*G56+F56)/M56-(N56^2))</f>
        <v>0.728308394157433</v>
      </c>
      <c r="P56" s="7">
        <v>33</v>
      </c>
      <c r="Q56" s="7">
        <v>0</v>
      </c>
      <c r="R56" s="7" t="s">
        <v>378</v>
      </c>
    </row>
    <row r="57" spans="1:18" s="1" customFormat="1" ht="23.25">
      <c r="A57" s="10"/>
      <c r="B57" s="74" t="s">
        <v>384</v>
      </c>
      <c r="C57" s="22" t="s">
        <v>385</v>
      </c>
      <c r="D57" s="22" t="s">
        <v>32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4</v>
      </c>
      <c r="L57" s="7">
        <v>26</v>
      </c>
      <c r="M57" s="7">
        <f aca="true" t="shared" si="21" ref="M57:M65">SUM(E57:L57)</f>
        <v>30</v>
      </c>
      <c r="N57" s="8">
        <f t="shared" si="20"/>
        <v>3.933333333333333</v>
      </c>
      <c r="O57" s="41">
        <f aca="true" t="shared" si="22" ref="O57:O65">SQRT((16*L57+12.25*K57+9*J57+6.25*I57+4*H57+2.25*G57+F57)/M57-(N57^2))</f>
        <v>0.16996731711976232</v>
      </c>
      <c r="P57" s="7">
        <v>0</v>
      </c>
      <c r="Q57" s="7">
        <v>0</v>
      </c>
      <c r="R57" s="7" t="s">
        <v>378</v>
      </c>
    </row>
    <row r="58" spans="1:18" s="1" customFormat="1" ht="23.25">
      <c r="A58" s="10"/>
      <c r="B58" s="74" t="s">
        <v>156</v>
      </c>
      <c r="C58" s="22" t="s">
        <v>52</v>
      </c>
      <c r="D58" s="22" t="s">
        <v>32</v>
      </c>
      <c r="E58" s="7">
        <v>6</v>
      </c>
      <c r="F58" s="7">
        <v>3</v>
      </c>
      <c r="G58" s="7">
        <v>4</v>
      </c>
      <c r="H58" s="7">
        <v>47</v>
      </c>
      <c r="I58" s="7">
        <v>6</v>
      </c>
      <c r="J58" s="7">
        <v>56</v>
      </c>
      <c r="K58" s="7">
        <v>45</v>
      </c>
      <c r="L58" s="7">
        <v>375</v>
      </c>
      <c r="M58" s="7">
        <f>SUM(E58:L58)</f>
        <v>542</v>
      </c>
      <c r="N58" s="8">
        <f>((4*L58)+(3.5*K58)+(3*J58)+(2.5*I58)+(2*H58)+(1.5*G58)+(F58))/M58</f>
        <v>3.5857933579335795</v>
      </c>
      <c r="O58" s="41">
        <f>SQRT((16*L58+12.25*K58+9*J58+6.25*I58+4*H58+2.25*G58+F58)/M58-(N58^2))</f>
        <v>0.7728805190858744</v>
      </c>
      <c r="P58" s="7">
        <v>7</v>
      </c>
      <c r="Q58" s="7">
        <v>0</v>
      </c>
      <c r="R58" s="7" t="s">
        <v>378</v>
      </c>
    </row>
    <row r="59" spans="1:18" s="1" customFormat="1" ht="23.25">
      <c r="A59" s="10"/>
      <c r="B59" s="74" t="s">
        <v>278</v>
      </c>
      <c r="C59" s="22" t="s">
        <v>51</v>
      </c>
      <c r="D59" s="22" t="s">
        <v>33</v>
      </c>
      <c r="E59" s="7">
        <v>53</v>
      </c>
      <c r="F59" s="7">
        <v>15</v>
      </c>
      <c r="G59" s="7">
        <v>27</v>
      </c>
      <c r="H59" s="7">
        <v>24</v>
      </c>
      <c r="I59" s="7">
        <v>22</v>
      </c>
      <c r="J59" s="7">
        <v>46</v>
      </c>
      <c r="K59" s="7">
        <v>79</v>
      </c>
      <c r="L59" s="7">
        <v>280</v>
      </c>
      <c r="M59" s="7">
        <f t="shared" si="21"/>
        <v>546</v>
      </c>
      <c r="N59" s="8">
        <f t="shared" si="20"/>
        <v>3.100732600732601</v>
      </c>
      <c r="O59" s="41">
        <f t="shared" si="22"/>
        <v>1.2990978180844757</v>
      </c>
      <c r="P59" s="7">
        <v>5</v>
      </c>
      <c r="Q59" s="7">
        <v>0</v>
      </c>
      <c r="R59" s="7" t="s">
        <v>379</v>
      </c>
    </row>
    <row r="60" spans="1:18" s="1" customFormat="1" ht="23.25">
      <c r="A60" s="11"/>
      <c r="B60" s="74" t="s">
        <v>157</v>
      </c>
      <c r="C60" s="22" t="s">
        <v>499</v>
      </c>
      <c r="D60" s="22" t="s">
        <v>32</v>
      </c>
      <c r="E60" s="7">
        <v>15</v>
      </c>
      <c r="F60" s="7">
        <v>13</v>
      </c>
      <c r="G60" s="7">
        <v>2</v>
      </c>
      <c r="H60" s="7">
        <v>7</v>
      </c>
      <c r="I60" s="7">
        <v>9</v>
      </c>
      <c r="J60" s="7">
        <v>47</v>
      </c>
      <c r="K60" s="7">
        <v>152</v>
      </c>
      <c r="L60" s="7">
        <v>294</v>
      </c>
      <c r="M60" s="7">
        <f t="shared" si="21"/>
        <v>539</v>
      </c>
      <c r="N60" s="8">
        <f t="shared" si="20"/>
        <v>3.527829313543599</v>
      </c>
      <c r="O60" s="41">
        <f t="shared" si="22"/>
        <v>0.8424966875034349</v>
      </c>
      <c r="P60" s="7">
        <v>4</v>
      </c>
      <c r="Q60" s="7">
        <v>8</v>
      </c>
      <c r="R60" s="7" t="s">
        <v>379</v>
      </c>
    </row>
    <row r="61" spans="1:18" s="1" customFormat="1" ht="23.25">
      <c r="A61" s="11"/>
      <c r="B61" s="74" t="s">
        <v>383</v>
      </c>
      <c r="C61" s="22" t="s">
        <v>386</v>
      </c>
      <c r="D61" s="22" t="s">
        <v>32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30</v>
      </c>
      <c r="M61" s="7">
        <f>SUM(E61:L61)</f>
        <v>30</v>
      </c>
      <c r="N61" s="8">
        <f>((4*L61)+(3.5*K61)+(3*J61)+(2.5*I61)+(2*H61)+(1.5*G61)+(F61))/M61</f>
        <v>4</v>
      </c>
      <c r="O61" s="41">
        <f>SQRT((16*L61+12.25*K61+9*J61+6.25*I61+4*H61+2.25*G61+F61)/M61-(N61^2))</f>
        <v>0</v>
      </c>
      <c r="P61" s="7">
        <v>0</v>
      </c>
      <c r="Q61" s="7">
        <v>0</v>
      </c>
      <c r="R61" s="7" t="s">
        <v>379</v>
      </c>
    </row>
    <row r="62" spans="1:18" s="1" customFormat="1" ht="23.25">
      <c r="A62" s="7" t="s">
        <v>29</v>
      </c>
      <c r="B62" s="28" t="s">
        <v>400</v>
      </c>
      <c r="C62" s="22" t="s">
        <v>51</v>
      </c>
      <c r="D62" s="22" t="s">
        <v>33</v>
      </c>
      <c r="E62" s="7">
        <v>17</v>
      </c>
      <c r="F62" s="7">
        <v>7</v>
      </c>
      <c r="G62" s="7">
        <v>6</v>
      </c>
      <c r="H62" s="7">
        <v>8</v>
      </c>
      <c r="I62" s="7">
        <v>4</v>
      </c>
      <c r="J62" s="7">
        <v>23</v>
      </c>
      <c r="K62" s="7">
        <v>85</v>
      </c>
      <c r="L62" s="7">
        <v>374</v>
      </c>
      <c r="M62" s="7">
        <f t="shared" si="21"/>
        <v>524</v>
      </c>
      <c r="N62" s="8">
        <f t="shared" si="20"/>
        <v>3.6345419847328246</v>
      </c>
      <c r="O62" s="41">
        <f t="shared" si="22"/>
        <v>0.8602378399995261</v>
      </c>
      <c r="P62" s="7">
        <v>0</v>
      </c>
      <c r="Q62" s="7">
        <v>0</v>
      </c>
      <c r="R62" s="7" t="s">
        <v>380</v>
      </c>
    </row>
    <row r="63" spans="1:18" s="1" customFormat="1" ht="23.25">
      <c r="A63" s="10"/>
      <c r="B63" s="28" t="s">
        <v>401</v>
      </c>
      <c r="C63" s="22" t="s">
        <v>402</v>
      </c>
      <c r="D63" s="22" t="s">
        <v>33</v>
      </c>
      <c r="E63" s="7">
        <v>1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29</v>
      </c>
      <c r="M63" s="7">
        <f t="shared" si="21"/>
        <v>30</v>
      </c>
      <c r="N63" s="8">
        <f t="shared" si="20"/>
        <v>3.8666666666666667</v>
      </c>
      <c r="O63" s="41">
        <f t="shared" si="22"/>
        <v>0.718021974284601</v>
      </c>
      <c r="P63" s="7">
        <v>0</v>
      </c>
      <c r="Q63" s="7">
        <v>0</v>
      </c>
      <c r="R63" s="7" t="s">
        <v>380</v>
      </c>
    </row>
    <row r="64" spans="1:18" s="1" customFormat="1" ht="23.25">
      <c r="A64" s="10"/>
      <c r="B64" s="28" t="s">
        <v>279</v>
      </c>
      <c r="C64" s="22" t="s">
        <v>53</v>
      </c>
      <c r="D64" s="22" t="s">
        <v>33</v>
      </c>
      <c r="E64" s="7">
        <v>16</v>
      </c>
      <c r="F64" s="7">
        <v>17</v>
      </c>
      <c r="G64" s="7">
        <v>10</v>
      </c>
      <c r="H64" s="7">
        <v>11</v>
      </c>
      <c r="I64" s="7">
        <v>13</v>
      </c>
      <c r="J64" s="7">
        <v>60</v>
      </c>
      <c r="K64" s="7">
        <v>81</v>
      </c>
      <c r="L64" s="7">
        <v>302</v>
      </c>
      <c r="M64" s="7">
        <f t="shared" si="21"/>
        <v>510</v>
      </c>
      <c r="N64" s="8">
        <f t="shared" si="20"/>
        <v>3.447058823529412</v>
      </c>
      <c r="O64" s="41">
        <f t="shared" si="22"/>
        <v>0.9590340199605814</v>
      </c>
      <c r="P64" s="7">
        <v>14</v>
      </c>
      <c r="Q64" s="7">
        <v>0</v>
      </c>
      <c r="R64" s="7" t="s">
        <v>380</v>
      </c>
    </row>
    <row r="65" spans="1:18" s="1" customFormat="1" ht="23.25">
      <c r="A65" s="11"/>
      <c r="B65" s="28" t="s">
        <v>403</v>
      </c>
      <c r="C65" s="22" t="s">
        <v>51</v>
      </c>
      <c r="D65" s="22" t="s">
        <v>32</v>
      </c>
      <c r="E65" s="7">
        <v>18</v>
      </c>
      <c r="F65" s="7">
        <v>1</v>
      </c>
      <c r="G65" s="7">
        <v>5</v>
      </c>
      <c r="H65" s="7">
        <v>6</v>
      </c>
      <c r="I65" s="7">
        <v>12</v>
      </c>
      <c r="J65" s="7">
        <v>54</v>
      </c>
      <c r="K65" s="7">
        <v>123</v>
      </c>
      <c r="L65" s="7">
        <v>319</v>
      </c>
      <c r="M65" s="7">
        <f t="shared" si="21"/>
        <v>538</v>
      </c>
      <c r="N65" s="8">
        <f t="shared" si="20"/>
        <v>3.566914498141264</v>
      </c>
      <c r="O65" s="41">
        <f t="shared" si="22"/>
        <v>0.8215171816086871</v>
      </c>
      <c r="P65" s="7">
        <v>8</v>
      </c>
      <c r="Q65" s="7">
        <v>0</v>
      </c>
      <c r="R65" s="7" t="s">
        <v>381</v>
      </c>
    </row>
    <row r="66" spans="1:18" s="1" customFormat="1" ht="23.25">
      <c r="A66" s="11"/>
      <c r="B66" s="28" t="s">
        <v>280</v>
      </c>
      <c r="C66" s="22" t="s">
        <v>63</v>
      </c>
      <c r="D66" s="22" t="s">
        <v>32</v>
      </c>
      <c r="E66" s="7">
        <v>45</v>
      </c>
      <c r="F66" s="7">
        <v>22</v>
      </c>
      <c r="G66" s="7">
        <v>9</v>
      </c>
      <c r="H66" s="7">
        <v>9</v>
      </c>
      <c r="I66" s="7">
        <v>18</v>
      </c>
      <c r="J66" s="7">
        <v>63</v>
      </c>
      <c r="K66" s="7">
        <v>91</v>
      </c>
      <c r="L66" s="7">
        <v>247</v>
      </c>
      <c r="M66" s="7">
        <f aca="true" t="shared" si="23" ref="M66:M71">SUM(E66:L66)</f>
        <v>504</v>
      </c>
      <c r="N66" s="8">
        <f aca="true" t="shared" si="24" ref="N66:N71">((4*L66)+(3.5*K66)+(3*J66)+(2.5*I66)+(2*H66)+(1.5*G66)+(F66))/M66</f>
        <v>3.1626984126984126</v>
      </c>
      <c r="O66" s="41">
        <f aca="true" t="shared" si="25" ref="O66:O71">SQRT((16*L66+12.25*K66+9*J66+6.25*I66+4*H66+2.25*G66+F66)/M66-(N66^2))</f>
        <v>1.2465497861547932</v>
      </c>
      <c r="P66" s="7">
        <v>0</v>
      </c>
      <c r="Q66" s="7">
        <v>13</v>
      </c>
      <c r="R66" s="7" t="s">
        <v>381</v>
      </c>
    </row>
    <row r="67" spans="1:18" s="1" customFormat="1" ht="23.25">
      <c r="A67" s="11"/>
      <c r="B67" s="28" t="s">
        <v>404</v>
      </c>
      <c r="C67" s="22" t="s">
        <v>386</v>
      </c>
      <c r="D67" s="22" t="s">
        <v>33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29</v>
      </c>
      <c r="M67" s="7">
        <f t="shared" si="23"/>
        <v>29</v>
      </c>
      <c r="N67" s="8">
        <f t="shared" si="24"/>
        <v>4</v>
      </c>
      <c r="O67" s="41">
        <f t="shared" si="25"/>
        <v>0</v>
      </c>
      <c r="P67" s="7">
        <v>0</v>
      </c>
      <c r="Q67" s="7">
        <v>0</v>
      </c>
      <c r="R67" s="7" t="s">
        <v>381</v>
      </c>
    </row>
    <row r="68" spans="1:18" s="1" customFormat="1" ht="23.25">
      <c r="A68" s="7" t="s">
        <v>30</v>
      </c>
      <c r="B68" s="22" t="s">
        <v>437</v>
      </c>
      <c r="C68" s="22" t="s">
        <v>51</v>
      </c>
      <c r="D68" s="22" t="s">
        <v>32</v>
      </c>
      <c r="E68" s="7">
        <v>8</v>
      </c>
      <c r="F68" s="7">
        <v>0</v>
      </c>
      <c r="G68" s="7">
        <v>2</v>
      </c>
      <c r="H68" s="7">
        <v>3</v>
      </c>
      <c r="I68" s="7">
        <v>4</v>
      </c>
      <c r="J68" s="7">
        <v>106</v>
      </c>
      <c r="K68" s="7">
        <v>141</v>
      </c>
      <c r="L68" s="7">
        <v>243</v>
      </c>
      <c r="M68" s="7">
        <f t="shared" si="23"/>
        <v>507</v>
      </c>
      <c r="N68" s="8">
        <f t="shared" si="24"/>
        <v>3.5552268244575935</v>
      </c>
      <c r="O68" s="41">
        <f t="shared" si="25"/>
        <v>0.6319152330539729</v>
      </c>
      <c r="P68" s="7">
        <v>0</v>
      </c>
      <c r="Q68" s="7">
        <v>1</v>
      </c>
      <c r="R68" s="7" t="s">
        <v>397</v>
      </c>
    </row>
    <row r="69" spans="1:18" s="1" customFormat="1" ht="23.25">
      <c r="A69" s="10"/>
      <c r="B69" s="22" t="s">
        <v>438</v>
      </c>
      <c r="C69" s="22" t="s">
        <v>65</v>
      </c>
      <c r="D69" s="22" t="s">
        <v>32</v>
      </c>
      <c r="E69" s="7">
        <v>9</v>
      </c>
      <c r="F69" s="7">
        <v>8</v>
      </c>
      <c r="G69" s="7">
        <v>13</v>
      </c>
      <c r="H69" s="7">
        <v>23</v>
      </c>
      <c r="I69" s="7">
        <v>32</v>
      </c>
      <c r="J69" s="7">
        <v>54</v>
      </c>
      <c r="K69" s="7">
        <v>91</v>
      </c>
      <c r="L69" s="7">
        <v>276</v>
      </c>
      <c r="M69" s="7">
        <f t="shared" si="23"/>
        <v>506</v>
      </c>
      <c r="N69" s="8">
        <f t="shared" si="24"/>
        <v>3.4347826086956523</v>
      </c>
      <c r="O69" s="41">
        <f t="shared" si="25"/>
        <v>0.8624212470054726</v>
      </c>
      <c r="P69" s="7">
        <v>2</v>
      </c>
      <c r="Q69" s="7">
        <v>0</v>
      </c>
      <c r="R69" s="7" t="s">
        <v>397</v>
      </c>
    </row>
    <row r="70" spans="1:26" s="1" customFormat="1" ht="23.25">
      <c r="A70" s="10"/>
      <c r="B70" s="22" t="s">
        <v>439</v>
      </c>
      <c r="C70" s="22" t="s">
        <v>51</v>
      </c>
      <c r="D70" s="22" t="s">
        <v>32</v>
      </c>
      <c r="E70" s="7">
        <v>10</v>
      </c>
      <c r="F70" s="7">
        <v>16</v>
      </c>
      <c r="G70" s="7">
        <v>10</v>
      </c>
      <c r="H70" s="7">
        <v>25</v>
      </c>
      <c r="I70" s="7">
        <v>23</v>
      </c>
      <c r="J70" s="7">
        <v>51</v>
      </c>
      <c r="K70" s="7">
        <v>174</v>
      </c>
      <c r="L70" s="7">
        <v>197</v>
      </c>
      <c r="M70" s="7">
        <f t="shared" si="23"/>
        <v>506</v>
      </c>
      <c r="N70" s="8">
        <f t="shared" si="24"/>
        <v>3.3369565217391304</v>
      </c>
      <c r="O70" s="41">
        <f t="shared" si="25"/>
        <v>0.8782606249755074</v>
      </c>
      <c r="P70" s="7">
        <v>0</v>
      </c>
      <c r="Q70" s="7">
        <v>0</v>
      </c>
      <c r="R70" s="7" t="s">
        <v>398</v>
      </c>
      <c r="Z70" s="64"/>
    </row>
    <row r="71" spans="1:18" s="1" customFormat="1" ht="23.25">
      <c r="A71" s="127" t="s">
        <v>58</v>
      </c>
      <c r="B71" s="127"/>
      <c r="C71" s="127"/>
      <c r="D71" s="127"/>
      <c r="E71" s="7">
        <f aca="true" t="shared" si="26" ref="E71:L71">SUM(E56:E70)</f>
        <v>205</v>
      </c>
      <c r="F71" s="7">
        <f t="shared" si="26"/>
        <v>112</v>
      </c>
      <c r="G71" s="7">
        <f t="shared" si="26"/>
        <v>88</v>
      </c>
      <c r="H71" s="7">
        <f t="shared" si="26"/>
        <v>163</v>
      </c>
      <c r="I71" s="7">
        <f t="shared" si="26"/>
        <v>186</v>
      </c>
      <c r="J71" s="7">
        <f t="shared" si="26"/>
        <v>588</v>
      </c>
      <c r="K71" s="7">
        <f t="shared" si="26"/>
        <v>1167</v>
      </c>
      <c r="L71" s="7">
        <f t="shared" si="26"/>
        <v>3348</v>
      </c>
      <c r="M71" s="97">
        <f t="shared" si="23"/>
        <v>5857</v>
      </c>
      <c r="N71" s="8">
        <f t="shared" si="24"/>
        <v>3.461755164760116</v>
      </c>
      <c r="O71" s="41">
        <f t="shared" si="25"/>
        <v>0.9323573766379829</v>
      </c>
      <c r="P71" s="7">
        <f>SUM(P56:P70)</f>
        <v>73</v>
      </c>
      <c r="Q71" s="7">
        <f>SUM(Q56:Q70)</f>
        <v>22</v>
      </c>
      <c r="R71" s="35"/>
    </row>
    <row r="72" spans="1:18" s="2" customFormat="1" ht="23.25">
      <c r="A72" s="127" t="s">
        <v>60</v>
      </c>
      <c r="B72" s="127"/>
      <c r="C72" s="127"/>
      <c r="D72" s="127"/>
      <c r="E72" s="8">
        <f aca="true" t="shared" si="27" ref="E72:L72">(E71*100)/$M71</f>
        <v>3.5000853679358035</v>
      </c>
      <c r="F72" s="8">
        <f t="shared" si="27"/>
        <v>1.912241761994195</v>
      </c>
      <c r="G72" s="8">
        <f t="shared" si="27"/>
        <v>1.502475670138296</v>
      </c>
      <c r="H72" s="8">
        <f t="shared" si="27"/>
        <v>2.78299470718798</v>
      </c>
      <c r="I72" s="8">
        <f t="shared" si="27"/>
        <v>3.1756872118832167</v>
      </c>
      <c r="J72" s="8">
        <f t="shared" si="27"/>
        <v>10.039269250469523</v>
      </c>
      <c r="K72" s="8">
        <f t="shared" si="27"/>
        <v>19.924876216493086</v>
      </c>
      <c r="L72" s="8">
        <f t="shared" si="27"/>
        <v>57.1623698138979</v>
      </c>
      <c r="M72" s="8">
        <f>((M71-(P71+Q71))*100)/$M71</f>
        <v>98.37800921973707</v>
      </c>
      <c r="N72" s="14"/>
      <c r="O72" s="37"/>
      <c r="P72" s="8">
        <f>(P71*100)/$M71</f>
        <v>1.2463718627283593</v>
      </c>
      <c r="Q72" s="8">
        <f>(Q71*100)/$M71</f>
        <v>0.375618917534574</v>
      </c>
      <c r="R72" s="11"/>
    </row>
    <row r="73" spans="1:18" s="1" customFormat="1" ht="23.25">
      <c r="A73" s="12"/>
      <c r="B73" s="48"/>
      <c r="C73" s="48"/>
      <c r="D73" s="48"/>
      <c r="E73" s="12"/>
      <c r="F73" s="12"/>
      <c r="G73" s="12"/>
      <c r="H73" s="12"/>
      <c r="I73" s="12"/>
      <c r="J73" s="12"/>
      <c r="K73" s="12"/>
      <c r="L73" s="12"/>
      <c r="M73" s="12"/>
      <c r="N73" s="13"/>
      <c r="O73" s="38"/>
      <c r="P73" s="12"/>
      <c r="Q73" s="12"/>
      <c r="R73" s="48"/>
    </row>
    <row r="74" spans="1:18" s="1" customFormat="1" ht="23.25">
      <c r="A74" s="12"/>
      <c r="B74" s="48"/>
      <c r="C74" s="48"/>
      <c r="D74" s="48"/>
      <c r="E74" s="12"/>
      <c r="F74" s="12"/>
      <c r="G74" s="12"/>
      <c r="H74" s="12"/>
      <c r="I74" s="12"/>
      <c r="J74" s="12"/>
      <c r="K74" s="12"/>
      <c r="L74" s="12"/>
      <c r="M74" s="12"/>
      <c r="N74" s="13"/>
      <c r="O74" s="38"/>
      <c r="P74" s="12"/>
      <c r="Q74" s="12"/>
      <c r="R74" s="48"/>
    </row>
    <row r="75" spans="1:18" s="1" customFormat="1" ht="23.25">
      <c r="A75" s="12"/>
      <c r="B75" s="48"/>
      <c r="C75" s="48"/>
      <c r="D75" s="48"/>
      <c r="E75" s="12"/>
      <c r="F75" s="12"/>
      <c r="G75" s="12"/>
      <c r="H75" s="12"/>
      <c r="I75" s="12"/>
      <c r="J75" s="12"/>
      <c r="K75" s="12"/>
      <c r="L75" s="12"/>
      <c r="M75" s="12"/>
      <c r="N75" s="13"/>
      <c r="O75" s="38"/>
      <c r="P75" s="12"/>
      <c r="Q75" s="12"/>
      <c r="R75" s="48"/>
    </row>
    <row r="76" spans="1:18" s="1" customFormat="1" ht="23.25">
      <c r="A76" s="12"/>
      <c r="B76" s="48"/>
      <c r="C76" s="48"/>
      <c r="D76" s="48"/>
      <c r="E76" s="12"/>
      <c r="F76" s="12"/>
      <c r="G76" s="12"/>
      <c r="H76" s="12"/>
      <c r="I76" s="12"/>
      <c r="J76" s="12"/>
      <c r="K76" s="12"/>
      <c r="L76" s="12"/>
      <c r="M76" s="12"/>
      <c r="N76" s="13"/>
      <c r="O76" s="38"/>
      <c r="P76" s="12"/>
      <c r="Q76" s="12"/>
      <c r="R76" s="48"/>
    </row>
    <row r="77" ht="13.5" customHeight="1"/>
  </sheetData>
  <sheetProtection/>
  <mergeCells count="34">
    <mergeCell ref="C27:C28"/>
    <mergeCell ref="D27:D28"/>
    <mergeCell ref="O54:O55"/>
    <mergeCell ref="A25:R25"/>
    <mergeCell ref="A26:R26"/>
    <mergeCell ref="A71:D71"/>
    <mergeCell ref="A47:D47"/>
    <mergeCell ref="R27:R28"/>
    <mergeCell ref="R54:R55"/>
    <mergeCell ref="A46:D46"/>
    <mergeCell ref="A27:A28"/>
    <mergeCell ref="B27:B28"/>
    <mergeCell ref="A54:A55"/>
    <mergeCell ref="B54:B55"/>
    <mergeCell ref="C54:C55"/>
    <mergeCell ref="D54:D55"/>
    <mergeCell ref="E54:L54"/>
    <mergeCell ref="N54:N55"/>
    <mergeCell ref="N3:N4"/>
    <mergeCell ref="O3:O4"/>
    <mergeCell ref="E27:L27"/>
    <mergeCell ref="N27:N28"/>
    <mergeCell ref="O27:O28"/>
    <mergeCell ref="R3:R4"/>
    <mergeCell ref="A72:D72"/>
    <mergeCell ref="A1:R1"/>
    <mergeCell ref="A2:R2"/>
    <mergeCell ref="A52:R52"/>
    <mergeCell ref="A53:R53"/>
    <mergeCell ref="A3:A4"/>
    <mergeCell ref="B3:B4"/>
    <mergeCell ref="C3:C4"/>
    <mergeCell ref="D3:D4"/>
    <mergeCell ref="E3:L3"/>
  </mergeCells>
  <printOptions/>
  <pageMargins left="0.83" right="0.22" top="0.61" bottom="0.54" header="0.5" footer="0.5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108"/>
  <sheetViews>
    <sheetView zoomScalePageLayoutView="0" workbookViewId="0" topLeftCell="A76">
      <selection activeCell="U4" sqref="U4:AG12"/>
    </sheetView>
  </sheetViews>
  <sheetFormatPr defaultColWidth="9.140625" defaultRowHeight="12.75"/>
  <cols>
    <col min="1" max="1" width="7.7109375" style="92" bestFit="1" customWidth="1"/>
    <col min="2" max="2" width="7.8515625" style="93" bestFit="1" customWidth="1"/>
    <col min="3" max="3" width="25.28125" style="93" bestFit="1" customWidth="1"/>
    <col min="4" max="4" width="10.7109375" style="93" bestFit="1" customWidth="1"/>
    <col min="5" max="5" width="4.421875" style="93" bestFit="1" customWidth="1"/>
    <col min="6" max="8" width="5.421875" style="93" bestFit="1" customWidth="1"/>
    <col min="9" max="9" width="5.57421875" style="93" bestFit="1" customWidth="1"/>
    <col min="10" max="12" width="5.421875" style="93" bestFit="1" customWidth="1"/>
    <col min="13" max="13" width="13.7109375" style="92" bestFit="1" customWidth="1"/>
    <col min="14" max="14" width="5.00390625" style="94" bestFit="1" customWidth="1"/>
    <col min="15" max="15" width="6.140625" style="95" customWidth="1"/>
    <col min="16" max="16" width="5.28125" style="92" customWidth="1"/>
    <col min="17" max="17" width="5.140625" style="92" customWidth="1"/>
    <col min="18" max="18" width="9.28125" style="92" bestFit="1" customWidth="1"/>
    <col min="19" max="22" width="9.140625" style="93" customWidth="1"/>
    <col min="23" max="30" width="5.28125" style="93" customWidth="1"/>
    <col min="31" max="31" width="6.00390625" style="93" bestFit="1" customWidth="1"/>
    <col min="32" max="32" width="6.8515625" style="93" customWidth="1"/>
    <col min="33" max="16384" width="9.140625" style="93" customWidth="1"/>
  </cols>
  <sheetData>
    <row r="1" spans="1:18" s="46" customFormat="1" ht="29.25">
      <c r="A1" s="135" t="s">
        <v>71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</row>
    <row r="2" spans="1:18" s="46" customFormat="1" ht="29.25">
      <c r="A2" s="135" t="s">
        <v>370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</row>
    <row r="3" spans="1:18" s="1" customFormat="1" ht="23.25">
      <c r="A3" s="9" t="s">
        <v>164</v>
      </c>
      <c r="B3" s="126" t="s">
        <v>0</v>
      </c>
      <c r="C3" s="126" t="s">
        <v>34</v>
      </c>
      <c r="D3" s="126" t="s">
        <v>31</v>
      </c>
      <c r="E3" s="127" t="s">
        <v>19</v>
      </c>
      <c r="F3" s="127"/>
      <c r="G3" s="127"/>
      <c r="H3" s="127"/>
      <c r="I3" s="127"/>
      <c r="J3" s="127"/>
      <c r="K3" s="127"/>
      <c r="L3" s="127"/>
      <c r="M3" s="9" t="s">
        <v>18</v>
      </c>
      <c r="N3" s="126" t="s">
        <v>22</v>
      </c>
      <c r="O3" s="128" t="s">
        <v>23</v>
      </c>
      <c r="P3" s="70"/>
      <c r="Q3" s="70"/>
      <c r="R3" s="126" t="s">
        <v>3</v>
      </c>
    </row>
    <row r="4" spans="1:33" s="1" customFormat="1" ht="23.25">
      <c r="A4" s="11" t="s">
        <v>165</v>
      </c>
      <c r="B4" s="126"/>
      <c r="C4" s="126"/>
      <c r="D4" s="126"/>
      <c r="E4" s="7">
        <v>0</v>
      </c>
      <c r="F4" s="7">
        <v>1</v>
      </c>
      <c r="G4" s="7">
        <v>1.5</v>
      </c>
      <c r="H4" s="7">
        <v>2</v>
      </c>
      <c r="I4" s="7">
        <v>2.5</v>
      </c>
      <c r="J4" s="7">
        <v>3</v>
      </c>
      <c r="K4" s="7">
        <v>3.5</v>
      </c>
      <c r="L4" s="7">
        <v>4</v>
      </c>
      <c r="M4" s="11" t="s">
        <v>21</v>
      </c>
      <c r="N4" s="126"/>
      <c r="O4" s="128"/>
      <c r="P4" s="71" t="s">
        <v>1</v>
      </c>
      <c r="Q4" s="71" t="s">
        <v>2</v>
      </c>
      <c r="R4" s="126"/>
      <c r="W4" s="12">
        <v>0</v>
      </c>
      <c r="X4" s="12">
        <v>1</v>
      </c>
      <c r="Y4" s="12">
        <v>1.5</v>
      </c>
      <c r="Z4" s="12">
        <v>2</v>
      </c>
      <c r="AA4" s="12">
        <v>2.5</v>
      </c>
      <c r="AB4" s="12">
        <v>3</v>
      </c>
      <c r="AC4" s="12">
        <v>3.5</v>
      </c>
      <c r="AD4" s="12">
        <v>4</v>
      </c>
      <c r="AE4" s="12" t="s">
        <v>58</v>
      </c>
      <c r="AF4" s="12" t="s">
        <v>1</v>
      </c>
      <c r="AG4" s="1" t="s">
        <v>2</v>
      </c>
    </row>
    <row r="5" spans="1:32" s="1" customFormat="1" ht="23.25">
      <c r="A5" s="7" t="s">
        <v>25</v>
      </c>
      <c r="B5" s="73" t="s">
        <v>133</v>
      </c>
      <c r="C5" s="73" t="s">
        <v>502</v>
      </c>
      <c r="D5" s="73" t="s">
        <v>33</v>
      </c>
      <c r="E5" s="7">
        <v>16</v>
      </c>
      <c r="F5" s="7">
        <v>100</v>
      </c>
      <c r="G5" s="7">
        <v>78</v>
      </c>
      <c r="H5" s="7">
        <v>125</v>
      </c>
      <c r="I5" s="7">
        <v>81</v>
      </c>
      <c r="J5" s="7">
        <v>67</v>
      </c>
      <c r="K5" s="7">
        <v>48</v>
      </c>
      <c r="L5" s="7">
        <v>61</v>
      </c>
      <c r="M5" s="97">
        <f aca="true" t="shared" si="0" ref="M5:M20">SUM(E5:L5)</f>
        <v>576</v>
      </c>
      <c r="N5" s="8">
        <f aca="true" t="shared" si="1" ref="N5:N20">((4*L5)+(3.5*K5)+(3*J5)+(2.5*I5)+(2*H5)+(1.5*G5)+(F5))/M5</f>
        <v>2.2265625</v>
      </c>
      <c r="O5" s="41">
        <f aca="true" t="shared" si="2" ref="O5:O20">SQRT((16*L5+12.25*K5+9*J5+6.25*I5+4*H5+2.25*G5+F5)/M5-(N5^2))</f>
        <v>1.014806694911989</v>
      </c>
      <c r="P5" s="7">
        <v>0</v>
      </c>
      <c r="Q5" s="7">
        <v>0</v>
      </c>
      <c r="R5" s="7" t="s">
        <v>305</v>
      </c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6" spans="1:33" s="1" customFormat="1" ht="23.25">
      <c r="A6" s="35"/>
      <c r="B6" s="22" t="s">
        <v>134</v>
      </c>
      <c r="C6" s="22" t="s">
        <v>500</v>
      </c>
      <c r="D6" s="22" t="s">
        <v>32</v>
      </c>
      <c r="E6" s="7">
        <v>1</v>
      </c>
      <c r="F6" s="7">
        <v>15</v>
      </c>
      <c r="G6" s="7">
        <v>2</v>
      </c>
      <c r="H6" s="7">
        <v>10</v>
      </c>
      <c r="I6" s="7">
        <v>22</v>
      </c>
      <c r="J6" s="7">
        <v>33</v>
      </c>
      <c r="K6" s="7">
        <v>17</v>
      </c>
      <c r="L6" s="7">
        <v>21</v>
      </c>
      <c r="M6" s="97">
        <f t="shared" si="0"/>
        <v>121</v>
      </c>
      <c r="N6" s="8">
        <f t="shared" si="1"/>
        <v>2.772727272727273</v>
      </c>
      <c r="O6" s="41">
        <f t="shared" si="2"/>
        <v>0.9447549859466602</v>
      </c>
      <c r="P6" s="7">
        <v>0</v>
      </c>
      <c r="Q6" s="7">
        <v>0</v>
      </c>
      <c r="R6" s="7" t="s">
        <v>305</v>
      </c>
      <c r="V6" s="1" t="s">
        <v>25</v>
      </c>
      <c r="W6" s="1">
        <f>SUM(E5:E12)</f>
        <v>143</v>
      </c>
      <c r="X6" s="1">
        <f aca="true" t="shared" si="3" ref="X6:AD6">SUM(F5:F12)</f>
        <v>538</v>
      </c>
      <c r="Y6" s="1">
        <f t="shared" si="3"/>
        <v>312</v>
      </c>
      <c r="Z6" s="1">
        <f t="shared" si="3"/>
        <v>393</v>
      </c>
      <c r="AA6" s="1">
        <f t="shared" si="3"/>
        <v>354</v>
      </c>
      <c r="AB6" s="1">
        <f t="shared" si="3"/>
        <v>303</v>
      </c>
      <c r="AC6" s="1">
        <f t="shared" si="3"/>
        <v>214</v>
      </c>
      <c r="AD6" s="1">
        <f t="shared" si="3"/>
        <v>293</v>
      </c>
      <c r="AE6" s="1">
        <f>SUM(W6:AD6)</f>
        <v>2550</v>
      </c>
      <c r="AF6" s="1">
        <f>SUM(P5:P12)</f>
        <v>0</v>
      </c>
      <c r="AG6" s="1">
        <f>SUM(Q5:Q12)</f>
        <v>0</v>
      </c>
    </row>
    <row r="7" spans="1:33" s="1" customFormat="1" ht="23.25">
      <c r="A7" s="10"/>
      <c r="B7" s="22" t="s">
        <v>281</v>
      </c>
      <c r="C7" s="22" t="s">
        <v>283</v>
      </c>
      <c r="D7" s="22" t="s">
        <v>32</v>
      </c>
      <c r="E7" s="7">
        <v>19</v>
      </c>
      <c r="F7" s="7">
        <v>179</v>
      </c>
      <c r="G7" s="7">
        <v>84</v>
      </c>
      <c r="H7" s="7">
        <v>88</v>
      </c>
      <c r="I7" s="7">
        <v>59</v>
      </c>
      <c r="J7" s="7">
        <v>55</v>
      </c>
      <c r="K7" s="7">
        <v>33</v>
      </c>
      <c r="L7" s="7">
        <v>31</v>
      </c>
      <c r="M7" s="97">
        <f t="shared" si="0"/>
        <v>548</v>
      </c>
      <c r="N7" s="8">
        <f t="shared" si="1"/>
        <v>1.885036496350365</v>
      </c>
      <c r="O7" s="41">
        <f t="shared" si="2"/>
        <v>0.9896889020068919</v>
      </c>
      <c r="P7" s="7">
        <v>0</v>
      </c>
      <c r="Q7" s="7">
        <v>0</v>
      </c>
      <c r="R7" s="7" t="s">
        <v>305</v>
      </c>
      <c r="V7" s="1" t="s">
        <v>26</v>
      </c>
      <c r="W7" s="1">
        <f>SUM(E13:E20)</f>
        <v>131</v>
      </c>
      <c r="X7" s="1">
        <f aca="true" t="shared" si="4" ref="X7:AD7">SUM(F13:F20)</f>
        <v>438</v>
      </c>
      <c r="Y7" s="1">
        <f t="shared" si="4"/>
        <v>296</v>
      </c>
      <c r="Z7" s="1">
        <f t="shared" si="4"/>
        <v>366</v>
      </c>
      <c r="AA7" s="1">
        <f t="shared" si="4"/>
        <v>275</v>
      </c>
      <c r="AB7" s="1">
        <f t="shared" si="4"/>
        <v>270</v>
      </c>
      <c r="AC7" s="1">
        <f t="shared" si="4"/>
        <v>240</v>
      </c>
      <c r="AD7" s="1">
        <f t="shared" si="4"/>
        <v>637</v>
      </c>
      <c r="AE7" s="1">
        <f>SUM(W7:AD7)</f>
        <v>2653</v>
      </c>
      <c r="AF7" s="1">
        <f>SUM(P13:P20)</f>
        <v>1</v>
      </c>
      <c r="AG7" s="1">
        <f>SUM(Q13:Q20)</f>
        <v>7</v>
      </c>
    </row>
    <row r="8" spans="1:33" s="1" customFormat="1" ht="23.25">
      <c r="A8" s="10"/>
      <c r="B8" s="22" t="s">
        <v>310</v>
      </c>
      <c r="C8" s="22" t="s">
        <v>283</v>
      </c>
      <c r="D8" s="22" t="s">
        <v>32</v>
      </c>
      <c r="E8" s="7">
        <v>0</v>
      </c>
      <c r="F8" s="7">
        <v>1</v>
      </c>
      <c r="G8" s="7">
        <v>2</v>
      </c>
      <c r="H8" s="7">
        <v>2</v>
      </c>
      <c r="I8" s="7">
        <v>4</v>
      </c>
      <c r="J8" s="7">
        <v>2</v>
      </c>
      <c r="K8" s="7">
        <v>6</v>
      </c>
      <c r="L8" s="7">
        <v>9</v>
      </c>
      <c r="M8" s="97">
        <f t="shared" si="0"/>
        <v>26</v>
      </c>
      <c r="N8" s="8">
        <f t="shared" si="1"/>
        <v>3.1153846153846154</v>
      </c>
      <c r="O8" s="41">
        <f t="shared" si="2"/>
        <v>0.9126008090542055</v>
      </c>
      <c r="P8" s="7">
        <v>0</v>
      </c>
      <c r="Q8" s="7">
        <v>0</v>
      </c>
      <c r="R8" s="7" t="s">
        <v>305</v>
      </c>
      <c r="V8" s="1" t="s">
        <v>27</v>
      </c>
      <c r="W8" s="1">
        <f>SUM(E29:E31)</f>
        <v>73</v>
      </c>
      <c r="X8" s="1">
        <f aca="true" t="shared" si="5" ref="X8:AD8">SUM(F29:F31)</f>
        <v>207</v>
      </c>
      <c r="Y8" s="1">
        <f t="shared" si="5"/>
        <v>145</v>
      </c>
      <c r="Z8" s="1">
        <f t="shared" si="5"/>
        <v>213</v>
      </c>
      <c r="AA8" s="1">
        <f t="shared" si="5"/>
        <v>153</v>
      </c>
      <c r="AB8" s="1">
        <f t="shared" si="5"/>
        <v>125</v>
      </c>
      <c r="AC8" s="1">
        <f t="shared" si="5"/>
        <v>104</v>
      </c>
      <c r="AD8" s="1">
        <f t="shared" si="5"/>
        <v>270</v>
      </c>
      <c r="AE8" s="1">
        <f>SUM(W8:AD8)</f>
        <v>1290</v>
      </c>
      <c r="AF8" s="1">
        <f>SUM(P29:P31)</f>
        <v>5</v>
      </c>
      <c r="AG8" s="1">
        <f>SUM(Q29:Q31)</f>
        <v>3</v>
      </c>
    </row>
    <row r="9" spans="1:33" s="1" customFormat="1" ht="23.25">
      <c r="A9" s="10"/>
      <c r="B9" s="22" t="s">
        <v>135</v>
      </c>
      <c r="C9" s="73" t="s">
        <v>502</v>
      </c>
      <c r="D9" s="22" t="s">
        <v>33</v>
      </c>
      <c r="E9" s="7">
        <v>73</v>
      </c>
      <c r="F9" s="7">
        <v>145</v>
      </c>
      <c r="G9" s="7">
        <v>69</v>
      </c>
      <c r="H9" s="7">
        <v>67</v>
      </c>
      <c r="I9" s="7">
        <v>73</v>
      </c>
      <c r="J9" s="7">
        <v>49</v>
      </c>
      <c r="K9" s="7">
        <v>34</v>
      </c>
      <c r="L9" s="7">
        <v>55</v>
      </c>
      <c r="M9" s="97">
        <f t="shared" si="0"/>
        <v>565</v>
      </c>
      <c r="N9" s="8">
        <f t="shared" si="1"/>
        <v>1.8601769911504424</v>
      </c>
      <c r="O9" s="41">
        <f t="shared" si="2"/>
        <v>1.1950887568778004</v>
      </c>
      <c r="P9" s="7">
        <v>0</v>
      </c>
      <c r="Q9" s="7">
        <v>0</v>
      </c>
      <c r="R9" s="7" t="s">
        <v>306</v>
      </c>
      <c r="V9" s="1" t="s">
        <v>28</v>
      </c>
      <c r="W9" s="48">
        <f>SUM(E53:E66)</f>
        <v>338</v>
      </c>
      <c r="X9" s="48">
        <f aca="true" t="shared" si="6" ref="X9:AD9">SUM(F53:F66)</f>
        <v>487</v>
      </c>
      <c r="Y9" s="48">
        <f t="shared" si="6"/>
        <v>506</v>
      </c>
      <c r="Z9" s="48">
        <f t="shared" si="6"/>
        <v>780</v>
      </c>
      <c r="AA9" s="48">
        <f t="shared" si="6"/>
        <v>740</v>
      </c>
      <c r="AB9" s="48">
        <f t="shared" si="6"/>
        <v>678</v>
      </c>
      <c r="AC9" s="48">
        <f t="shared" si="6"/>
        <v>540</v>
      </c>
      <c r="AD9" s="48">
        <f t="shared" si="6"/>
        <v>717</v>
      </c>
      <c r="AE9" s="1">
        <f>SUM(W9:AD9)</f>
        <v>4786</v>
      </c>
      <c r="AF9" s="1">
        <f>SUM(P53:P66)</f>
        <v>25</v>
      </c>
      <c r="AG9" s="1">
        <f>SUM(Q53:Q66)</f>
        <v>15</v>
      </c>
    </row>
    <row r="10" spans="1:33" s="1" customFormat="1" ht="23.25">
      <c r="A10" s="10"/>
      <c r="B10" s="22" t="s">
        <v>136</v>
      </c>
      <c r="C10" s="22" t="s">
        <v>500</v>
      </c>
      <c r="D10" s="22" t="s">
        <v>32</v>
      </c>
      <c r="E10" s="7">
        <v>26</v>
      </c>
      <c r="F10" s="7">
        <v>33</v>
      </c>
      <c r="G10" s="7">
        <v>15</v>
      </c>
      <c r="H10" s="7">
        <v>12</v>
      </c>
      <c r="I10" s="7">
        <v>15</v>
      </c>
      <c r="J10" s="7">
        <v>13</v>
      </c>
      <c r="K10" s="7">
        <v>11</v>
      </c>
      <c r="L10" s="7">
        <v>14</v>
      </c>
      <c r="M10" s="97">
        <f t="shared" si="0"/>
        <v>139</v>
      </c>
      <c r="N10" s="8">
        <f t="shared" si="1"/>
        <v>1.8021582733812949</v>
      </c>
      <c r="O10" s="41">
        <f t="shared" si="2"/>
        <v>1.2941744195381653</v>
      </c>
      <c r="P10" s="7">
        <v>0</v>
      </c>
      <c r="Q10" s="7">
        <v>0</v>
      </c>
      <c r="R10" s="7" t="s">
        <v>306</v>
      </c>
      <c r="V10" s="1" t="s">
        <v>29</v>
      </c>
      <c r="W10" s="12">
        <f>SUM(E67:E70,E76:E84)</f>
        <v>384</v>
      </c>
      <c r="X10" s="12">
        <f aca="true" t="shared" si="7" ref="X10:AD10">SUM(F67:F70,F76:F84)</f>
        <v>513</v>
      </c>
      <c r="Y10" s="12">
        <f t="shared" si="7"/>
        <v>475</v>
      </c>
      <c r="Z10" s="12">
        <f t="shared" si="7"/>
        <v>597</v>
      </c>
      <c r="AA10" s="12">
        <f t="shared" si="7"/>
        <v>633</v>
      </c>
      <c r="AB10" s="12">
        <f t="shared" si="7"/>
        <v>461</v>
      </c>
      <c r="AC10" s="12">
        <f t="shared" si="7"/>
        <v>332</v>
      </c>
      <c r="AD10" s="12">
        <f t="shared" si="7"/>
        <v>970</v>
      </c>
      <c r="AE10" s="1">
        <f>SUM(W10:AD10)</f>
        <v>4365</v>
      </c>
      <c r="AF10" s="122">
        <f>SUM(P67:P70,P76:P84)</f>
        <v>8</v>
      </c>
      <c r="AG10" s="122">
        <f>SUM(Q67:Q70,Q76:Q84)</f>
        <v>81</v>
      </c>
    </row>
    <row r="11" spans="1:33" s="1" customFormat="1" ht="23.25">
      <c r="A11" s="10"/>
      <c r="B11" s="22" t="s">
        <v>282</v>
      </c>
      <c r="C11" s="22" t="s">
        <v>283</v>
      </c>
      <c r="D11" s="22" t="s">
        <v>32</v>
      </c>
      <c r="E11" s="7">
        <v>8</v>
      </c>
      <c r="F11" s="7">
        <v>64</v>
      </c>
      <c r="G11" s="7">
        <v>56</v>
      </c>
      <c r="H11" s="7">
        <v>88</v>
      </c>
      <c r="I11" s="7">
        <v>97</v>
      </c>
      <c r="J11" s="7">
        <v>77</v>
      </c>
      <c r="K11" s="7">
        <v>63</v>
      </c>
      <c r="L11" s="7">
        <v>96</v>
      </c>
      <c r="M11" s="97">
        <f t="shared" si="0"/>
        <v>549</v>
      </c>
      <c r="N11" s="8">
        <f t="shared" si="1"/>
        <v>2.553734061930783</v>
      </c>
      <c r="O11" s="41">
        <f t="shared" si="2"/>
        <v>1.017752126067458</v>
      </c>
      <c r="P11" s="7">
        <v>0</v>
      </c>
      <c r="Q11" s="7">
        <v>0</v>
      </c>
      <c r="R11" s="7" t="s">
        <v>306</v>
      </c>
      <c r="V11" s="1" t="s">
        <v>30</v>
      </c>
      <c r="W11" s="12">
        <f>SUM(E85:E92)</f>
        <v>69</v>
      </c>
      <c r="X11" s="12">
        <f aca="true" t="shared" si="8" ref="X11:AD11">SUM(F85:F92)</f>
        <v>668</v>
      </c>
      <c r="Y11" s="12">
        <f t="shared" si="8"/>
        <v>466</v>
      </c>
      <c r="Z11" s="12">
        <f t="shared" si="8"/>
        <v>546</v>
      </c>
      <c r="AA11" s="12">
        <f t="shared" si="8"/>
        <v>524</v>
      </c>
      <c r="AB11" s="12">
        <f t="shared" si="8"/>
        <v>402</v>
      </c>
      <c r="AC11" s="12">
        <f t="shared" si="8"/>
        <v>245</v>
      </c>
      <c r="AD11" s="12">
        <f t="shared" si="8"/>
        <v>222</v>
      </c>
      <c r="AE11" s="12">
        <f>SUM(M85:M92)</f>
        <v>3142</v>
      </c>
      <c r="AF11" s="1">
        <f>SUM(P85:P92)</f>
        <v>8</v>
      </c>
      <c r="AG11" s="1">
        <f>SUM(Q85:Q92)</f>
        <v>40</v>
      </c>
    </row>
    <row r="12" spans="1:18" s="1" customFormat="1" ht="23.25">
      <c r="A12" s="11"/>
      <c r="B12" s="22" t="s">
        <v>311</v>
      </c>
      <c r="C12" s="22" t="s">
        <v>283</v>
      </c>
      <c r="D12" s="22" t="s">
        <v>32</v>
      </c>
      <c r="E12" s="7">
        <v>0</v>
      </c>
      <c r="F12" s="7">
        <v>1</v>
      </c>
      <c r="G12" s="7">
        <v>6</v>
      </c>
      <c r="H12" s="7">
        <v>1</v>
      </c>
      <c r="I12" s="7">
        <v>3</v>
      </c>
      <c r="J12" s="7">
        <v>7</v>
      </c>
      <c r="K12" s="7">
        <v>2</v>
      </c>
      <c r="L12" s="7">
        <v>6</v>
      </c>
      <c r="M12" s="97">
        <f t="shared" si="0"/>
        <v>26</v>
      </c>
      <c r="N12" s="8">
        <f t="shared" si="1"/>
        <v>2.75</v>
      </c>
      <c r="O12" s="41">
        <f t="shared" si="2"/>
        <v>0.9632676758744763</v>
      </c>
      <c r="P12" s="7">
        <v>0</v>
      </c>
      <c r="Q12" s="7">
        <v>0</v>
      </c>
      <c r="R12" s="7" t="s">
        <v>306</v>
      </c>
    </row>
    <row r="13" spans="1:33" s="1" customFormat="1" ht="23.25">
      <c r="A13" s="7" t="s">
        <v>26</v>
      </c>
      <c r="B13" s="22" t="s">
        <v>284</v>
      </c>
      <c r="C13" s="73" t="s">
        <v>502</v>
      </c>
      <c r="D13" s="22" t="s">
        <v>33</v>
      </c>
      <c r="E13" s="7">
        <v>25</v>
      </c>
      <c r="F13" s="7">
        <v>122</v>
      </c>
      <c r="G13" s="7">
        <v>73</v>
      </c>
      <c r="H13" s="7">
        <v>111</v>
      </c>
      <c r="I13" s="7">
        <v>70</v>
      </c>
      <c r="J13" s="7">
        <v>51</v>
      </c>
      <c r="K13" s="7">
        <v>43</v>
      </c>
      <c r="L13" s="7">
        <v>99</v>
      </c>
      <c r="M13" s="97">
        <f t="shared" si="0"/>
        <v>594</v>
      </c>
      <c r="N13" s="8">
        <f t="shared" si="1"/>
        <v>2.2356902356902357</v>
      </c>
      <c r="O13" s="41">
        <f t="shared" si="2"/>
        <v>1.1374430588503674</v>
      </c>
      <c r="P13" s="7">
        <v>0</v>
      </c>
      <c r="Q13" s="7">
        <v>2</v>
      </c>
      <c r="R13" s="7" t="s">
        <v>312</v>
      </c>
      <c r="T13" s="48"/>
      <c r="U13" s="48"/>
      <c r="V13" s="48" t="s">
        <v>85</v>
      </c>
      <c r="W13" s="12">
        <f>SUM(W6:W8)</f>
        <v>347</v>
      </c>
      <c r="X13" s="12">
        <f aca="true" t="shared" si="9" ref="X13:AD13">SUM(X6:X8)</f>
        <v>1183</v>
      </c>
      <c r="Y13" s="12">
        <f t="shared" si="9"/>
        <v>753</v>
      </c>
      <c r="Z13" s="12">
        <f t="shared" si="9"/>
        <v>972</v>
      </c>
      <c r="AA13" s="12">
        <f t="shared" si="9"/>
        <v>782</v>
      </c>
      <c r="AB13" s="12">
        <f t="shared" si="9"/>
        <v>698</v>
      </c>
      <c r="AC13" s="12">
        <f t="shared" si="9"/>
        <v>558</v>
      </c>
      <c r="AD13" s="12">
        <f t="shared" si="9"/>
        <v>1200</v>
      </c>
      <c r="AE13" s="12">
        <f>SUM(AE6:AE9)</f>
        <v>11279</v>
      </c>
      <c r="AF13" s="12">
        <f>SUM(AF6:AF9)</f>
        <v>31</v>
      </c>
      <c r="AG13" s="12">
        <f>SUM(AG6:AG9)</f>
        <v>25</v>
      </c>
    </row>
    <row r="14" spans="1:33" s="1" customFormat="1" ht="23.25">
      <c r="A14" s="9"/>
      <c r="B14" s="22" t="s">
        <v>285</v>
      </c>
      <c r="C14" s="22" t="s">
        <v>500</v>
      </c>
      <c r="D14" s="22" t="s">
        <v>32</v>
      </c>
      <c r="E14" s="7">
        <v>7</v>
      </c>
      <c r="F14" s="7">
        <v>25</v>
      </c>
      <c r="G14" s="7">
        <v>6</v>
      </c>
      <c r="H14" s="7">
        <v>29</v>
      </c>
      <c r="I14" s="7">
        <v>26</v>
      </c>
      <c r="J14" s="7">
        <v>14</v>
      </c>
      <c r="K14" s="7">
        <v>7</v>
      </c>
      <c r="L14" s="7">
        <v>16</v>
      </c>
      <c r="M14" s="97">
        <f t="shared" si="0"/>
        <v>130</v>
      </c>
      <c r="N14" s="8">
        <f t="shared" si="1"/>
        <v>2.2115384615384617</v>
      </c>
      <c r="O14" s="41">
        <f t="shared" si="2"/>
        <v>1.0703439142044746</v>
      </c>
      <c r="P14" s="7">
        <v>0</v>
      </c>
      <c r="Q14" s="7">
        <v>0</v>
      </c>
      <c r="R14" s="7" t="s">
        <v>312</v>
      </c>
      <c r="T14" s="48"/>
      <c r="U14" s="48"/>
      <c r="V14" s="48" t="s">
        <v>86</v>
      </c>
      <c r="W14" s="12">
        <f>SUM(W9:W11)</f>
        <v>791</v>
      </c>
      <c r="X14" s="12">
        <f aca="true" t="shared" si="10" ref="X14:AD14">SUM(X9:X11)</f>
        <v>1668</v>
      </c>
      <c r="Y14" s="12">
        <f t="shared" si="10"/>
        <v>1447</v>
      </c>
      <c r="Z14" s="12">
        <f t="shared" si="10"/>
        <v>1923</v>
      </c>
      <c r="AA14" s="12">
        <f t="shared" si="10"/>
        <v>1897</v>
      </c>
      <c r="AB14" s="12">
        <f t="shared" si="10"/>
        <v>1541</v>
      </c>
      <c r="AC14" s="12">
        <f t="shared" si="10"/>
        <v>1117</v>
      </c>
      <c r="AD14" s="12">
        <f t="shared" si="10"/>
        <v>1909</v>
      </c>
      <c r="AE14" s="12">
        <f>SUM(AE9:AE28)</f>
        <v>6352</v>
      </c>
      <c r="AF14" s="12">
        <f>SUM(AF9:AF28)</f>
        <v>18</v>
      </c>
      <c r="AG14" s="12">
        <f>SUM(AG9:AG28)</f>
        <v>145</v>
      </c>
    </row>
    <row r="15" spans="1:33" s="1" customFormat="1" ht="23.25">
      <c r="A15" s="10"/>
      <c r="B15" s="22" t="s">
        <v>316</v>
      </c>
      <c r="C15" s="22" t="s">
        <v>283</v>
      </c>
      <c r="D15" s="22" t="s">
        <v>32</v>
      </c>
      <c r="E15" s="7">
        <v>41</v>
      </c>
      <c r="F15" s="7">
        <v>60</v>
      </c>
      <c r="G15" s="7">
        <v>66</v>
      </c>
      <c r="H15" s="7">
        <v>73</v>
      </c>
      <c r="I15" s="7">
        <v>57</v>
      </c>
      <c r="J15" s="7">
        <v>60</v>
      </c>
      <c r="K15" s="7">
        <v>54</v>
      </c>
      <c r="L15" s="7">
        <v>155</v>
      </c>
      <c r="M15" s="97">
        <f t="shared" si="0"/>
        <v>566</v>
      </c>
      <c r="N15" s="8">
        <f t="shared" si="1"/>
        <v>2.5379858657243815</v>
      </c>
      <c r="O15" s="41">
        <f t="shared" si="2"/>
        <v>1.255682000356501</v>
      </c>
      <c r="P15" s="7">
        <v>0</v>
      </c>
      <c r="Q15" s="7">
        <v>0</v>
      </c>
      <c r="R15" s="7" t="s">
        <v>312</v>
      </c>
      <c r="T15" s="48"/>
      <c r="U15" s="48"/>
      <c r="V15" s="76" t="s">
        <v>87</v>
      </c>
      <c r="W15" s="12">
        <f>SUM(W13:W14)</f>
        <v>1138</v>
      </c>
      <c r="X15" s="12">
        <f aca="true" t="shared" si="11" ref="X15:AG15">SUM(X13:X14)</f>
        <v>2851</v>
      </c>
      <c r="Y15" s="12">
        <f t="shared" si="11"/>
        <v>2200</v>
      </c>
      <c r="Z15" s="12">
        <f t="shared" si="11"/>
        <v>2895</v>
      </c>
      <c r="AA15" s="12">
        <f t="shared" si="11"/>
        <v>2679</v>
      </c>
      <c r="AB15" s="12">
        <f t="shared" si="11"/>
        <v>2239</v>
      </c>
      <c r="AC15" s="12">
        <f t="shared" si="11"/>
        <v>1675</v>
      </c>
      <c r="AD15" s="12">
        <f t="shared" si="11"/>
        <v>3109</v>
      </c>
      <c r="AE15" s="12">
        <f t="shared" si="11"/>
        <v>10053</v>
      </c>
      <c r="AF15" s="12">
        <f t="shared" si="11"/>
        <v>29</v>
      </c>
      <c r="AG15" s="12">
        <f t="shared" si="11"/>
        <v>232</v>
      </c>
    </row>
    <row r="16" spans="1:30" s="1" customFormat="1" ht="23.25">
      <c r="A16" s="10"/>
      <c r="B16" s="22" t="s">
        <v>317</v>
      </c>
      <c r="C16" s="22" t="s">
        <v>283</v>
      </c>
      <c r="D16" s="22" t="s">
        <v>32</v>
      </c>
      <c r="E16" s="7">
        <v>0</v>
      </c>
      <c r="F16" s="7">
        <v>0</v>
      </c>
      <c r="G16" s="7">
        <v>1</v>
      </c>
      <c r="H16" s="7">
        <v>0</v>
      </c>
      <c r="I16" s="7">
        <v>1</v>
      </c>
      <c r="J16" s="7">
        <v>0</v>
      </c>
      <c r="K16" s="7">
        <v>1</v>
      </c>
      <c r="L16" s="7">
        <v>26</v>
      </c>
      <c r="M16" s="97">
        <f t="shared" si="0"/>
        <v>29</v>
      </c>
      <c r="N16" s="8">
        <f t="shared" si="1"/>
        <v>3.8448275862068964</v>
      </c>
      <c r="O16" s="41">
        <f t="shared" si="2"/>
        <v>0.5269209237909016</v>
      </c>
      <c r="P16" s="7">
        <v>0</v>
      </c>
      <c r="Q16" s="7">
        <v>0</v>
      </c>
      <c r="R16" s="7" t="s">
        <v>312</v>
      </c>
      <c r="T16" s="48"/>
      <c r="U16" s="48"/>
      <c r="W16" s="48"/>
      <c r="X16" s="48"/>
      <c r="Y16" s="48"/>
      <c r="Z16" s="48"/>
      <c r="AA16" s="48"/>
      <c r="AB16" s="48"/>
      <c r="AC16" s="48"/>
      <c r="AD16" s="48"/>
    </row>
    <row r="17" spans="1:30" s="1" customFormat="1" ht="23.25">
      <c r="A17" s="10"/>
      <c r="B17" s="22" t="s">
        <v>286</v>
      </c>
      <c r="C17" s="73" t="s">
        <v>502</v>
      </c>
      <c r="D17" s="22" t="s">
        <v>33</v>
      </c>
      <c r="E17" s="7">
        <v>19</v>
      </c>
      <c r="F17" s="7">
        <v>173</v>
      </c>
      <c r="G17" s="7">
        <v>95</v>
      </c>
      <c r="H17" s="7">
        <v>72</v>
      </c>
      <c r="I17" s="7">
        <v>51</v>
      </c>
      <c r="J17" s="7">
        <v>45</v>
      </c>
      <c r="K17" s="7">
        <v>38</v>
      </c>
      <c r="L17" s="7">
        <v>93</v>
      </c>
      <c r="M17" s="97">
        <f t="shared" si="0"/>
        <v>586</v>
      </c>
      <c r="N17" s="8">
        <f t="shared" si="1"/>
        <v>2.0938566552901023</v>
      </c>
      <c r="O17" s="41">
        <f t="shared" si="2"/>
        <v>1.1558117605685954</v>
      </c>
      <c r="P17" s="7">
        <v>1</v>
      </c>
      <c r="Q17" s="7">
        <v>4</v>
      </c>
      <c r="R17" s="7" t="s">
        <v>313</v>
      </c>
      <c r="T17" s="48"/>
      <c r="U17" s="48"/>
      <c r="W17" s="48"/>
      <c r="X17" s="48"/>
      <c r="Y17" s="48"/>
      <c r="Z17" s="48"/>
      <c r="AA17" s="48"/>
      <c r="AB17" s="48"/>
      <c r="AC17" s="48"/>
      <c r="AD17" s="48"/>
    </row>
    <row r="18" spans="1:30" s="1" customFormat="1" ht="23.25">
      <c r="A18" s="10"/>
      <c r="B18" s="35" t="s">
        <v>287</v>
      </c>
      <c r="C18" s="22" t="s">
        <v>500</v>
      </c>
      <c r="D18" s="22" t="s">
        <v>32</v>
      </c>
      <c r="E18" s="7">
        <v>13</v>
      </c>
      <c r="F18" s="7">
        <v>4</v>
      </c>
      <c r="G18" s="7">
        <v>2</v>
      </c>
      <c r="H18" s="7">
        <v>10</v>
      </c>
      <c r="I18" s="7">
        <v>9</v>
      </c>
      <c r="J18" s="7">
        <v>39</v>
      </c>
      <c r="K18" s="7">
        <v>19</v>
      </c>
      <c r="L18" s="7">
        <v>33</v>
      </c>
      <c r="M18" s="97">
        <f>SUM(E18:L18)</f>
        <v>129</v>
      </c>
      <c r="N18" s="8">
        <f>((4*L18)+(3.5*K18)+(3*J18)+(2.5*I18)+(2*H18)+(1.5*G18)+(F18))/M18</f>
        <v>2.8294573643410854</v>
      </c>
      <c r="O18" s="41">
        <f>SQRT((16*L18+12.25*K18+9*J18+6.25*I18+4*H18+2.25*G18+F18)/M18-(N18^2))</f>
        <v>1.1934838002736077</v>
      </c>
      <c r="P18" s="7">
        <v>0</v>
      </c>
      <c r="Q18" s="7">
        <v>1</v>
      </c>
      <c r="R18" s="7" t="s">
        <v>313</v>
      </c>
      <c r="T18" s="48"/>
      <c r="U18" s="48"/>
      <c r="W18" s="48"/>
      <c r="X18" s="48"/>
      <c r="Y18" s="48"/>
      <c r="Z18" s="48"/>
      <c r="AA18" s="48"/>
      <c r="AB18" s="48"/>
      <c r="AC18" s="48"/>
      <c r="AD18" s="48"/>
    </row>
    <row r="19" spans="1:30" s="1" customFormat="1" ht="23.25">
      <c r="A19" s="10"/>
      <c r="B19" s="35" t="s">
        <v>318</v>
      </c>
      <c r="C19" s="22" t="s">
        <v>283</v>
      </c>
      <c r="D19" s="22" t="s">
        <v>32</v>
      </c>
      <c r="E19" s="7">
        <v>26</v>
      </c>
      <c r="F19" s="7">
        <v>54</v>
      </c>
      <c r="G19" s="7">
        <v>52</v>
      </c>
      <c r="H19" s="7">
        <v>70</v>
      </c>
      <c r="I19" s="7">
        <v>59</v>
      </c>
      <c r="J19" s="7">
        <v>61</v>
      </c>
      <c r="K19" s="7">
        <v>72</v>
      </c>
      <c r="L19" s="7">
        <v>197</v>
      </c>
      <c r="M19" s="97">
        <f>SUM(E19:L19)</f>
        <v>591</v>
      </c>
      <c r="N19" s="8">
        <f>((4*L19)+(3.5*K19)+(3*J19)+(2.5*I19)+(2*H19)+(1.5*G19)+(F19))/M19</f>
        <v>2.779187817258883</v>
      </c>
      <c r="O19" s="41">
        <f>SQRT((16*L19+12.25*K19+9*J19+6.25*I19+4*H19+2.25*G19+F19)/M19-(N19^2))</f>
        <v>1.1907241679964784</v>
      </c>
      <c r="P19" s="7">
        <v>0</v>
      </c>
      <c r="Q19" s="7">
        <v>0</v>
      </c>
      <c r="R19" s="7" t="s">
        <v>313</v>
      </c>
      <c r="T19" s="48"/>
      <c r="U19" s="48"/>
      <c r="W19" s="48"/>
      <c r="X19" s="48"/>
      <c r="Y19" s="48"/>
      <c r="Z19" s="48"/>
      <c r="AA19" s="48"/>
      <c r="AB19" s="48"/>
      <c r="AC19" s="48"/>
      <c r="AD19" s="48"/>
    </row>
    <row r="20" spans="1:30" s="1" customFormat="1" ht="23.25">
      <c r="A20" s="10"/>
      <c r="B20" s="35" t="s">
        <v>319</v>
      </c>
      <c r="C20" s="22" t="s">
        <v>283</v>
      </c>
      <c r="D20" s="22" t="s">
        <v>32</v>
      </c>
      <c r="E20" s="9">
        <v>0</v>
      </c>
      <c r="F20" s="9">
        <v>0</v>
      </c>
      <c r="G20" s="9">
        <v>1</v>
      </c>
      <c r="H20" s="9">
        <v>1</v>
      </c>
      <c r="I20" s="9">
        <v>2</v>
      </c>
      <c r="J20" s="9">
        <v>0</v>
      </c>
      <c r="K20" s="9">
        <v>6</v>
      </c>
      <c r="L20" s="9">
        <v>18</v>
      </c>
      <c r="M20" s="113">
        <f t="shared" si="0"/>
        <v>28</v>
      </c>
      <c r="N20" s="33">
        <f t="shared" si="1"/>
        <v>3.625</v>
      </c>
      <c r="O20" s="102">
        <f t="shared" si="2"/>
        <v>0.6631230224152547</v>
      </c>
      <c r="P20" s="9">
        <v>0</v>
      </c>
      <c r="Q20" s="9">
        <v>0</v>
      </c>
      <c r="R20" s="9" t="s">
        <v>313</v>
      </c>
      <c r="T20" s="48"/>
      <c r="U20" s="48"/>
      <c r="W20" s="48"/>
      <c r="X20" s="48"/>
      <c r="Y20" s="48"/>
      <c r="Z20" s="48"/>
      <c r="AA20" s="48"/>
      <c r="AB20" s="48"/>
      <c r="AC20" s="48"/>
      <c r="AD20" s="48"/>
    </row>
    <row r="21" spans="1:18" s="108" customFormat="1" ht="23.25">
      <c r="A21" s="107"/>
      <c r="E21" s="107"/>
      <c r="F21" s="107"/>
      <c r="G21" s="107"/>
      <c r="H21" s="107"/>
      <c r="I21" s="107"/>
      <c r="J21" s="107"/>
      <c r="K21" s="107"/>
      <c r="L21" s="107"/>
      <c r="M21" s="114"/>
      <c r="N21" s="119"/>
      <c r="O21" s="105"/>
      <c r="P21" s="107"/>
      <c r="Q21" s="107"/>
      <c r="R21" s="107"/>
    </row>
    <row r="22" spans="1:18" s="48" customFormat="1" ht="23.25">
      <c r="A22" s="12"/>
      <c r="E22" s="12"/>
      <c r="F22" s="12"/>
      <c r="G22" s="12"/>
      <c r="H22" s="12"/>
      <c r="I22" s="12"/>
      <c r="J22" s="12"/>
      <c r="K22" s="12"/>
      <c r="L22" s="12"/>
      <c r="M22" s="123"/>
      <c r="N22" s="13"/>
      <c r="O22" s="38"/>
      <c r="P22" s="12"/>
      <c r="Q22" s="12"/>
      <c r="R22" s="12"/>
    </row>
    <row r="23" spans="1:18" s="48" customFormat="1" ht="23.25">
      <c r="A23" s="12"/>
      <c r="E23" s="12"/>
      <c r="F23" s="12"/>
      <c r="G23" s="12"/>
      <c r="H23" s="12"/>
      <c r="I23" s="12"/>
      <c r="J23" s="12"/>
      <c r="K23" s="12"/>
      <c r="L23" s="12"/>
      <c r="M23" s="123"/>
      <c r="N23" s="13"/>
      <c r="O23" s="38"/>
      <c r="P23" s="12"/>
      <c r="Q23" s="12"/>
      <c r="R23" s="12"/>
    </row>
    <row r="24" spans="1:18" s="48" customFormat="1" ht="23.25">
      <c r="A24" s="12"/>
      <c r="E24" s="12"/>
      <c r="F24" s="12"/>
      <c r="G24" s="12"/>
      <c r="H24" s="12"/>
      <c r="I24" s="12"/>
      <c r="J24" s="12"/>
      <c r="K24" s="12"/>
      <c r="L24" s="12"/>
      <c r="M24" s="123"/>
      <c r="N24" s="13"/>
      <c r="O24" s="38"/>
      <c r="P24" s="12"/>
      <c r="Q24" s="12"/>
      <c r="R24" s="12"/>
    </row>
    <row r="25" spans="1:18" s="46" customFormat="1" ht="29.25">
      <c r="A25" s="135" t="s">
        <v>71</v>
      </c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</row>
    <row r="26" spans="1:18" s="46" customFormat="1" ht="29.25">
      <c r="A26" s="135" t="s">
        <v>370</v>
      </c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</row>
    <row r="27" spans="1:18" s="1" customFormat="1" ht="23.25">
      <c r="A27" s="9" t="s">
        <v>164</v>
      </c>
      <c r="B27" s="126" t="s">
        <v>0</v>
      </c>
      <c r="C27" s="126" t="s">
        <v>34</v>
      </c>
      <c r="D27" s="126" t="s">
        <v>31</v>
      </c>
      <c r="E27" s="127" t="s">
        <v>19</v>
      </c>
      <c r="F27" s="127"/>
      <c r="G27" s="127"/>
      <c r="H27" s="127"/>
      <c r="I27" s="127"/>
      <c r="J27" s="127"/>
      <c r="K27" s="127"/>
      <c r="L27" s="127"/>
      <c r="M27" s="9" t="s">
        <v>18</v>
      </c>
      <c r="N27" s="126" t="s">
        <v>22</v>
      </c>
      <c r="O27" s="128" t="s">
        <v>23</v>
      </c>
      <c r="P27" s="70"/>
      <c r="Q27" s="70"/>
      <c r="R27" s="126" t="s">
        <v>3</v>
      </c>
    </row>
    <row r="28" spans="1:33" s="1" customFormat="1" ht="23.25">
      <c r="A28" s="11" t="s">
        <v>165</v>
      </c>
      <c r="B28" s="126"/>
      <c r="C28" s="126"/>
      <c r="D28" s="126"/>
      <c r="E28" s="7">
        <v>0</v>
      </c>
      <c r="F28" s="7">
        <v>1</v>
      </c>
      <c r="G28" s="7">
        <v>1.5</v>
      </c>
      <c r="H28" s="7">
        <v>2</v>
      </c>
      <c r="I28" s="7">
        <v>2.5</v>
      </c>
      <c r="J28" s="7">
        <v>3</v>
      </c>
      <c r="K28" s="7">
        <v>3.5</v>
      </c>
      <c r="L28" s="7">
        <v>4</v>
      </c>
      <c r="M28" s="11" t="s">
        <v>21</v>
      </c>
      <c r="N28" s="126"/>
      <c r="O28" s="128"/>
      <c r="P28" s="71" t="s">
        <v>1</v>
      </c>
      <c r="Q28" s="71" t="s">
        <v>2</v>
      </c>
      <c r="R28" s="126"/>
      <c r="W28" s="12">
        <v>0</v>
      </c>
      <c r="X28" s="12">
        <v>1</v>
      </c>
      <c r="Y28" s="12">
        <v>1.5</v>
      </c>
      <c r="Z28" s="12">
        <v>2</v>
      </c>
      <c r="AA28" s="12">
        <v>2.5</v>
      </c>
      <c r="AB28" s="12">
        <v>3</v>
      </c>
      <c r="AC28" s="12">
        <v>3.5</v>
      </c>
      <c r="AD28" s="12">
        <v>4</v>
      </c>
      <c r="AE28" s="12" t="s">
        <v>58</v>
      </c>
      <c r="AF28" s="12" t="s">
        <v>1</v>
      </c>
      <c r="AG28" s="1" t="s">
        <v>2</v>
      </c>
    </row>
    <row r="29" spans="1:21" s="1" customFormat="1" ht="23.25">
      <c r="A29" s="7" t="s">
        <v>27</v>
      </c>
      <c r="B29" s="22" t="s">
        <v>371</v>
      </c>
      <c r="C29" s="22" t="s">
        <v>283</v>
      </c>
      <c r="D29" s="22" t="s">
        <v>32</v>
      </c>
      <c r="E29" s="7">
        <v>25</v>
      </c>
      <c r="F29" s="7">
        <v>122</v>
      </c>
      <c r="G29" s="7">
        <v>73</v>
      </c>
      <c r="H29" s="7">
        <v>111</v>
      </c>
      <c r="I29" s="7">
        <v>70</v>
      </c>
      <c r="J29" s="7">
        <v>51</v>
      </c>
      <c r="K29" s="7">
        <v>43</v>
      </c>
      <c r="L29" s="7">
        <v>99</v>
      </c>
      <c r="M29" s="97">
        <f aca="true" t="shared" si="12" ref="M29:M34">SUM(E29:L29)</f>
        <v>594</v>
      </c>
      <c r="N29" s="8">
        <f aca="true" t="shared" si="13" ref="N29:N34">((4*L29)+(3.5*K29)+(3*J29)+(2.5*I29)+(2*H29)+(1.5*G29)+(F29))/M29</f>
        <v>2.2356902356902357</v>
      </c>
      <c r="O29" s="41">
        <f aca="true" t="shared" si="14" ref="O29:O34">SQRT((16*L29+12.25*K29+9*J29+6.25*I29+4*H29+2.25*G29+F29)/M29-(N29^2))</f>
        <v>1.1374430588503674</v>
      </c>
      <c r="P29" s="7">
        <v>0</v>
      </c>
      <c r="Q29" s="7">
        <v>0</v>
      </c>
      <c r="R29" s="7" t="s">
        <v>322</v>
      </c>
      <c r="T29" s="12"/>
      <c r="U29" s="12"/>
    </row>
    <row r="30" spans="1:21" s="1" customFormat="1" ht="23.25">
      <c r="A30" s="9" t="s">
        <v>20</v>
      </c>
      <c r="B30" s="22" t="s">
        <v>372</v>
      </c>
      <c r="C30" s="73" t="s">
        <v>502</v>
      </c>
      <c r="D30" s="22" t="s">
        <v>33</v>
      </c>
      <c r="E30" s="7">
        <v>7</v>
      </c>
      <c r="F30" s="7">
        <v>25</v>
      </c>
      <c r="G30" s="7">
        <v>6</v>
      </c>
      <c r="H30" s="7">
        <v>29</v>
      </c>
      <c r="I30" s="7">
        <v>26</v>
      </c>
      <c r="J30" s="7">
        <v>14</v>
      </c>
      <c r="K30" s="7">
        <v>7</v>
      </c>
      <c r="L30" s="7">
        <v>16</v>
      </c>
      <c r="M30" s="97">
        <f t="shared" si="12"/>
        <v>130</v>
      </c>
      <c r="N30" s="8">
        <f t="shared" si="13"/>
        <v>2.2115384615384617</v>
      </c>
      <c r="O30" s="41">
        <f t="shared" si="14"/>
        <v>1.0703439142044746</v>
      </c>
      <c r="P30" s="7">
        <v>2</v>
      </c>
      <c r="Q30" s="7">
        <v>3</v>
      </c>
      <c r="R30" s="7" t="s">
        <v>322</v>
      </c>
      <c r="T30" s="12"/>
      <c r="U30" s="12"/>
    </row>
    <row r="31" spans="1:31" s="1" customFormat="1" ht="23.25">
      <c r="A31" s="10"/>
      <c r="B31" s="22" t="s">
        <v>373</v>
      </c>
      <c r="C31" s="22" t="s">
        <v>500</v>
      </c>
      <c r="D31" s="22" t="s">
        <v>32</v>
      </c>
      <c r="E31" s="7">
        <v>41</v>
      </c>
      <c r="F31" s="7">
        <v>60</v>
      </c>
      <c r="G31" s="7">
        <v>66</v>
      </c>
      <c r="H31" s="7">
        <v>73</v>
      </c>
      <c r="I31" s="7">
        <v>57</v>
      </c>
      <c r="J31" s="7">
        <v>60</v>
      </c>
      <c r="K31" s="7">
        <v>54</v>
      </c>
      <c r="L31" s="7">
        <v>155</v>
      </c>
      <c r="M31" s="97">
        <f t="shared" si="12"/>
        <v>566</v>
      </c>
      <c r="N31" s="8">
        <f t="shared" si="13"/>
        <v>2.5379858657243815</v>
      </c>
      <c r="O31" s="41">
        <f t="shared" si="14"/>
        <v>1.255682000356501</v>
      </c>
      <c r="P31" s="7">
        <v>3</v>
      </c>
      <c r="Q31" s="7">
        <v>0</v>
      </c>
      <c r="R31" s="7" t="s">
        <v>322</v>
      </c>
      <c r="T31" s="12"/>
      <c r="U31" s="12"/>
      <c r="W31" s="12"/>
      <c r="X31" s="12"/>
      <c r="Y31" s="12"/>
      <c r="Z31" s="12"/>
      <c r="AA31" s="12"/>
      <c r="AB31" s="12"/>
      <c r="AC31" s="12"/>
      <c r="AD31" s="12"/>
      <c r="AE31" s="12"/>
    </row>
    <row r="32" spans="1:31" s="1" customFormat="1" ht="23.25">
      <c r="A32" s="10"/>
      <c r="B32" s="22" t="s">
        <v>374</v>
      </c>
      <c r="C32" s="73" t="s">
        <v>502</v>
      </c>
      <c r="D32" s="22" t="s">
        <v>33</v>
      </c>
      <c r="E32" s="7">
        <v>8</v>
      </c>
      <c r="F32" s="7">
        <v>59</v>
      </c>
      <c r="G32" s="7">
        <v>43</v>
      </c>
      <c r="H32" s="7">
        <v>97</v>
      </c>
      <c r="I32" s="7">
        <v>134</v>
      </c>
      <c r="J32" s="7">
        <v>110</v>
      </c>
      <c r="K32" s="7">
        <v>50</v>
      </c>
      <c r="L32" s="7">
        <v>50</v>
      </c>
      <c r="M32" s="97">
        <f t="shared" si="12"/>
        <v>551</v>
      </c>
      <c r="N32" s="8">
        <f t="shared" si="13"/>
        <v>2.4637023593466423</v>
      </c>
      <c r="O32" s="41">
        <f t="shared" si="14"/>
        <v>0.8928776935599109</v>
      </c>
      <c r="P32" s="7">
        <v>0</v>
      </c>
      <c r="Q32" s="7">
        <v>3</v>
      </c>
      <c r="R32" s="7" t="s">
        <v>376</v>
      </c>
      <c r="T32" s="12"/>
      <c r="U32" s="12"/>
      <c r="W32" s="12"/>
      <c r="X32" s="12"/>
      <c r="Y32" s="12"/>
      <c r="Z32" s="12"/>
      <c r="AA32" s="12"/>
      <c r="AB32" s="12"/>
      <c r="AC32" s="12"/>
      <c r="AD32" s="12"/>
      <c r="AE32" s="12"/>
    </row>
    <row r="33" spans="1:31" s="1" customFormat="1" ht="23.25">
      <c r="A33" s="10"/>
      <c r="B33" s="22" t="s">
        <v>375</v>
      </c>
      <c r="C33" s="22" t="s">
        <v>500</v>
      </c>
      <c r="D33" s="22" t="s">
        <v>32</v>
      </c>
      <c r="E33" s="7">
        <v>7</v>
      </c>
      <c r="F33" s="7">
        <v>18</v>
      </c>
      <c r="G33" s="7">
        <v>4</v>
      </c>
      <c r="H33" s="7">
        <v>6</v>
      </c>
      <c r="I33" s="7">
        <v>18</v>
      </c>
      <c r="J33" s="7">
        <v>42</v>
      </c>
      <c r="K33" s="7">
        <v>15</v>
      </c>
      <c r="L33" s="7">
        <v>5</v>
      </c>
      <c r="M33" s="97">
        <f t="shared" si="12"/>
        <v>115</v>
      </c>
      <c r="N33" s="8">
        <f t="shared" si="13"/>
        <v>2.4304347826086956</v>
      </c>
      <c r="O33" s="41">
        <f t="shared" si="14"/>
        <v>1.0464992501331762</v>
      </c>
      <c r="P33" s="7">
        <v>0</v>
      </c>
      <c r="Q33" s="7">
        <v>0</v>
      </c>
      <c r="R33" s="7" t="s">
        <v>376</v>
      </c>
      <c r="T33" s="12"/>
      <c r="U33" s="12"/>
      <c r="W33" s="12"/>
      <c r="X33" s="12"/>
      <c r="Y33" s="12"/>
      <c r="Z33" s="12"/>
      <c r="AA33" s="12"/>
      <c r="AB33" s="12"/>
      <c r="AC33" s="12"/>
      <c r="AD33" s="12"/>
      <c r="AE33" s="12"/>
    </row>
    <row r="34" spans="1:29" s="1" customFormat="1" ht="23.25">
      <c r="A34" s="127" t="s">
        <v>58</v>
      </c>
      <c r="B34" s="127"/>
      <c r="C34" s="127"/>
      <c r="D34" s="127"/>
      <c r="E34" s="7">
        <f>SUM(E5:E20,E29:E31)</f>
        <v>347</v>
      </c>
      <c r="F34" s="7">
        <f aca="true" t="shared" si="15" ref="F34:L34">SUM(F5:F20,F29:F31)</f>
        <v>1183</v>
      </c>
      <c r="G34" s="7">
        <f t="shared" si="15"/>
        <v>753</v>
      </c>
      <c r="H34" s="7">
        <f t="shared" si="15"/>
        <v>972</v>
      </c>
      <c r="I34" s="7">
        <f t="shared" si="15"/>
        <v>782</v>
      </c>
      <c r="J34" s="7">
        <f t="shared" si="15"/>
        <v>698</v>
      </c>
      <c r="K34" s="7">
        <f t="shared" si="15"/>
        <v>558</v>
      </c>
      <c r="L34" s="7">
        <f t="shared" si="15"/>
        <v>1200</v>
      </c>
      <c r="M34" s="97">
        <f t="shared" si="12"/>
        <v>6493</v>
      </c>
      <c r="N34" s="8">
        <f t="shared" si="13"/>
        <v>2.3191898968119515</v>
      </c>
      <c r="O34" s="41">
        <f t="shared" si="14"/>
        <v>1.1803833844852667</v>
      </c>
      <c r="P34" s="7">
        <f>SUM(P29:P31,P5:P20)</f>
        <v>6</v>
      </c>
      <c r="Q34" s="7">
        <f>SUM(Q29:Q31,Q5:Q20)</f>
        <v>10</v>
      </c>
      <c r="R34" s="9"/>
      <c r="T34" s="13"/>
      <c r="U34" s="13"/>
      <c r="V34" s="13"/>
      <c r="W34" s="13"/>
      <c r="X34" s="13"/>
      <c r="Y34" s="13"/>
      <c r="Z34" s="13"/>
      <c r="AA34" s="13"/>
      <c r="AB34" s="13"/>
      <c r="AC34" s="48"/>
    </row>
    <row r="35" spans="1:21" s="2" customFormat="1" ht="23.25">
      <c r="A35" s="127" t="s">
        <v>60</v>
      </c>
      <c r="B35" s="127"/>
      <c r="C35" s="127"/>
      <c r="D35" s="127"/>
      <c r="E35" s="8">
        <f>(E34*100)/$M34</f>
        <v>5.344216848914216</v>
      </c>
      <c r="F35" s="8">
        <f aca="true" t="shared" si="16" ref="F35:L35">(F34*100)/$M34</f>
        <v>18.219621130448175</v>
      </c>
      <c r="G35" s="8">
        <f t="shared" si="16"/>
        <v>11.597104574156784</v>
      </c>
      <c r="H35" s="8">
        <f t="shared" si="16"/>
        <v>14.969967657477284</v>
      </c>
      <c r="I35" s="8">
        <f t="shared" si="16"/>
        <v>12.04373941167411</v>
      </c>
      <c r="J35" s="8">
        <f t="shared" si="16"/>
        <v>10.750038503003234</v>
      </c>
      <c r="K35" s="8">
        <f t="shared" si="16"/>
        <v>8.593870321885108</v>
      </c>
      <c r="L35" s="8">
        <f t="shared" si="16"/>
        <v>18.48144155244109</v>
      </c>
      <c r="M35" s="98">
        <f>((M34-(P34+Q34))*100)/$M34</f>
        <v>99.75358077930079</v>
      </c>
      <c r="N35" s="7"/>
      <c r="O35" s="7"/>
      <c r="P35" s="7">
        <f>(P34*100)/$M34</f>
        <v>0.09240720776220546</v>
      </c>
      <c r="Q35" s="7">
        <f>(Q34*100)/$M34</f>
        <v>0.15401201293700909</v>
      </c>
      <c r="R35" s="11"/>
      <c r="T35" s="48"/>
      <c r="U35" s="48"/>
    </row>
    <row r="36" spans="1:21" s="1" customFormat="1" ht="23.25">
      <c r="A36" s="2"/>
      <c r="B36" s="2"/>
      <c r="C36" s="2"/>
      <c r="D36" s="2"/>
      <c r="M36" s="2"/>
      <c r="N36" s="5"/>
      <c r="O36" s="40"/>
      <c r="P36" s="2"/>
      <c r="Q36" s="2"/>
      <c r="R36" s="2"/>
      <c r="T36" s="48"/>
      <c r="U36" s="48"/>
    </row>
    <row r="37" spans="19:21" ht="23.25">
      <c r="S37" s="1"/>
      <c r="T37" s="96"/>
      <c r="U37" s="96"/>
    </row>
    <row r="38" spans="19:29" ht="23.25">
      <c r="S38" s="1"/>
      <c r="T38" s="96"/>
      <c r="U38" s="96"/>
      <c r="V38" s="96"/>
      <c r="W38" s="96"/>
      <c r="X38" s="96"/>
      <c r="Y38" s="96"/>
      <c r="Z38" s="96"/>
      <c r="AA38" s="96"/>
      <c r="AB38" s="96"/>
      <c r="AC38" s="96"/>
    </row>
    <row r="39" spans="19:29" ht="23.25">
      <c r="S39" s="1"/>
      <c r="T39" s="96"/>
      <c r="U39" s="96"/>
      <c r="V39" s="96"/>
      <c r="W39" s="96"/>
      <c r="X39" s="96"/>
      <c r="Y39" s="96"/>
      <c r="Z39" s="96"/>
      <c r="AA39" s="96"/>
      <c r="AB39" s="96"/>
      <c r="AC39" s="96"/>
    </row>
    <row r="40" spans="19:29" ht="23.25">
      <c r="S40" s="1"/>
      <c r="T40" s="96"/>
      <c r="U40" s="96"/>
      <c r="V40" s="96"/>
      <c r="W40" s="96"/>
      <c r="X40" s="96"/>
      <c r="Y40" s="96"/>
      <c r="Z40" s="96"/>
      <c r="AA40" s="96"/>
      <c r="AB40" s="96"/>
      <c r="AC40" s="96"/>
    </row>
    <row r="41" spans="19:29" ht="23.25">
      <c r="S41" s="1"/>
      <c r="T41" s="96"/>
      <c r="U41" s="96"/>
      <c r="V41" s="96"/>
      <c r="W41" s="96"/>
      <c r="X41" s="96"/>
      <c r="Y41" s="96"/>
      <c r="Z41" s="96"/>
      <c r="AA41" s="96"/>
      <c r="AB41" s="96"/>
      <c r="AC41" s="96"/>
    </row>
    <row r="42" spans="19:29" ht="23.25">
      <c r="S42" s="1"/>
      <c r="T42" s="96"/>
      <c r="U42" s="96"/>
      <c r="V42" s="96"/>
      <c r="W42" s="96"/>
      <c r="X42" s="96"/>
      <c r="Y42" s="96"/>
      <c r="Z42" s="96"/>
      <c r="AA42" s="96"/>
      <c r="AB42" s="96"/>
      <c r="AC42" s="96"/>
    </row>
    <row r="43" spans="19:29" ht="23.25">
      <c r="S43" s="1"/>
      <c r="T43" s="96"/>
      <c r="U43" s="96"/>
      <c r="V43" s="96"/>
      <c r="W43" s="96"/>
      <c r="X43" s="96"/>
      <c r="Y43" s="96"/>
      <c r="Z43" s="96"/>
      <c r="AA43" s="96"/>
      <c r="AB43" s="96"/>
      <c r="AC43" s="96"/>
    </row>
    <row r="44" spans="19:29" ht="23.25">
      <c r="S44" s="1"/>
      <c r="T44" s="96"/>
      <c r="U44" s="96"/>
      <c r="V44" s="96"/>
      <c r="W44" s="96"/>
      <c r="X44" s="96"/>
      <c r="Y44" s="96"/>
      <c r="Z44" s="96"/>
      <c r="AA44" s="96"/>
      <c r="AB44" s="96"/>
      <c r="AC44" s="96"/>
    </row>
    <row r="45" spans="19:29" ht="23.25">
      <c r="S45" s="1"/>
      <c r="T45" s="96"/>
      <c r="U45" s="96"/>
      <c r="V45" s="96"/>
      <c r="W45" s="96"/>
      <c r="X45" s="96"/>
      <c r="Y45" s="96"/>
      <c r="Z45" s="96"/>
      <c r="AA45" s="96"/>
      <c r="AB45" s="96"/>
      <c r="AC45" s="96"/>
    </row>
    <row r="46" spans="19:29" ht="23.25">
      <c r="S46" s="1"/>
      <c r="T46" s="96"/>
      <c r="U46" s="96"/>
      <c r="V46" s="96"/>
      <c r="W46" s="96"/>
      <c r="X46" s="96"/>
      <c r="Y46" s="96"/>
      <c r="Z46" s="96"/>
      <c r="AA46" s="96"/>
      <c r="AB46" s="96"/>
      <c r="AC46" s="96"/>
    </row>
    <row r="47" spans="19:29" ht="23.25">
      <c r="S47" s="1"/>
      <c r="T47" s="96"/>
      <c r="U47" s="96"/>
      <c r="V47" s="96"/>
      <c r="W47" s="96"/>
      <c r="X47" s="96"/>
      <c r="Y47" s="96"/>
      <c r="Z47" s="96"/>
      <c r="AA47" s="96"/>
      <c r="AB47" s="96"/>
      <c r="AC47" s="96"/>
    </row>
    <row r="48" spans="19:29" ht="23.25">
      <c r="S48" s="1"/>
      <c r="T48" s="96"/>
      <c r="U48" s="96"/>
      <c r="V48" s="96"/>
      <c r="W48" s="96"/>
      <c r="X48" s="96"/>
      <c r="Y48" s="96"/>
      <c r="Z48" s="96"/>
      <c r="AA48" s="96"/>
      <c r="AB48" s="96"/>
      <c r="AC48" s="96"/>
    </row>
    <row r="49" spans="1:18" s="46" customFormat="1" ht="29.25">
      <c r="A49" s="135" t="s">
        <v>71</v>
      </c>
      <c r="B49" s="135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</row>
    <row r="50" spans="1:18" s="46" customFormat="1" ht="29.25">
      <c r="A50" s="135" t="s">
        <v>377</v>
      </c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</row>
    <row r="51" spans="1:18" s="1" customFormat="1" ht="23.25">
      <c r="A51" s="9" t="s">
        <v>164</v>
      </c>
      <c r="B51" s="126" t="s">
        <v>0</v>
      </c>
      <c r="C51" s="126" t="s">
        <v>34</v>
      </c>
      <c r="D51" s="126" t="s">
        <v>31</v>
      </c>
      <c r="E51" s="127" t="s">
        <v>19</v>
      </c>
      <c r="F51" s="127"/>
      <c r="G51" s="127"/>
      <c r="H51" s="127"/>
      <c r="I51" s="127"/>
      <c r="J51" s="127"/>
      <c r="K51" s="127"/>
      <c r="L51" s="127"/>
      <c r="M51" s="9" t="s">
        <v>18</v>
      </c>
      <c r="N51" s="126" t="s">
        <v>22</v>
      </c>
      <c r="O51" s="128" t="s">
        <v>23</v>
      </c>
      <c r="P51" s="70"/>
      <c r="Q51" s="70"/>
      <c r="R51" s="126" t="s">
        <v>3</v>
      </c>
    </row>
    <row r="52" spans="1:18" s="1" customFormat="1" ht="23.25">
      <c r="A52" s="11" t="s">
        <v>165</v>
      </c>
      <c r="B52" s="126"/>
      <c r="C52" s="126"/>
      <c r="D52" s="126"/>
      <c r="E52" s="7">
        <v>0</v>
      </c>
      <c r="F52" s="7">
        <v>1</v>
      </c>
      <c r="G52" s="7">
        <v>1.5</v>
      </c>
      <c r="H52" s="7">
        <v>2</v>
      </c>
      <c r="I52" s="7">
        <v>2.5</v>
      </c>
      <c r="J52" s="7">
        <v>3</v>
      </c>
      <c r="K52" s="7">
        <v>3.5</v>
      </c>
      <c r="L52" s="7">
        <v>4</v>
      </c>
      <c r="M52" s="11" t="s">
        <v>21</v>
      </c>
      <c r="N52" s="126"/>
      <c r="O52" s="128"/>
      <c r="P52" s="71" t="s">
        <v>1</v>
      </c>
      <c r="Q52" s="71" t="s">
        <v>2</v>
      </c>
      <c r="R52" s="126"/>
    </row>
    <row r="53" spans="1:18" s="17" customFormat="1" ht="23.25">
      <c r="A53" s="91" t="s">
        <v>28</v>
      </c>
      <c r="B53" s="73" t="s">
        <v>11</v>
      </c>
      <c r="C53" s="73" t="s">
        <v>502</v>
      </c>
      <c r="D53" s="73" t="s">
        <v>33</v>
      </c>
      <c r="E53" s="7">
        <v>19</v>
      </c>
      <c r="F53" s="7">
        <v>42</v>
      </c>
      <c r="G53" s="7">
        <v>37</v>
      </c>
      <c r="H53" s="7">
        <v>84</v>
      </c>
      <c r="I53" s="7">
        <v>103</v>
      </c>
      <c r="J53" s="7">
        <v>108</v>
      </c>
      <c r="K53" s="7">
        <v>100</v>
      </c>
      <c r="L53" s="7">
        <v>86</v>
      </c>
      <c r="M53" s="97">
        <f>SUM(E53:L53)</f>
        <v>579</v>
      </c>
      <c r="N53" s="8">
        <f aca="true" t="shared" si="17" ref="N53:N70">((4*L53)+(3.5*K53)+(3*J53)+(2.5*I53)+(2*H53)+(1.5*G53)+(F53))/M53</f>
        <v>2.6614853195164074</v>
      </c>
      <c r="O53" s="41">
        <f>SQRT((16*L53+12.25*K53+9*J53+6.25*I53+4*H53+2.25*G53+F53)/M53-(N53^2))</f>
        <v>0.9979695471151842</v>
      </c>
      <c r="P53" s="7">
        <v>0</v>
      </c>
      <c r="Q53" s="7">
        <v>0</v>
      </c>
      <c r="R53" s="7" t="s">
        <v>378</v>
      </c>
    </row>
    <row r="54" spans="1:18" s="17" customFormat="1" ht="23.25">
      <c r="A54" s="16"/>
      <c r="B54" s="73" t="s">
        <v>12</v>
      </c>
      <c r="C54" s="73" t="s">
        <v>293</v>
      </c>
      <c r="D54" s="73" t="s">
        <v>32</v>
      </c>
      <c r="E54" s="7">
        <v>30</v>
      </c>
      <c r="F54" s="7">
        <v>61</v>
      </c>
      <c r="G54" s="7">
        <v>71</v>
      </c>
      <c r="H54" s="7">
        <v>144</v>
      </c>
      <c r="I54" s="7">
        <v>105</v>
      </c>
      <c r="J54" s="7">
        <v>81</v>
      </c>
      <c r="K54" s="7">
        <v>47</v>
      </c>
      <c r="L54" s="7">
        <v>39</v>
      </c>
      <c r="M54" s="97">
        <f aca="true" t="shared" si="18" ref="M54:M70">SUM(E54:L54)</f>
        <v>578</v>
      </c>
      <c r="N54" s="8">
        <f t="shared" si="17"/>
        <v>2.2171280276816607</v>
      </c>
      <c r="O54" s="41">
        <f aca="true" t="shared" si="19" ref="O54:O70">SQRT((16*L54+12.25*K54+9*J54+6.25*I54+4*H54+2.25*G54+F54)/M54-(N54^2))</f>
        <v>0.967016988258858</v>
      </c>
      <c r="P54" s="7">
        <v>0</v>
      </c>
      <c r="Q54" s="7">
        <v>1</v>
      </c>
      <c r="R54" s="7" t="s">
        <v>378</v>
      </c>
    </row>
    <row r="55" spans="1:18" s="17" customFormat="1" ht="23.25">
      <c r="A55" s="20"/>
      <c r="B55" s="73" t="s">
        <v>158</v>
      </c>
      <c r="C55" s="73" t="s">
        <v>292</v>
      </c>
      <c r="D55" s="73" t="s">
        <v>32</v>
      </c>
      <c r="E55" s="7">
        <v>28</v>
      </c>
      <c r="F55" s="7">
        <v>12</v>
      </c>
      <c r="G55" s="7">
        <v>26</v>
      </c>
      <c r="H55" s="7">
        <v>14</v>
      </c>
      <c r="I55" s="7">
        <v>5</v>
      </c>
      <c r="J55" s="7">
        <v>3</v>
      </c>
      <c r="K55" s="7">
        <v>6</v>
      </c>
      <c r="L55" s="7">
        <v>2</v>
      </c>
      <c r="M55" s="97">
        <f t="shared" si="18"/>
        <v>96</v>
      </c>
      <c r="N55" s="8">
        <f t="shared" si="17"/>
        <v>1.3489583333333333</v>
      </c>
      <c r="O55" s="41">
        <f t="shared" si="19"/>
        <v>1.0971549183823386</v>
      </c>
      <c r="P55" s="7">
        <v>0</v>
      </c>
      <c r="Q55" s="7">
        <v>0</v>
      </c>
      <c r="R55" s="7" t="s">
        <v>378</v>
      </c>
    </row>
    <row r="56" spans="1:18" s="17" customFormat="1" ht="23.25">
      <c r="A56" s="20"/>
      <c r="B56" s="73" t="s">
        <v>288</v>
      </c>
      <c r="C56" s="73" t="s">
        <v>283</v>
      </c>
      <c r="D56" s="73" t="s">
        <v>32</v>
      </c>
      <c r="E56" s="7">
        <v>22</v>
      </c>
      <c r="F56" s="7">
        <v>58</v>
      </c>
      <c r="G56" s="7">
        <v>67</v>
      </c>
      <c r="H56" s="7">
        <v>70</v>
      </c>
      <c r="I56" s="7">
        <v>75</v>
      </c>
      <c r="J56" s="7">
        <v>64</v>
      </c>
      <c r="K56" s="7">
        <v>49</v>
      </c>
      <c r="L56" s="7">
        <v>71</v>
      </c>
      <c r="M56" s="97">
        <f t="shared" si="18"/>
        <v>476</v>
      </c>
      <c r="N56" s="8">
        <f t="shared" si="17"/>
        <v>2.3813025210084033</v>
      </c>
      <c r="O56" s="41">
        <f t="shared" si="19"/>
        <v>1.0948155061537321</v>
      </c>
      <c r="P56" s="7">
        <v>0</v>
      </c>
      <c r="Q56" s="7">
        <v>0</v>
      </c>
      <c r="R56" s="7" t="s">
        <v>378</v>
      </c>
    </row>
    <row r="57" spans="1:18" s="17" customFormat="1" ht="23.25">
      <c r="A57" s="20"/>
      <c r="B57" s="73" t="s">
        <v>387</v>
      </c>
      <c r="C57" s="73" t="s">
        <v>283</v>
      </c>
      <c r="D57" s="73" t="s">
        <v>32</v>
      </c>
      <c r="E57" s="7">
        <v>3</v>
      </c>
      <c r="F57" s="7">
        <v>6</v>
      </c>
      <c r="G57" s="7">
        <v>8</v>
      </c>
      <c r="H57" s="7">
        <v>21</v>
      </c>
      <c r="I57" s="7">
        <v>25</v>
      </c>
      <c r="J57" s="7">
        <v>16</v>
      </c>
      <c r="K57" s="7">
        <v>10</v>
      </c>
      <c r="L57" s="7">
        <v>8</v>
      </c>
      <c r="M57" s="97">
        <f>SUM(E57:L57)</f>
        <v>97</v>
      </c>
      <c r="N57" s="8">
        <f>((4*L57)+(3.5*K57)+(3*J57)+(2.5*I57)+(2*H57)+(1.5*G57)+(F57))/M57</f>
        <v>2.448453608247423</v>
      </c>
      <c r="O57" s="41">
        <f>SQRT((16*L57+12.25*K57+9*J57+6.25*I57+4*H57+2.25*G57+F57)/M57-(N57^2))</f>
        <v>0.8923631781187733</v>
      </c>
      <c r="P57" s="7">
        <v>0</v>
      </c>
      <c r="Q57" s="7">
        <v>0</v>
      </c>
      <c r="R57" s="7" t="s">
        <v>378</v>
      </c>
    </row>
    <row r="58" spans="1:18" s="17" customFormat="1" ht="23.25">
      <c r="A58" s="20"/>
      <c r="B58" s="73" t="s">
        <v>289</v>
      </c>
      <c r="C58" s="73" t="s">
        <v>80</v>
      </c>
      <c r="D58" s="73" t="s">
        <v>32</v>
      </c>
      <c r="E58" s="7">
        <v>54</v>
      </c>
      <c r="F58" s="7">
        <v>35</v>
      </c>
      <c r="G58" s="7">
        <v>44</v>
      </c>
      <c r="H58" s="7">
        <v>45</v>
      </c>
      <c r="I58" s="7">
        <v>60</v>
      </c>
      <c r="J58" s="7">
        <v>65</v>
      </c>
      <c r="K58" s="7">
        <v>73</v>
      </c>
      <c r="L58" s="7">
        <v>107</v>
      </c>
      <c r="M58" s="97">
        <f t="shared" si="18"/>
        <v>483</v>
      </c>
      <c r="N58" s="8">
        <f t="shared" si="17"/>
        <v>2.5248447204968945</v>
      </c>
      <c r="O58" s="41">
        <f t="shared" si="19"/>
        <v>1.287945274349226</v>
      </c>
      <c r="P58" s="7">
        <v>0</v>
      </c>
      <c r="Q58" s="7">
        <v>0</v>
      </c>
      <c r="R58" s="7" t="s">
        <v>378</v>
      </c>
    </row>
    <row r="59" spans="1:18" s="17" customFormat="1" ht="23.25">
      <c r="A59" s="20"/>
      <c r="B59" s="73" t="s">
        <v>159</v>
      </c>
      <c r="C59" s="73" t="s">
        <v>56</v>
      </c>
      <c r="D59" s="73" t="s">
        <v>32</v>
      </c>
      <c r="E59" s="7">
        <v>0</v>
      </c>
      <c r="F59" s="7">
        <v>0</v>
      </c>
      <c r="G59" s="7">
        <v>6</v>
      </c>
      <c r="H59" s="7">
        <v>21</v>
      </c>
      <c r="I59" s="7">
        <v>22</v>
      </c>
      <c r="J59" s="7">
        <v>18</v>
      </c>
      <c r="K59" s="7">
        <v>10</v>
      </c>
      <c r="L59" s="7">
        <v>18</v>
      </c>
      <c r="M59" s="97">
        <f t="shared" si="18"/>
        <v>95</v>
      </c>
      <c r="N59" s="8">
        <f t="shared" si="17"/>
        <v>2.8105263157894735</v>
      </c>
      <c r="O59" s="41">
        <f t="shared" si="19"/>
        <v>0.7752043783769854</v>
      </c>
      <c r="P59" s="7">
        <v>0</v>
      </c>
      <c r="Q59" s="7">
        <v>1</v>
      </c>
      <c r="R59" s="7" t="s">
        <v>378</v>
      </c>
    </row>
    <row r="60" spans="1:18" s="17" customFormat="1" ht="23.25">
      <c r="A60" s="20"/>
      <c r="B60" s="73" t="s">
        <v>160</v>
      </c>
      <c r="C60" s="73" t="s">
        <v>502</v>
      </c>
      <c r="D60" s="73" t="s">
        <v>33</v>
      </c>
      <c r="E60" s="7">
        <v>24</v>
      </c>
      <c r="F60" s="7">
        <v>70</v>
      </c>
      <c r="G60" s="7">
        <v>56</v>
      </c>
      <c r="H60" s="7">
        <v>113</v>
      </c>
      <c r="I60" s="7">
        <v>95</v>
      </c>
      <c r="J60" s="7">
        <v>86</v>
      </c>
      <c r="K60" s="7">
        <v>51</v>
      </c>
      <c r="L60" s="7">
        <v>70</v>
      </c>
      <c r="M60" s="97">
        <f aca="true" t="shared" si="20" ref="M60:M66">SUM(E60:L60)</f>
        <v>565</v>
      </c>
      <c r="N60" s="8">
        <f t="shared" si="17"/>
        <v>2.361061946902655</v>
      </c>
      <c r="O60" s="41">
        <f aca="true" t="shared" si="21" ref="O60:O66">SQRT((16*L60+12.25*K60+9*J60+6.25*I60+4*H60+2.25*G60+F60)/M60-(N60^2))</f>
        <v>1.039778195230899</v>
      </c>
      <c r="P60" s="7">
        <v>11</v>
      </c>
      <c r="Q60" s="7">
        <v>5</v>
      </c>
      <c r="R60" s="7" t="s">
        <v>379</v>
      </c>
    </row>
    <row r="61" spans="1:18" s="17" customFormat="1" ht="23.25">
      <c r="A61" s="20"/>
      <c r="B61" s="73" t="s">
        <v>161</v>
      </c>
      <c r="C61" s="73" t="s">
        <v>293</v>
      </c>
      <c r="D61" s="73" t="s">
        <v>32</v>
      </c>
      <c r="E61" s="7">
        <v>28</v>
      </c>
      <c r="F61" s="7">
        <v>49</v>
      </c>
      <c r="G61" s="7">
        <v>50</v>
      </c>
      <c r="H61" s="7">
        <v>91</v>
      </c>
      <c r="I61" s="7">
        <v>110</v>
      </c>
      <c r="J61" s="7">
        <v>100</v>
      </c>
      <c r="K61" s="7">
        <v>67</v>
      </c>
      <c r="L61" s="7">
        <v>66</v>
      </c>
      <c r="M61" s="97">
        <f t="shared" si="20"/>
        <v>561</v>
      </c>
      <c r="N61" s="8">
        <f t="shared" si="17"/>
        <v>2.4590017825311943</v>
      </c>
      <c r="O61" s="41">
        <f t="shared" si="21"/>
        <v>1.0320678591790742</v>
      </c>
      <c r="P61" s="7">
        <v>14</v>
      </c>
      <c r="Q61" s="7">
        <v>6</v>
      </c>
      <c r="R61" s="7" t="s">
        <v>379</v>
      </c>
    </row>
    <row r="62" spans="1:18" s="17" customFormat="1" ht="23.25">
      <c r="A62" s="20"/>
      <c r="B62" s="73" t="s">
        <v>162</v>
      </c>
      <c r="C62" s="73" t="s">
        <v>292</v>
      </c>
      <c r="D62" s="73" t="s">
        <v>32</v>
      </c>
      <c r="E62" s="7">
        <v>30</v>
      </c>
      <c r="F62" s="7">
        <v>33</v>
      </c>
      <c r="G62" s="7">
        <v>12</v>
      </c>
      <c r="H62" s="7">
        <v>3</v>
      </c>
      <c r="I62" s="7">
        <v>2</v>
      </c>
      <c r="J62" s="7">
        <v>4</v>
      </c>
      <c r="K62" s="7">
        <v>6</v>
      </c>
      <c r="L62" s="7">
        <v>6</v>
      </c>
      <c r="M62" s="97">
        <f t="shared" si="20"/>
        <v>96</v>
      </c>
      <c r="N62" s="8">
        <f t="shared" si="17"/>
        <v>1.2395833333333333</v>
      </c>
      <c r="O62" s="41">
        <f t="shared" si="21"/>
        <v>1.2183047619768856</v>
      </c>
      <c r="P62" s="7">
        <v>0</v>
      </c>
      <c r="Q62" s="7">
        <v>0</v>
      </c>
      <c r="R62" s="7" t="s">
        <v>379</v>
      </c>
    </row>
    <row r="63" spans="1:18" s="17" customFormat="1" ht="23.25">
      <c r="A63" s="20"/>
      <c r="B63" s="73" t="s">
        <v>290</v>
      </c>
      <c r="C63" s="73" t="s">
        <v>283</v>
      </c>
      <c r="D63" s="73" t="s">
        <v>32</v>
      </c>
      <c r="E63" s="7">
        <v>8</v>
      </c>
      <c r="F63" s="7">
        <v>5</v>
      </c>
      <c r="G63" s="7">
        <v>4</v>
      </c>
      <c r="H63" s="7">
        <v>8</v>
      </c>
      <c r="I63" s="7">
        <v>17</v>
      </c>
      <c r="J63" s="7">
        <v>14</v>
      </c>
      <c r="K63" s="7">
        <v>21</v>
      </c>
      <c r="L63" s="7">
        <v>21</v>
      </c>
      <c r="M63" s="97">
        <f t="shared" si="20"/>
        <v>98</v>
      </c>
      <c r="N63" s="8">
        <f t="shared" si="17"/>
        <v>2.7448979591836733</v>
      </c>
      <c r="O63" s="41">
        <f t="shared" si="21"/>
        <v>1.1655008951203976</v>
      </c>
      <c r="P63" s="7">
        <v>0</v>
      </c>
      <c r="Q63" s="7">
        <v>0</v>
      </c>
      <c r="R63" s="7" t="s">
        <v>379</v>
      </c>
    </row>
    <row r="64" spans="1:18" s="17" customFormat="1" ht="23.25">
      <c r="A64" s="20"/>
      <c r="B64" s="73" t="s">
        <v>388</v>
      </c>
      <c r="C64" s="73" t="s">
        <v>283</v>
      </c>
      <c r="D64" s="73" t="s">
        <v>32</v>
      </c>
      <c r="E64" s="7">
        <v>61</v>
      </c>
      <c r="F64" s="7">
        <v>43</v>
      </c>
      <c r="G64" s="7">
        <v>64</v>
      </c>
      <c r="H64" s="7">
        <v>66</v>
      </c>
      <c r="I64" s="7">
        <v>46</v>
      </c>
      <c r="J64" s="7">
        <v>41</v>
      </c>
      <c r="K64" s="7">
        <v>51</v>
      </c>
      <c r="L64" s="7">
        <v>111</v>
      </c>
      <c r="M64" s="97">
        <f>SUM(E64:L64)</f>
        <v>483</v>
      </c>
      <c r="N64" s="8">
        <f>((4*L64)+(3.5*K64)+(3*J64)+(2.5*I64)+(2*H64)+(1.5*G64)+(F64))/M64</f>
        <v>2.3426501035196687</v>
      </c>
      <c r="O64" s="41">
        <f>SQRT((16*L64+12.25*K64+9*J64+6.25*I64+4*H64+2.25*G64+F64)/M64-(N64^2))</f>
        <v>1.3324593987867337</v>
      </c>
      <c r="P64" s="7">
        <v>0</v>
      </c>
      <c r="Q64" s="7">
        <v>0</v>
      </c>
      <c r="R64" s="7" t="s">
        <v>379</v>
      </c>
    </row>
    <row r="65" spans="1:18" s="17" customFormat="1" ht="23.25">
      <c r="A65" s="20"/>
      <c r="B65" s="73" t="s">
        <v>163</v>
      </c>
      <c r="C65" s="73" t="s">
        <v>56</v>
      </c>
      <c r="D65" s="73" t="s">
        <v>32</v>
      </c>
      <c r="E65" s="7">
        <v>4</v>
      </c>
      <c r="F65" s="7">
        <v>7</v>
      </c>
      <c r="G65" s="7">
        <v>10</v>
      </c>
      <c r="H65" s="7">
        <v>28</v>
      </c>
      <c r="I65" s="7">
        <v>16</v>
      </c>
      <c r="J65" s="7">
        <v>13</v>
      </c>
      <c r="K65" s="7">
        <v>5</v>
      </c>
      <c r="L65" s="7">
        <v>11</v>
      </c>
      <c r="M65" s="97">
        <f t="shared" si="20"/>
        <v>94</v>
      </c>
      <c r="N65" s="8">
        <f t="shared" si="17"/>
        <v>2.324468085106383</v>
      </c>
      <c r="O65" s="41">
        <f t="shared" si="21"/>
        <v>0.966754404576816</v>
      </c>
      <c r="P65" s="7">
        <v>0</v>
      </c>
      <c r="Q65" s="7">
        <v>2</v>
      </c>
      <c r="R65" s="7" t="s">
        <v>379</v>
      </c>
    </row>
    <row r="66" spans="1:18" s="17" customFormat="1" ht="23.25">
      <c r="A66" s="20"/>
      <c r="B66" s="73" t="s">
        <v>291</v>
      </c>
      <c r="C66" s="73" t="s">
        <v>80</v>
      </c>
      <c r="D66" s="73" t="s">
        <v>32</v>
      </c>
      <c r="E66" s="7">
        <v>27</v>
      </c>
      <c r="F66" s="7">
        <v>66</v>
      </c>
      <c r="G66" s="7">
        <v>51</v>
      </c>
      <c r="H66" s="7">
        <v>72</v>
      </c>
      <c r="I66" s="7">
        <v>59</v>
      </c>
      <c r="J66" s="7">
        <v>65</v>
      </c>
      <c r="K66" s="7">
        <v>44</v>
      </c>
      <c r="L66" s="7">
        <v>101</v>
      </c>
      <c r="M66" s="97">
        <f t="shared" si="20"/>
        <v>485</v>
      </c>
      <c r="N66" s="8">
        <f t="shared" si="17"/>
        <v>2.4474226804123713</v>
      </c>
      <c r="O66" s="41">
        <f t="shared" si="21"/>
        <v>1.1774595038458597</v>
      </c>
      <c r="P66" s="7">
        <v>0</v>
      </c>
      <c r="Q66" s="7">
        <v>0</v>
      </c>
      <c r="R66" s="7" t="s">
        <v>379</v>
      </c>
    </row>
    <row r="67" spans="1:18" s="17" customFormat="1" ht="23.25">
      <c r="A67" s="91" t="s">
        <v>29</v>
      </c>
      <c r="B67" s="73" t="s">
        <v>17</v>
      </c>
      <c r="C67" s="73" t="s">
        <v>502</v>
      </c>
      <c r="D67" s="73" t="s">
        <v>33</v>
      </c>
      <c r="E67" s="7">
        <v>46</v>
      </c>
      <c r="F67" s="7">
        <v>92</v>
      </c>
      <c r="G67" s="7">
        <v>50</v>
      </c>
      <c r="H67" s="7">
        <v>84</v>
      </c>
      <c r="I67" s="7">
        <v>95</v>
      </c>
      <c r="J67" s="7">
        <v>70</v>
      </c>
      <c r="K67" s="7">
        <v>42</v>
      </c>
      <c r="L67" s="7">
        <v>61</v>
      </c>
      <c r="M67" s="97">
        <f t="shared" si="18"/>
        <v>540</v>
      </c>
      <c r="N67" s="8">
        <f t="shared" si="17"/>
        <v>2.1731481481481483</v>
      </c>
      <c r="O67" s="41">
        <f t="shared" si="19"/>
        <v>1.14225301094595</v>
      </c>
      <c r="P67" s="7">
        <v>0</v>
      </c>
      <c r="Q67" s="7">
        <v>11</v>
      </c>
      <c r="R67" s="7" t="s">
        <v>380</v>
      </c>
    </row>
    <row r="68" spans="1:18" s="17" customFormat="1" ht="23.25">
      <c r="A68" s="16"/>
      <c r="B68" s="73" t="s">
        <v>62</v>
      </c>
      <c r="C68" s="73" t="s">
        <v>55</v>
      </c>
      <c r="D68" s="73" t="s">
        <v>32</v>
      </c>
      <c r="E68" s="7">
        <v>50</v>
      </c>
      <c r="F68" s="7">
        <v>65</v>
      </c>
      <c r="G68" s="7">
        <v>87</v>
      </c>
      <c r="H68" s="7">
        <v>111</v>
      </c>
      <c r="I68" s="7">
        <v>94</v>
      </c>
      <c r="J68" s="7">
        <v>55</v>
      </c>
      <c r="K68" s="7">
        <v>34</v>
      </c>
      <c r="L68" s="7">
        <v>43</v>
      </c>
      <c r="M68" s="97">
        <f t="shared" si="18"/>
        <v>539</v>
      </c>
      <c r="N68" s="8">
        <f t="shared" si="17"/>
        <v>2.056586270871985</v>
      </c>
      <c r="O68" s="41">
        <f t="shared" si="19"/>
        <v>1.0655893861025483</v>
      </c>
      <c r="P68" s="7">
        <v>2</v>
      </c>
      <c r="Q68" s="7">
        <v>13</v>
      </c>
      <c r="R68" s="7" t="s">
        <v>380</v>
      </c>
    </row>
    <row r="69" spans="1:18" s="17" customFormat="1" ht="23.25">
      <c r="A69" s="20"/>
      <c r="B69" s="73" t="s">
        <v>295</v>
      </c>
      <c r="C69" s="73" t="s">
        <v>292</v>
      </c>
      <c r="D69" s="73" t="s">
        <v>32</v>
      </c>
      <c r="E69" s="7">
        <v>23</v>
      </c>
      <c r="F69" s="7">
        <v>10</v>
      </c>
      <c r="G69" s="7">
        <v>7</v>
      </c>
      <c r="H69" s="7">
        <v>7</v>
      </c>
      <c r="I69" s="7">
        <v>6</v>
      </c>
      <c r="J69" s="7">
        <v>9</v>
      </c>
      <c r="K69" s="7">
        <v>4</v>
      </c>
      <c r="L69" s="7">
        <v>4</v>
      </c>
      <c r="M69" s="97">
        <f t="shared" si="18"/>
        <v>70</v>
      </c>
      <c r="N69" s="8">
        <f t="shared" si="17"/>
        <v>1.5214285714285714</v>
      </c>
      <c r="O69" s="41">
        <f t="shared" si="19"/>
        <v>1.3267460578576507</v>
      </c>
      <c r="P69" s="7">
        <v>2</v>
      </c>
      <c r="Q69" s="7">
        <v>6</v>
      </c>
      <c r="R69" s="7" t="s">
        <v>380</v>
      </c>
    </row>
    <row r="70" spans="1:18" s="17" customFormat="1" ht="23.25">
      <c r="A70" s="18"/>
      <c r="B70" s="73" t="s">
        <v>405</v>
      </c>
      <c r="C70" s="73" t="s">
        <v>283</v>
      </c>
      <c r="D70" s="73" t="s">
        <v>32</v>
      </c>
      <c r="E70" s="7">
        <v>12</v>
      </c>
      <c r="F70" s="7">
        <v>57</v>
      </c>
      <c r="G70" s="7">
        <v>62</v>
      </c>
      <c r="H70" s="7">
        <v>72</v>
      </c>
      <c r="I70" s="7">
        <v>66</v>
      </c>
      <c r="J70" s="7">
        <v>49</v>
      </c>
      <c r="K70" s="7">
        <v>33</v>
      </c>
      <c r="L70" s="7">
        <v>110</v>
      </c>
      <c r="M70" s="97">
        <f t="shared" si="18"/>
        <v>461</v>
      </c>
      <c r="N70" s="8">
        <f t="shared" si="17"/>
        <v>2.519522776572668</v>
      </c>
      <c r="O70" s="41">
        <f t="shared" si="19"/>
        <v>1.1176209383532738</v>
      </c>
      <c r="P70" s="7">
        <v>0</v>
      </c>
      <c r="Q70" s="7">
        <v>0</v>
      </c>
      <c r="R70" s="7" t="s">
        <v>380</v>
      </c>
    </row>
    <row r="71" spans="1:18" s="46" customFormat="1" ht="29.25">
      <c r="A71" s="135" t="s">
        <v>501</v>
      </c>
      <c r="B71" s="135"/>
      <c r="C71" s="135"/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5"/>
      <c r="P71" s="135"/>
      <c r="Q71" s="135"/>
      <c r="R71" s="135"/>
    </row>
    <row r="72" spans="1:18" s="46" customFormat="1" ht="29.25">
      <c r="A72" s="135" t="s">
        <v>377</v>
      </c>
      <c r="B72" s="135"/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/>
    </row>
    <row r="73" spans="1:18" s="1" customFormat="1" ht="23.25">
      <c r="A73" s="9" t="s">
        <v>164</v>
      </c>
      <c r="B73" s="126" t="s">
        <v>0</v>
      </c>
      <c r="C73" s="126" t="s">
        <v>34</v>
      </c>
      <c r="D73" s="126" t="s">
        <v>31</v>
      </c>
      <c r="E73" s="127" t="s">
        <v>19</v>
      </c>
      <c r="F73" s="127"/>
      <c r="G73" s="127"/>
      <c r="H73" s="127"/>
      <c r="I73" s="127"/>
      <c r="J73" s="127"/>
      <c r="K73" s="127"/>
      <c r="L73" s="127"/>
      <c r="M73" s="9" t="s">
        <v>18</v>
      </c>
      <c r="N73" s="126" t="s">
        <v>22</v>
      </c>
      <c r="O73" s="128" t="s">
        <v>23</v>
      </c>
      <c r="P73" s="70"/>
      <c r="Q73" s="70"/>
      <c r="R73" s="126" t="s">
        <v>3</v>
      </c>
    </row>
    <row r="74" spans="1:18" s="1" customFormat="1" ht="23.25">
      <c r="A74" s="11" t="s">
        <v>165</v>
      </c>
      <c r="B74" s="126"/>
      <c r="C74" s="126"/>
      <c r="D74" s="126"/>
      <c r="E74" s="7">
        <v>0</v>
      </c>
      <c r="F74" s="7">
        <v>1</v>
      </c>
      <c r="G74" s="7">
        <v>1.5</v>
      </c>
      <c r="H74" s="7">
        <v>2</v>
      </c>
      <c r="I74" s="7">
        <v>2.5</v>
      </c>
      <c r="J74" s="7">
        <v>3</v>
      </c>
      <c r="K74" s="7">
        <v>3.5</v>
      </c>
      <c r="L74" s="7">
        <v>4</v>
      </c>
      <c r="M74" s="11" t="s">
        <v>21</v>
      </c>
      <c r="N74" s="126"/>
      <c r="O74" s="128"/>
      <c r="P74" s="71" t="s">
        <v>1</v>
      </c>
      <c r="Q74" s="71" t="s">
        <v>2</v>
      </c>
      <c r="R74" s="126"/>
    </row>
    <row r="75" spans="1:18" s="1" customFormat="1" ht="23.25">
      <c r="A75" s="7" t="s">
        <v>294</v>
      </c>
      <c r="B75" s="91" t="s">
        <v>406</v>
      </c>
      <c r="C75" s="73" t="s">
        <v>283</v>
      </c>
      <c r="D75" s="73" t="s">
        <v>33</v>
      </c>
      <c r="E75" s="7">
        <v>5</v>
      </c>
      <c r="F75" s="7">
        <v>1</v>
      </c>
      <c r="G75" s="7">
        <v>4</v>
      </c>
      <c r="H75" s="7">
        <v>9</v>
      </c>
      <c r="I75" s="7">
        <v>9</v>
      </c>
      <c r="J75" s="7">
        <v>10</v>
      </c>
      <c r="K75" s="7">
        <v>14</v>
      </c>
      <c r="L75" s="7">
        <v>30</v>
      </c>
      <c r="M75" s="97">
        <f aca="true" t="shared" si="22" ref="M75:M85">SUM(E75:L75)</f>
        <v>82</v>
      </c>
      <c r="N75" s="8">
        <f>((4*L75)+(3.5*K75)+(3*J75)+(2.5*I75)+(2*H75)+(1.5*G75)+(F75))/M75</f>
        <v>3.0060975609756095</v>
      </c>
      <c r="O75" s="41">
        <f aca="true" t="shared" si="23" ref="O75:O84">SQRT((16*L75+12.25*K75+9*J75+6.25*I75+4*H75+2.25*G75+F75)/M75-(N75^2))</f>
        <v>1.1193800070744315</v>
      </c>
      <c r="P75" s="83">
        <v>0</v>
      </c>
      <c r="Q75" s="83">
        <v>0</v>
      </c>
      <c r="R75" s="7" t="s">
        <v>380</v>
      </c>
    </row>
    <row r="76" spans="1:18" s="1" customFormat="1" ht="23.25">
      <c r="A76" s="9" t="s">
        <v>20</v>
      </c>
      <c r="B76" s="91" t="s">
        <v>407</v>
      </c>
      <c r="C76" s="73" t="s">
        <v>80</v>
      </c>
      <c r="D76" s="73" t="s">
        <v>32</v>
      </c>
      <c r="E76" s="7">
        <v>11</v>
      </c>
      <c r="F76" s="7">
        <v>17</v>
      </c>
      <c r="G76" s="7">
        <v>9</v>
      </c>
      <c r="H76" s="7">
        <v>10</v>
      </c>
      <c r="I76" s="7">
        <v>14</v>
      </c>
      <c r="J76" s="7">
        <v>28</v>
      </c>
      <c r="K76" s="7">
        <v>42</v>
      </c>
      <c r="L76" s="7">
        <v>345</v>
      </c>
      <c r="M76" s="97">
        <f t="shared" si="22"/>
        <v>476</v>
      </c>
      <c r="N76" s="8">
        <f aca="true" t="shared" si="24" ref="N76:N95">((4*L76)+(3.5*K76)+(3*J76)+(2.5*I76)+(2*H76)+(1.5*G76)+(F76))/M76</f>
        <v>3.564075630252101</v>
      </c>
      <c r="O76" s="41">
        <f t="shared" si="23"/>
        <v>0.9221773800796051</v>
      </c>
      <c r="P76" s="83">
        <v>0</v>
      </c>
      <c r="Q76" s="83">
        <v>0</v>
      </c>
      <c r="R76" s="7" t="s">
        <v>380</v>
      </c>
    </row>
    <row r="77" spans="1:18" s="1" customFormat="1" ht="23.25">
      <c r="A77" s="10"/>
      <c r="B77" s="91" t="s">
        <v>296</v>
      </c>
      <c r="C77" s="73" t="s">
        <v>56</v>
      </c>
      <c r="D77" s="73" t="s">
        <v>32</v>
      </c>
      <c r="E77" s="7">
        <v>19</v>
      </c>
      <c r="F77" s="7">
        <v>19</v>
      </c>
      <c r="G77" s="7">
        <v>7</v>
      </c>
      <c r="H77" s="7">
        <v>10</v>
      </c>
      <c r="I77" s="7">
        <v>4</v>
      </c>
      <c r="J77" s="7">
        <v>2</v>
      </c>
      <c r="K77" s="7">
        <v>1</v>
      </c>
      <c r="L77" s="7">
        <v>8</v>
      </c>
      <c r="M77" s="97">
        <f t="shared" si="22"/>
        <v>70</v>
      </c>
      <c r="N77" s="8">
        <f t="shared" si="24"/>
        <v>1.4428571428571428</v>
      </c>
      <c r="O77" s="41">
        <f t="shared" si="23"/>
        <v>1.2664428731768393</v>
      </c>
      <c r="P77" s="83">
        <v>3</v>
      </c>
      <c r="Q77" s="83">
        <v>4</v>
      </c>
      <c r="R77" s="7" t="s">
        <v>380</v>
      </c>
    </row>
    <row r="78" spans="1:18" s="1" customFormat="1" ht="23.25">
      <c r="A78" s="10"/>
      <c r="B78" s="91" t="s">
        <v>297</v>
      </c>
      <c r="C78" s="73" t="s">
        <v>502</v>
      </c>
      <c r="D78" s="73" t="s">
        <v>33</v>
      </c>
      <c r="E78" s="7">
        <v>64</v>
      </c>
      <c r="F78" s="7">
        <v>45</v>
      </c>
      <c r="G78" s="7">
        <v>49</v>
      </c>
      <c r="H78" s="7">
        <v>88</v>
      </c>
      <c r="I78" s="7">
        <v>115</v>
      </c>
      <c r="J78" s="7">
        <v>74</v>
      </c>
      <c r="K78" s="7">
        <v>33</v>
      </c>
      <c r="L78" s="7">
        <v>58</v>
      </c>
      <c r="M78" s="97">
        <f t="shared" si="22"/>
        <v>526</v>
      </c>
      <c r="N78" s="8">
        <f>((4*L78)+(3.5*K78)+(3*J78)+(2.5*I78)+(2*H78)+(1.5*G78)+(F78))/M78</f>
        <v>2.1891634980988592</v>
      </c>
      <c r="O78" s="41">
        <f t="shared" si="23"/>
        <v>1.1564238108507594</v>
      </c>
      <c r="P78" s="83">
        <v>1</v>
      </c>
      <c r="Q78" s="83">
        <v>18</v>
      </c>
      <c r="R78" s="7" t="s">
        <v>381</v>
      </c>
    </row>
    <row r="79" spans="1:18" s="1" customFormat="1" ht="23.25">
      <c r="A79" s="10"/>
      <c r="B79" s="91" t="s">
        <v>298</v>
      </c>
      <c r="C79" s="73" t="s">
        <v>293</v>
      </c>
      <c r="D79" s="73" t="s">
        <v>32</v>
      </c>
      <c r="E79" s="7">
        <v>55</v>
      </c>
      <c r="F79" s="7">
        <v>68</v>
      </c>
      <c r="G79" s="7">
        <v>100</v>
      </c>
      <c r="H79" s="7">
        <v>107</v>
      </c>
      <c r="I79" s="7">
        <v>92</v>
      </c>
      <c r="J79" s="7">
        <v>56</v>
      </c>
      <c r="K79" s="7">
        <v>21</v>
      </c>
      <c r="L79" s="7">
        <v>31</v>
      </c>
      <c r="M79" s="97">
        <f t="shared" si="22"/>
        <v>530</v>
      </c>
      <c r="N79" s="8">
        <f>((4*L79)+(3.5*K79)+(3*J79)+(2.5*I79)+(2*H79)+(1.5*G79)+(F79))/M79</f>
        <v>1.9386792452830188</v>
      </c>
      <c r="O79" s="41">
        <f t="shared" si="23"/>
        <v>1.0290654080754749</v>
      </c>
      <c r="P79" s="83">
        <v>0</v>
      </c>
      <c r="Q79" s="83">
        <v>16</v>
      </c>
      <c r="R79" s="7" t="s">
        <v>381</v>
      </c>
    </row>
    <row r="80" spans="1:18" s="1" customFormat="1" ht="23.25">
      <c r="A80" s="10"/>
      <c r="B80" s="91" t="s">
        <v>299</v>
      </c>
      <c r="C80" s="73" t="s">
        <v>292</v>
      </c>
      <c r="D80" s="73" t="s">
        <v>32</v>
      </c>
      <c r="E80" s="7">
        <v>21</v>
      </c>
      <c r="F80" s="7">
        <v>13</v>
      </c>
      <c r="G80" s="7">
        <v>9</v>
      </c>
      <c r="H80" s="7">
        <v>9</v>
      </c>
      <c r="I80" s="7">
        <v>5</v>
      </c>
      <c r="J80" s="7">
        <v>3</v>
      </c>
      <c r="K80" s="7">
        <v>2</v>
      </c>
      <c r="L80" s="7">
        <v>0</v>
      </c>
      <c r="M80" s="97">
        <f t="shared" si="22"/>
        <v>62</v>
      </c>
      <c r="N80" s="8">
        <f>((4*L80)+(3.5*K80)+(3*J80)+(2.5*I80)+(2*H80)+(1.5*G80)+(F80))/M80</f>
        <v>1.1774193548387097</v>
      </c>
      <c r="O80" s="41">
        <f t="shared" si="23"/>
        <v>1.032132048759752</v>
      </c>
      <c r="P80" s="83">
        <v>0</v>
      </c>
      <c r="Q80" s="83">
        <v>13</v>
      </c>
      <c r="R80" s="7" t="s">
        <v>381</v>
      </c>
    </row>
    <row r="81" spans="1:18" s="1" customFormat="1" ht="23.25">
      <c r="A81" s="10"/>
      <c r="B81" s="91" t="s">
        <v>408</v>
      </c>
      <c r="C81" s="73" t="s">
        <v>283</v>
      </c>
      <c r="D81" s="73" t="s">
        <v>32</v>
      </c>
      <c r="E81" s="7">
        <v>9</v>
      </c>
      <c r="F81" s="7">
        <v>10</v>
      </c>
      <c r="G81" s="7">
        <v>14</v>
      </c>
      <c r="H81" s="7">
        <v>9</v>
      </c>
      <c r="I81" s="7">
        <v>14</v>
      </c>
      <c r="J81" s="7">
        <v>12</v>
      </c>
      <c r="K81" s="7">
        <v>7</v>
      </c>
      <c r="L81" s="7">
        <v>7</v>
      </c>
      <c r="M81" s="97">
        <f t="shared" si="22"/>
        <v>82</v>
      </c>
      <c r="N81" s="8">
        <f>((4*L81)+(3.5*K81)+(3*J81)+(2.5*I81)+(2*H81)+(1.5*G81)+(F81))/M81</f>
        <v>2.1036585365853657</v>
      </c>
      <c r="O81" s="41">
        <f t="shared" si="23"/>
        <v>1.1469413324089872</v>
      </c>
      <c r="P81" s="83">
        <v>0</v>
      </c>
      <c r="Q81" s="83">
        <v>0</v>
      </c>
      <c r="R81" s="7" t="s">
        <v>381</v>
      </c>
    </row>
    <row r="82" spans="1:18" s="1" customFormat="1" ht="23.25">
      <c r="A82" s="10"/>
      <c r="B82" s="91" t="s">
        <v>409</v>
      </c>
      <c r="C82" s="73" t="s">
        <v>283</v>
      </c>
      <c r="D82" s="73" t="s">
        <v>32</v>
      </c>
      <c r="E82" s="7">
        <v>41</v>
      </c>
      <c r="F82" s="7">
        <v>59</v>
      </c>
      <c r="G82" s="7">
        <v>51</v>
      </c>
      <c r="H82" s="7">
        <v>60</v>
      </c>
      <c r="I82" s="7">
        <v>77</v>
      </c>
      <c r="J82" s="7">
        <v>50</v>
      </c>
      <c r="K82" s="7">
        <v>45</v>
      </c>
      <c r="L82" s="7">
        <v>80</v>
      </c>
      <c r="M82" s="97">
        <f t="shared" si="22"/>
        <v>463</v>
      </c>
      <c r="N82" s="8">
        <f>((4*L82)+(3.5*K82)+(3*J82)+(2.5*I82)+(2*H82)+(1.5*G82)+(F82))/M82</f>
        <v>2.3228941684665227</v>
      </c>
      <c r="O82" s="41">
        <f t="shared" si="23"/>
        <v>1.210088372809684</v>
      </c>
      <c r="P82" s="83">
        <v>0</v>
      </c>
      <c r="Q82" s="83">
        <v>0</v>
      </c>
      <c r="R82" s="7" t="s">
        <v>381</v>
      </c>
    </row>
    <row r="83" spans="1:18" s="1" customFormat="1" ht="23.25">
      <c r="A83" s="10"/>
      <c r="B83" s="91" t="s">
        <v>410</v>
      </c>
      <c r="C83" s="73" t="s">
        <v>80</v>
      </c>
      <c r="D83" s="73" t="s">
        <v>32</v>
      </c>
      <c r="E83" s="7">
        <v>18</v>
      </c>
      <c r="F83" s="7">
        <v>29</v>
      </c>
      <c r="G83" s="7">
        <v>16</v>
      </c>
      <c r="H83" s="7">
        <v>26</v>
      </c>
      <c r="I83" s="7">
        <v>46</v>
      </c>
      <c r="J83" s="7">
        <v>53</v>
      </c>
      <c r="K83" s="7">
        <v>65</v>
      </c>
      <c r="L83" s="7">
        <v>218</v>
      </c>
      <c r="M83" s="97">
        <f t="shared" si="22"/>
        <v>471</v>
      </c>
      <c r="N83" s="8">
        <f t="shared" si="24"/>
        <v>3.1390658174097665</v>
      </c>
      <c r="O83" s="41">
        <f t="shared" si="23"/>
        <v>1.106476963915906</v>
      </c>
      <c r="P83" s="83">
        <v>0</v>
      </c>
      <c r="Q83" s="83">
        <v>0</v>
      </c>
      <c r="R83" s="7" t="s">
        <v>381</v>
      </c>
    </row>
    <row r="84" spans="1:18" s="1" customFormat="1" ht="23.25">
      <c r="A84" s="11"/>
      <c r="B84" s="91" t="s">
        <v>300</v>
      </c>
      <c r="C84" s="73" t="s">
        <v>56</v>
      </c>
      <c r="D84" s="73" t="s">
        <v>32</v>
      </c>
      <c r="E84" s="7">
        <v>15</v>
      </c>
      <c r="F84" s="7">
        <v>29</v>
      </c>
      <c r="G84" s="7">
        <v>14</v>
      </c>
      <c r="H84" s="7">
        <v>4</v>
      </c>
      <c r="I84" s="7">
        <v>5</v>
      </c>
      <c r="J84" s="7">
        <v>0</v>
      </c>
      <c r="K84" s="7">
        <v>3</v>
      </c>
      <c r="L84" s="7">
        <v>5</v>
      </c>
      <c r="M84" s="97">
        <f t="shared" si="22"/>
        <v>75</v>
      </c>
      <c r="N84" s="8">
        <f t="shared" si="24"/>
        <v>1.3466666666666667</v>
      </c>
      <c r="O84" s="41">
        <f t="shared" si="23"/>
        <v>1.086196217182799</v>
      </c>
      <c r="P84" s="83">
        <v>0</v>
      </c>
      <c r="Q84" s="83">
        <v>0</v>
      </c>
      <c r="R84" s="7" t="s">
        <v>381</v>
      </c>
    </row>
    <row r="85" spans="1:28" s="1" customFormat="1" ht="23.25">
      <c r="A85" s="91" t="s">
        <v>30</v>
      </c>
      <c r="B85" s="73" t="s">
        <v>440</v>
      </c>
      <c r="C85" s="73" t="s">
        <v>54</v>
      </c>
      <c r="D85" s="73" t="s">
        <v>33</v>
      </c>
      <c r="E85" s="7">
        <v>7</v>
      </c>
      <c r="F85" s="7">
        <v>79</v>
      </c>
      <c r="G85" s="7">
        <v>96</v>
      </c>
      <c r="H85" s="7">
        <v>82</v>
      </c>
      <c r="I85" s="7">
        <v>98</v>
      </c>
      <c r="J85" s="7">
        <v>82</v>
      </c>
      <c r="K85" s="7">
        <v>33</v>
      </c>
      <c r="L85" s="7">
        <v>20</v>
      </c>
      <c r="M85" s="97">
        <f t="shared" si="22"/>
        <v>497</v>
      </c>
      <c r="N85" s="8">
        <f t="shared" si="24"/>
        <v>2.1599597585513077</v>
      </c>
      <c r="O85" s="41">
        <f aca="true" t="shared" si="25" ref="O85:O95">SQRT((16*L85+12.25*K85+9*J85+6.25*I85+4*H85+2.25*G85+F85)/M85-(N85^2))</f>
        <v>0.873293909232025</v>
      </c>
      <c r="P85" s="7">
        <v>4</v>
      </c>
      <c r="Q85" s="7">
        <v>6</v>
      </c>
      <c r="R85" s="7" t="s">
        <v>397</v>
      </c>
      <c r="T85" s="29"/>
      <c r="U85" s="29"/>
      <c r="V85" s="29"/>
      <c r="W85" s="29"/>
      <c r="X85" s="29"/>
      <c r="Y85" s="29"/>
      <c r="Z85" s="29"/>
      <c r="AA85" s="29"/>
      <c r="AB85" s="5"/>
    </row>
    <row r="86" spans="1:18" s="1" customFormat="1" ht="23.25">
      <c r="A86" s="9"/>
      <c r="B86" s="73" t="s">
        <v>441</v>
      </c>
      <c r="C86" s="73" t="s">
        <v>55</v>
      </c>
      <c r="D86" s="73" t="s">
        <v>32</v>
      </c>
      <c r="E86" s="7">
        <v>8</v>
      </c>
      <c r="F86" s="7">
        <v>83</v>
      </c>
      <c r="G86" s="7">
        <v>48</v>
      </c>
      <c r="H86" s="7">
        <v>95</v>
      </c>
      <c r="I86" s="7">
        <v>120</v>
      </c>
      <c r="J86" s="7">
        <v>64</v>
      </c>
      <c r="K86" s="7">
        <v>36</v>
      </c>
      <c r="L86" s="7">
        <v>43</v>
      </c>
      <c r="M86" s="97">
        <f aca="true" t="shared" si="26" ref="M86:M95">SUM(E86:L86)</f>
        <v>497</v>
      </c>
      <c r="N86" s="8">
        <f t="shared" si="24"/>
        <v>2.2837022132796783</v>
      </c>
      <c r="O86" s="41">
        <f t="shared" si="25"/>
        <v>0.934470645972486</v>
      </c>
      <c r="P86" s="7">
        <v>4</v>
      </c>
      <c r="Q86" s="7">
        <v>7</v>
      </c>
      <c r="R86" s="7" t="s">
        <v>397</v>
      </c>
    </row>
    <row r="87" spans="1:18" s="1" customFormat="1" ht="23.25">
      <c r="A87" s="10"/>
      <c r="B87" s="73" t="s">
        <v>442</v>
      </c>
      <c r="C87" s="73" t="s">
        <v>55</v>
      </c>
      <c r="D87" s="73" t="s">
        <v>32</v>
      </c>
      <c r="E87" s="7">
        <v>9</v>
      </c>
      <c r="F87" s="7">
        <v>63</v>
      </c>
      <c r="G87" s="7">
        <v>48</v>
      </c>
      <c r="H87" s="7">
        <v>73</v>
      </c>
      <c r="I87" s="7">
        <v>76</v>
      </c>
      <c r="J87" s="7">
        <v>91</v>
      </c>
      <c r="K87" s="7">
        <v>67</v>
      </c>
      <c r="L87" s="7">
        <v>77</v>
      </c>
      <c r="M87" s="97">
        <f>SUM(E87:L87)</f>
        <v>504</v>
      </c>
      <c r="N87" s="8">
        <f>((4*L87)+(3.5*K87)+(3*J87)+(2.5*I87)+(2*H87)+(1.5*G87)+(F87))/M87</f>
        <v>2.552579365079365</v>
      </c>
      <c r="O87" s="41">
        <f>SQRT((16*L87+12.25*K87+9*J87+6.25*I87+4*H87+2.25*G87+F87)/M87-(N87^2))</f>
        <v>1.0214530643885715</v>
      </c>
      <c r="P87" s="7">
        <v>0</v>
      </c>
      <c r="Q87" s="7">
        <v>4</v>
      </c>
      <c r="R87" s="7" t="s">
        <v>397</v>
      </c>
    </row>
    <row r="88" spans="1:18" s="1" customFormat="1" ht="23.25">
      <c r="A88" s="10"/>
      <c r="B88" s="73" t="s">
        <v>443</v>
      </c>
      <c r="C88" s="73" t="s">
        <v>57</v>
      </c>
      <c r="D88" s="73" t="s">
        <v>32</v>
      </c>
      <c r="E88" s="7">
        <v>3</v>
      </c>
      <c r="F88" s="7">
        <v>5</v>
      </c>
      <c r="G88" s="7">
        <v>8</v>
      </c>
      <c r="H88" s="7">
        <v>10</v>
      </c>
      <c r="I88" s="7">
        <v>12</v>
      </c>
      <c r="J88" s="7">
        <v>12</v>
      </c>
      <c r="K88" s="7">
        <v>9</v>
      </c>
      <c r="L88" s="7">
        <v>16</v>
      </c>
      <c r="M88" s="97">
        <f t="shared" si="26"/>
        <v>75</v>
      </c>
      <c r="N88" s="8">
        <f t="shared" si="24"/>
        <v>2.6466666666666665</v>
      </c>
      <c r="O88" s="41">
        <f t="shared" si="25"/>
        <v>1.0763312170929962</v>
      </c>
      <c r="P88" s="7">
        <v>0</v>
      </c>
      <c r="Q88" s="7">
        <v>0</v>
      </c>
      <c r="R88" s="7" t="s">
        <v>397</v>
      </c>
    </row>
    <row r="89" spans="1:18" s="1" customFormat="1" ht="23.25">
      <c r="A89" s="10"/>
      <c r="B89" s="73" t="s">
        <v>444</v>
      </c>
      <c r="C89" s="73" t="s">
        <v>56</v>
      </c>
      <c r="D89" s="73" t="s">
        <v>32</v>
      </c>
      <c r="E89" s="7">
        <v>2</v>
      </c>
      <c r="F89" s="7">
        <v>5</v>
      </c>
      <c r="G89" s="7">
        <v>11</v>
      </c>
      <c r="H89" s="7">
        <v>18</v>
      </c>
      <c r="I89" s="7">
        <v>9</v>
      </c>
      <c r="J89" s="7">
        <v>8</v>
      </c>
      <c r="K89" s="7">
        <v>10</v>
      </c>
      <c r="L89" s="7">
        <v>12</v>
      </c>
      <c r="M89" s="97">
        <f t="shared" si="26"/>
        <v>75</v>
      </c>
      <c r="N89" s="8">
        <f t="shared" si="24"/>
        <v>2.493333333333333</v>
      </c>
      <c r="O89" s="41">
        <f t="shared" si="25"/>
        <v>1.0214151403268354</v>
      </c>
      <c r="P89" s="7">
        <v>0</v>
      </c>
      <c r="Q89" s="7">
        <v>0</v>
      </c>
      <c r="R89" s="7" t="s">
        <v>397</v>
      </c>
    </row>
    <row r="90" spans="1:18" s="1" customFormat="1" ht="23.25">
      <c r="A90" s="10"/>
      <c r="B90" s="73" t="s">
        <v>445</v>
      </c>
      <c r="C90" s="73" t="s">
        <v>54</v>
      </c>
      <c r="D90" s="73" t="s">
        <v>33</v>
      </c>
      <c r="E90" s="7">
        <v>13</v>
      </c>
      <c r="F90" s="7">
        <v>80</v>
      </c>
      <c r="G90" s="7">
        <v>123</v>
      </c>
      <c r="H90" s="7">
        <v>140</v>
      </c>
      <c r="I90" s="7">
        <v>65</v>
      </c>
      <c r="J90" s="7">
        <v>44</v>
      </c>
      <c r="K90" s="7">
        <v>21</v>
      </c>
      <c r="L90" s="7">
        <v>8</v>
      </c>
      <c r="M90" s="97">
        <f>SUM(E90:L90)</f>
        <v>494</v>
      </c>
      <c r="N90" s="8">
        <f t="shared" si="24"/>
        <v>1.9119433198380567</v>
      </c>
      <c r="O90" s="41">
        <f>SQRT((16*L90+12.25*K90+9*J90+6.25*I90+4*H90+2.25*G90+F90)/M90-(N90^2))</f>
        <v>0.7772310636754141</v>
      </c>
      <c r="P90" s="7">
        <v>0</v>
      </c>
      <c r="Q90" s="7">
        <v>11</v>
      </c>
      <c r="R90" s="7" t="s">
        <v>398</v>
      </c>
    </row>
    <row r="91" spans="1:18" s="1" customFormat="1" ht="23.25">
      <c r="A91" s="10"/>
      <c r="B91" s="73" t="s">
        <v>446</v>
      </c>
      <c r="C91" s="73" t="s">
        <v>55</v>
      </c>
      <c r="D91" s="73" t="s">
        <v>32</v>
      </c>
      <c r="E91" s="7">
        <v>9</v>
      </c>
      <c r="F91" s="7">
        <v>142</v>
      </c>
      <c r="G91" s="7">
        <v>62</v>
      </c>
      <c r="H91" s="7">
        <v>72</v>
      </c>
      <c r="I91" s="7">
        <v>87</v>
      </c>
      <c r="J91" s="7">
        <v>66</v>
      </c>
      <c r="K91" s="7">
        <v>33</v>
      </c>
      <c r="L91" s="7">
        <v>23</v>
      </c>
      <c r="M91" s="97">
        <f t="shared" si="26"/>
        <v>494</v>
      </c>
      <c r="N91" s="8">
        <f t="shared" si="24"/>
        <v>2.02834008097166</v>
      </c>
      <c r="O91" s="41">
        <f t="shared" si="25"/>
        <v>0.9513502431568766</v>
      </c>
      <c r="P91" s="7">
        <v>0</v>
      </c>
      <c r="Q91" s="7">
        <v>12</v>
      </c>
      <c r="R91" s="7" t="s">
        <v>398</v>
      </c>
    </row>
    <row r="92" spans="1:18" s="1" customFormat="1" ht="23.25">
      <c r="A92" s="10"/>
      <c r="B92" s="73" t="s">
        <v>447</v>
      </c>
      <c r="C92" s="73" t="s">
        <v>55</v>
      </c>
      <c r="D92" s="73" t="s">
        <v>32</v>
      </c>
      <c r="E92" s="7">
        <v>18</v>
      </c>
      <c r="F92" s="7">
        <v>211</v>
      </c>
      <c r="G92" s="7">
        <v>70</v>
      </c>
      <c r="H92" s="7">
        <v>56</v>
      </c>
      <c r="I92" s="7">
        <v>57</v>
      </c>
      <c r="J92" s="7">
        <v>35</v>
      </c>
      <c r="K92" s="7">
        <v>36</v>
      </c>
      <c r="L92" s="7">
        <v>23</v>
      </c>
      <c r="M92" s="97">
        <f t="shared" si="26"/>
        <v>506</v>
      </c>
      <c r="N92" s="8">
        <f t="shared" si="24"/>
        <v>1.7658102766798418</v>
      </c>
      <c r="O92" s="41">
        <f t="shared" si="25"/>
        <v>0.9890692292704524</v>
      </c>
      <c r="P92" s="7">
        <v>0</v>
      </c>
      <c r="Q92" s="7">
        <v>0</v>
      </c>
      <c r="R92" s="7" t="s">
        <v>398</v>
      </c>
    </row>
    <row r="93" spans="1:18" s="1" customFormat="1" ht="23.25">
      <c r="A93" s="10"/>
      <c r="B93" s="73" t="s">
        <v>448</v>
      </c>
      <c r="C93" s="73" t="s">
        <v>57</v>
      </c>
      <c r="D93" s="73" t="s">
        <v>32</v>
      </c>
      <c r="E93" s="7">
        <v>2</v>
      </c>
      <c r="F93" s="7">
        <v>8</v>
      </c>
      <c r="G93" s="7">
        <v>2</v>
      </c>
      <c r="H93" s="7">
        <v>6</v>
      </c>
      <c r="I93" s="7">
        <v>12</v>
      </c>
      <c r="J93" s="7">
        <v>14</v>
      </c>
      <c r="K93" s="7">
        <v>14</v>
      </c>
      <c r="L93" s="7">
        <v>16</v>
      </c>
      <c r="M93" s="97">
        <f>SUM(E93:L93)</f>
        <v>74</v>
      </c>
      <c r="N93" s="8">
        <f>((4*L93)+(3.5*K93)+(3*J93)+(2.5*I93)+(2*H93)+(1.5*G93)+(F93))/M93</f>
        <v>2.810810810810811</v>
      </c>
      <c r="O93" s="41">
        <f>SQRT((16*L93+12.25*K93+9*J93+6.25*I93+4*H93+2.25*G93+F93)/M93-(N93^2))</f>
        <v>1.0420312242517291</v>
      </c>
      <c r="P93" s="7">
        <v>0</v>
      </c>
      <c r="Q93" s="7">
        <v>0</v>
      </c>
      <c r="R93" s="7" t="s">
        <v>398</v>
      </c>
    </row>
    <row r="94" spans="1:18" s="1" customFormat="1" ht="23.25">
      <c r="A94" s="10"/>
      <c r="B94" s="73" t="s">
        <v>449</v>
      </c>
      <c r="C94" s="73" t="s">
        <v>56</v>
      </c>
      <c r="D94" s="73" t="s">
        <v>33</v>
      </c>
      <c r="E94" s="7">
        <v>2</v>
      </c>
      <c r="F94" s="7">
        <v>12</v>
      </c>
      <c r="G94" s="7">
        <v>11</v>
      </c>
      <c r="H94" s="7">
        <v>7</v>
      </c>
      <c r="I94" s="7">
        <v>11</v>
      </c>
      <c r="J94" s="7">
        <v>7</v>
      </c>
      <c r="K94" s="7">
        <v>8</v>
      </c>
      <c r="L94" s="7">
        <v>14</v>
      </c>
      <c r="M94" s="97">
        <f>SUM(E94:L94)</f>
        <v>72</v>
      </c>
      <c r="N94" s="8">
        <f>((4*L94)+(3.5*K94)+(3*J94)+(2.5*I94)+(2*H94)+(1.5*G94)+(F94))/M94</f>
        <v>2.4305555555555554</v>
      </c>
      <c r="O94" s="41">
        <f>SQRT((16*L94+12.25*K94+9*J94+6.25*I94+4*H94+2.25*G94+F94)/M94-(N94^2))</f>
        <v>1.1374482758556166</v>
      </c>
      <c r="P94" s="7">
        <v>0</v>
      </c>
      <c r="Q94" s="7">
        <v>2</v>
      </c>
      <c r="R94" s="7" t="s">
        <v>398</v>
      </c>
    </row>
    <row r="95" spans="1:18" s="1" customFormat="1" ht="23.25">
      <c r="A95" s="127" t="s">
        <v>58</v>
      </c>
      <c r="B95" s="127"/>
      <c r="C95" s="127"/>
      <c r="D95" s="127"/>
      <c r="E95" s="7">
        <f aca="true" t="shared" si="27" ref="E95:L95">SUM(E53:E70,E76:E92)</f>
        <v>791</v>
      </c>
      <c r="F95" s="7">
        <f t="shared" si="27"/>
        <v>1668</v>
      </c>
      <c r="G95" s="7">
        <f t="shared" si="27"/>
        <v>1447</v>
      </c>
      <c r="H95" s="7">
        <f t="shared" si="27"/>
        <v>1923</v>
      </c>
      <c r="I95" s="7">
        <f t="shared" si="27"/>
        <v>1897</v>
      </c>
      <c r="J95" s="7">
        <f t="shared" si="27"/>
        <v>1541</v>
      </c>
      <c r="K95" s="7">
        <f t="shared" si="27"/>
        <v>1117</v>
      </c>
      <c r="L95" s="7">
        <f t="shared" si="27"/>
        <v>1909</v>
      </c>
      <c r="M95" s="97">
        <f t="shared" si="26"/>
        <v>12293</v>
      </c>
      <c r="N95" s="8">
        <f t="shared" si="24"/>
        <v>2.3261612299682746</v>
      </c>
      <c r="O95" s="41">
        <f t="shared" si="25"/>
        <v>1.1426558061906977</v>
      </c>
      <c r="P95" s="63">
        <f>SUM(P53:P70,P76:P92)</f>
        <v>41</v>
      </c>
      <c r="Q95" s="63">
        <f>SUM(Q53:Q70,Q76:Q92)</f>
        <v>136</v>
      </c>
      <c r="R95" s="9"/>
    </row>
    <row r="96" spans="1:18" s="2" customFormat="1" ht="23.25">
      <c r="A96" s="127" t="s">
        <v>60</v>
      </c>
      <c r="B96" s="127"/>
      <c r="C96" s="127"/>
      <c r="D96" s="127"/>
      <c r="E96" s="8">
        <f aca="true" t="shared" si="28" ref="E96:L96">(E95*100)/$M95</f>
        <v>6.434556251525258</v>
      </c>
      <c r="F96" s="8">
        <f t="shared" si="28"/>
        <v>13.568697632799154</v>
      </c>
      <c r="G96" s="8">
        <f t="shared" si="28"/>
        <v>11.770926543561377</v>
      </c>
      <c r="H96" s="8">
        <f t="shared" si="28"/>
        <v>15.643048889611974</v>
      </c>
      <c r="I96" s="8">
        <f t="shared" si="28"/>
        <v>15.431546408525177</v>
      </c>
      <c r="J96" s="8">
        <f t="shared" si="28"/>
        <v>12.535589359798259</v>
      </c>
      <c r="K96" s="8">
        <f t="shared" si="28"/>
        <v>9.086471975921256</v>
      </c>
      <c r="L96" s="8">
        <f t="shared" si="28"/>
        <v>15.529162938257546</v>
      </c>
      <c r="M96" s="98">
        <f>((M95-(P95+Q95))*100)/$M95</f>
        <v>98.56015618644757</v>
      </c>
      <c r="N96" s="7"/>
      <c r="O96" s="7"/>
      <c r="P96" s="7">
        <f>(P95*100)/$M95</f>
        <v>0.3335231432522574</v>
      </c>
      <c r="Q96" s="7">
        <f>(Q95*100)/$M95</f>
        <v>1.106320670300171</v>
      </c>
      <c r="R96" s="11"/>
    </row>
    <row r="97" spans="5:12" ht="14.25">
      <c r="E97" s="92"/>
      <c r="F97" s="92"/>
      <c r="G97" s="92"/>
      <c r="H97" s="92"/>
      <c r="I97" s="92"/>
      <c r="J97" s="92"/>
      <c r="K97" s="92"/>
      <c r="L97" s="92"/>
    </row>
    <row r="98" spans="5:12" ht="14.25">
      <c r="E98" s="92"/>
      <c r="F98" s="92"/>
      <c r="G98" s="92"/>
      <c r="H98" s="92"/>
      <c r="I98" s="92"/>
      <c r="J98" s="92"/>
      <c r="K98" s="92"/>
      <c r="L98" s="92"/>
    </row>
    <row r="99" spans="5:12" ht="14.25">
      <c r="E99" s="92"/>
      <c r="F99" s="92"/>
      <c r="G99" s="92"/>
      <c r="H99" s="92"/>
      <c r="I99" s="92"/>
      <c r="J99" s="92"/>
      <c r="K99" s="92"/>
      <c r="L99" s="92"/>
    </row>
    <row r="100" spans="5:12" ht="14.25">
      <c r="E100" s="92"/>
      <c r="F100" s="92"/>
      <c r="G100" s="92"/>
      <c r="H100" s="92"/>
      <c r="I100" s="92"/>
      <c r="J100" s="92"/>
      <c r="K100" s="92"/>
      <c r="L100" s="92"/>
    </row>
    <row r="101" spans="5:12" ht="14.25">
      <c r="E101" s="92"/>
      <c r="F101" s="92"/>
      <c r="G101" s="92"/>
      <c r="H101" s="92"/>
      <c r="I101" s="92"/>
      <c r="J101" s="92"/>
      <c r="K101" s="92"/>
      <c r="L101" s="92"/>
    </row>
    <row r="102" spans="5:12" ht="14.25">
      <c r="E102" s="92"/>
      <c r="F102" s="92"/>
      <c r="G102" s="92"/>
      <c r="H102" s="92"/>
      <c r="I102" s="92"/>
      <c r="J102" s="92"/>
      <c r="K102" s="92"/>
      <c r="L102" s="92"/>
    </row>
    <row r="103" spans="5:12" ht="14.25">
      <c r="E103" s="92"/>
      <c r="F103" s="92"/>
      <c r="G103" s="92"/>
      <c r="H103" s="92"/>
      <c r="I103" s="92"/>
      <c r="J103" s="92"/>
      <c r="K103" s="92"/>
      <c r="L103" s="92"/>
    </row>
    <row r="104" spans="5:12" ht="14.25">
      <c r="E104" s="92"/>
      <c r="F104" s="92"/>
      <c r="G104" s="92"/>
      <c r="H104" s="92"/>
      <c r="I104" s="92"/>
      <c r="J104" s="92"/>
      <c r="K104" s="92"/>
      <c r="L104" s="92"/>
    </row>
    <row r="105" spans="5:12" ht="14.25">
      <c r="E105" s="92"/>
      <c r="F105" s="92"/>
      <c r="G105" s="92"/>
      <c r="H105" s="92"/>
      <c r="I105" s="92"/>
      <c r="J105" s="92"/>
      <c r="K105" s="92"/>
      <c r="L105" s="92"/>
    </row>
    <row r="106" spans="5:12" ht="14.25">
      <c r="E106" s="92"/>
      <c r="F106" s="92"/>
      <c r="G106" s="92"/>
      <c r="H106" s="92"/>
      <c r="I106" s="92"/>
      <c r="J106" s="92"/>
      <c r="K106" s="92"/>
      <c r="L106" s="92"/>
    </row>
    <row r="107" spans="5:12" ht="14.25">
      <c r="E107" s="92"/>
      <c r="F107" s="92"/>
      <c r="G107" s="92"/>
      <c r="H107" s="92"/>
      <c r="I107" s="92"/>
      <c r="J107" s="92"/>
      <c r="K107" s="92"/>
      <c r="L107" s="92"/>
    </row>
    <row r="108" spans="5:12" ht="14.25">
      <c r="E108" s="92"/>
      <c r="F108" s="92"/>
      <c r="G108" s="92"/>
      <c r="H108" s="92"/>
      <c r="I108" s="92"/>
      <c r="J108" s="92"/>
      <c r="K108" s="92"/>
      <c r="L108" s="92"/>
    </row>
  </sheetData>
  <sheetProtection/>
  <mergeCells count="40">
    <mergeCell ref="A95:D95"/>
    <mergeCell ref="A35:D35"/>
    <mergeCell ref="A71:R71"/>
    <mergeCell ref="A72:R72"/>
    <mergeCell ref="B73:B74"/>
    <mergeCell ref="C73:C74"/>
    <mergeCell ref="D73:D74"/>
    <mergeCell ref="R73:R74"/>
    <mergeCell ref="E73:L73"/>
    <mergeCell ref="B51:B52"/>
    <mergeCell ref="C51:C52"/>
    <mergeCell ref="D51:D52"/>
    <mergeCell ref="E51:L51"/>
    <mergeCell ref="E3:L3"/>
    <mergeCell ref="A34:D34"/>
    <mergeCell ref="B27:B28"/>
    <mergeCell ref="C27:C28"/>
    <mergeCell ref="D27:D28"/>
    <mergeCell ref="E27:L27"/>
    <mergeCell ref="A26:R26"/>
    <mergeCell ref="O73:O74"/>
    <mergeCell ref="N3:N4"/>
    <mergeCell ref="N27:N28"/>
    <mergeCell ref="R27:R28"/>
    <mergeCell ref="O27:O28"/>
    <mergeCell ref="O3:O4"/>
    <mergeCell ref="R3:R4"/>
    <mergeCell ref="N51:N52"/>
    <mergeCell ref="O51:O52"/>
    <mergeCell ref="R51:R52"/>
    <mergeCell ref="A96:D96"/>
    <mergeCell ref="A1:R1"/>
    <mergeCell ref="A2:R2"/>
    <mergeCell ref="A49:R49"/>
    <mergeCell ref="A50:R50"/>
    <mergeCell ref="B3:B4"/>
    <mergeCell ref="C3:C4"/>
    <mergeCell ref="D3:D4"/>
    <mergeCell ref="A25:R25"/>
    <mergeCell ref="N73:N74"/>
  </mergeCells>
  <printOptions/>
  <pageMargins left="0.68" right="0.35" top="0.57" bottom="0.57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HomeUser</cp:lastModifiedBy>
  <cp:lastPrinted>2012-06-06T04:04:35Z</cp:lastPrinted>
  <dcterms:created xsi:type="dcterms:W3CDTF">2005-04-17T06:46:00Z</dcterms:created>
  <dcterms:modified xsi:type="dcterms:W3CDTF">2012-06-11T15:49:08Z</dcterms:modified>
  <cp:category/>
  <cp:version/>
  <cp:contentType/>
  <cp:contentStatus/>
</cp:coreProperties>
</file>