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6675" windowHeight="6225" tabRatio="667" activeTab="0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<sst xmlns="http://schemas.openxmlformats.org/spreadsheetml/2006/main" count="2053" uniqueCount="638">
  <si>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</si>
  <si>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</si>
  <si>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</si>
  <si>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</si>
  <si>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</si>
  <si>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</si>
  <si>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</si>
  <si>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</si>
  <si>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</si>
  <si>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ศ31101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</si>
  <si>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</si>
  <si>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</si>
  <si>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</si>
  <si>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</si>
  <si>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</si>
  <si>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</si>
  <si>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</si>
  <si>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</si>
  <si>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</si>
  <si>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</si>
  <si>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</si>
  <si>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</si>
  <si>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</si>
  <si>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</si>
  <si>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</si>
  <si>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</si>
  <si>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</si>
  <si>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</si>
  <si>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</si>
  <si>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</si>
  <si>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</si>
  <si>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</si>
  <si>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</si>
  <si>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</si>
  <si>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</si>
  <si>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</si>
  <si>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</si>
  <si>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</si>
  <si>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</si>
  <si>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วิทยาศาสตร์เพิ่มเติม</t>
  </si>
  <si>
    <t>วิทยาศาสตร์พื้นฐาน</t>
  </si>
  <si>
    <t>สังคมศึกษา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</si>
  <si>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</si>
  <si>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</si>
  <si>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</si>
  <si>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</si>
  <si>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</si>
  <si>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</si>
  <si>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</si>
  <si>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</si>
  <si>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</si>
  <si>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การเขียนโปรแกรมเชิงวัตถุ 1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</si>
  <si>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</si>
  <si>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</si>
  <si>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</si>
  <si>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</si>
  <si>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</si>
  <si>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</si>
  <si>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</si>
  <si>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</si>
  <si>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</si>
  <si>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</si>
  <si>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</si>
  <si>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</si>
  <si>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</si>
  <si>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</si>
  <si>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</si>
  <si>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ส31102</t>
  </si>
  <si>
    <t>ส32102</t>
  </si>
  <si>
    <t>รวมม.ต้น</t>
  </si>
  <si>
    <t>รวมม.ปลาย</t>
  </si>
  <si>
    <t>รวมหมด</t>
  </si>
  <si>
    <t>ท21101</t>
  </si>
  <si>
    <t>ท21203</t>
  </si>
  <si>
    <t>ท21102</t>
  </si>
  <si>
    <t>ท21201</t>
  </si>
  <si>
    <t>ท31201</t>
  </si>
  <si>
    <t>ท31202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</si>
  <si>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</si>
  <si>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</si>
  <si>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</si>
  <si>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</si>
  <si>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</si>
  <si>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</si>
  <si>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</si>
  <si>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</si>
  <si>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</si>
  <si>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</si>
  <si>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</si>
  <si>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</si>
  <si>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</si>
  <si>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</si>
  <si>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</si>
  <si>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ประวัติศาสตร์</t>
  </si>
  <si>
    <t>พ21101</t>
  </si>
  <si>
    <t>พ21102</t>
  </si>
  <si>
    <t>ศ21101</t>
  </si>
  <si>
    <t>ศ21102</t>
  </si>
  <si>
    <t>ศ21206</t>
  </si>
  <si>
    <t>ง21101</t>
  </si>
  <si>
    <t>ง20211</t>
  </si>
  <si>
    <t>ง20201</t>
  </si>
  <si>
    <t>ง21201</t>
  </si>
  <si>
    <t>ง21102</t>
  </si>
  <si>
    <t>ง20212</t>
  </si>
  <si>
    <t>ง20202</t>
  </si>
  <si>
    <t>ง21202</t>
  </si>
  <si>
    <t>อ21101</t>
  </si>
  <si>
    <t>อ21201</t>
  </si>
  <si>
    <t>อ21102</t>
  </si>
  <si>
    <t>อ21202</t>
  </si>
  <si>
    <t>ค31102</t>
  </si>
  <si>
    <t>ค31202</t>
  </si>
  <si>
    <t>ว31221</t>
  </si>
  <si>
    <t>ว31241</t>
  </si>
  <si>
    <t>ส31101</t>
  </si>
  <si>
    <t>ส31201</t>
  </si>
  <si>
    <t>ส31104</t>
  </si>
  <si>
    <t>ส31202</t>
  </si>
  <si>
    <t>ศาสนาและจริยธรรม</t>
  </si>
  <si>
    <t>พ31201</t>
  </si>
  <si>
    <t>พ31102</t>
  </si>
  <si>
    <t>ศ31102</t>
  </si>
  <si>
    <t>ง31201</t>
  </si>
  <si>
    <t>ง31202</t>
  </si>
  <si>
    <t>อ31203</t>
  </si>
  <si>
    <t>ฝ31201</t>
  </si>
  <si>
    <t>อ31102</t>
  </si>
  <si>
    <t>อ31202</t>
  </si>
  <si>
    <t>อ31204</t>
  </si>
  <si>
    <t>ฝ31202</t>
  </si>
  <si>
    <t>ระดับ</t>
  </si>
  <si>
    <t>ชั้น</t>
  </si>
  <si>
    <t>มัคคุเทศก์น้อยพาที</t>
  </si>
  <si>
    <t>อ่านไพเราะเสนาะจิต</t>
  </si>
  <si>
    <t>ท22101</t>
  </si>
  <si>
    <t>ท22201</t>
  </si>
  <si>
    <t>ท22203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</si>
  <si>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</si>
  <si>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</si>
  <si>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</si>
  <si>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</si>
  <si>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</si>
  <si>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</si>
  <si>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</si>
  <si>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</si>
  <si>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</si>
  <si>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</si>
  <si>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</si>
  <si>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</si>
  <si>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</si>
  <si>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</si>
  <si>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</si>
  <si>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</si>
  <si>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</si>
  <si>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ว30281</t>
  </si>
  <si>
    <t>ว30282</t>
  </si>
  <si>
    <t>ว32242</t>
  </si>
  <si>
    <t>ว32109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</si>
  <si>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</si>
  <si>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</si>
  <si>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</si>
  <si>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</si>
  <si>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</si>
  <si>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</si>
  <si>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</si>
  <si>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</si>
  <si>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</si>
  <si>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</si>
  <si>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</si>
  <si>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ส32201</t>
  </si>
  <si>
    <t>ส32104</t>
  </si>
  <si>
    <t>ส32202</t>
  </si>
  <si>
    <t>เทเบิลเทนนิส</t>
  </si>
  <si>
    <t>พ22101</t>
  </si>
  <si>
    <t>พ22111</t>
  </si>
  <si>
    <t>พ22201</t>
  </si>
  <si>
    <t>พ22102</t>
  </si>
  <si>
    <t>พ22112</t>
  </si>
  <si>
    <t>พ22205</t>
  </si>
  <si>
    <t>กระบี่</t>
  </si>
  <si>
    <t>กรีฑา</t>
  </si>
  <si>
    <t>กีฬาเพื่อสุขภาพ</t>
  </si>
  <si>
    <t>กีฬาไทย 2</t>
  </si>
  <si>
    <t>แบดมินตัน</t>
  </si>
  <si>
    <t>วอลเล่ย์บอล</t>
  </si>
  <si>
    <t>ดาบสองมือ</t>
  </si>
  <si>
    <t>บาสเกตบอล</t>
  </si>
  <si>
    <t>พ32201</t>
  </si>
  <si>
    <t>พ32102</t>
  </si>
  <si>
    <t>พ32202</t>
  </si>
  <si>
    <t>ศ21205</t>
  </si>
  <si>
    <t>ศ22101</t>
  </si>
  <si>
    <t>ศ22102</t>
  </si>
  <si>
    <t>ศ22201</t>
  </si>
  <si>
    <t>ศ22202</t>
  </si>
  <si>
    <t>ศ22205</t>
  </si>
  <si>
    <t>ศ22206</t>
  </si>
  <si>
    <t>ศ22207</t>
  </si>
  <si>
    <t>ศ22208</t>
  </si>
  <si>
    <t>ม.2 (ต่อ)</t>
  </si>
  <si>
    <t>ศ32101</t>
  </si>
  <si>
    <t>ศ32102</t>
  </si>
  <si>
    <t>ง20203</t>
  </si>
  <si>
    <t>ง20217</t>
  </si>
  <si>
    <t>ง20219</t>
  </si>
  <si>
    <t>ง20221</t>
  </si>
  <si>
    <t>ง22101</t>
  </si>
  <si>
    <t>ง22203</t>
  </si>
  <si>
    <t>ง20204</t>
  </si>
  <si>
    <t>ง20218</t>
  </si>
  <si>
    <t>ง20220</t>
  </si>
  <si>
    <t>ง20222</t>
  </si>
  <si>
    <t>ง22102</t>
  </si>
  <si>
    <t>ง22204</t>
  </si>
  <si>
    <t>การเพาะเห็ดอย่างง่าย</t>
  </si>
  <si>
    <t>การปลูกไม้ดอกไม้ประดับ</t>
  </si>
  <si>
    <t>อาหารพื้นเมือง 1</t>
  </si>
  <si>
    <t>อาหารพื้นเมือง 2</t>
  </si>
  <si>
    <t>ขนมนานาชาติ</t>
  </si>
  <si>
    <t>ดอกไม้ใบตอง</t>
  </si>
  <si>
    <t>คอมพิวเตอร์เพื่อการนำเสนอ 1</t>
  </si>
  <si>
    <t>คอมพิวเตอร์เพื่อการนำเสนอ 2</t>
  </si>
  <si>
    <t>ง31103</t>
  </si>
  <si>
    <t>ง31104</t>
  </si>
  <si>
    <t>ง32203</t>
  </si>
  <si>
    <t>ง32204</t>
  </si>
  <si>
    <t>อ21203</t>
  </si>
  <si>
    <t>อ21204</t>
  </si>
  <si>
    <t>ภาษาอังกฤษเพื่อการสื่อสาร</t>
  </si>
  <si>
    <t>อ22101</t>
  </si>
  <si>
    <t>อ22201</t>
  </si>
  <si>
    <t>อ22102</t>
  </si>
  <si>
    <t>อ22202</t>
  </si>
  <si>
    <t>อ31205</t>
  </si>
  <si>
    <t>จ31201</t>
  </si>
  <si>
    <t>อ31206</t>
  </si>
  <si>
    <t>จ31202</t>
  </si>
  <si>
    <t>ม.5 (ต่อ)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</si>
  <si>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</si>
  <si>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</si>
  <si>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</si>
  <si>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</si>
  <si>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</si>
  <si>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</si>
  <si>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</si>
  <si>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ท21202</t>
  </si>
  <si>
    <t>อ21205</t>
  </si>
  <si>
    <t>อ21206</t>
  </si>
  <si>
    <t>2-2554-1</t>
  </si>
  <si>
    <t>ศ22203</t>
  </si>
  <si>
    <t>ศ22204</t>
  </si>
  <si>
    <t>อ22203</t>
  </si>
  <si>
    <t>อ22205</t>
  </si>
  <si>
    <t>อ22204</t>
  </si>
  <si>
    <t>อ22206</t>
  </si>
  <si>
    <t>ท23101</t>
  </si>
  <si>
    <t>ท23201</t>
  </si>
  <si>
    <t>ค23101</t>
  </si>
  <si>
    <t>ค23201</t>
  </si>
  <si>
    <t>ค23102</t>
  </si>
  <si>
    <t>ค23202</t>
  </si>
  <si>
    <t>ว23101</t>
  </si>
  <si>
    <t>ว23201</t>
  </si>
  <si>
    <t>ว23102</t>
  </si>
  <si>
    <t>ว23202</t>
  </si>
  <si>
    <t>ส23101</t>
  </si>
  <si>
    <t>ส23103</t>
  </si>
  <si>
    <t>ส23105</t>
  </si>
  <si>
    <t>ส23102</t>
  </si>
  <si>
    <t>ส23104</t>
  </si>
  <si>
    <t>ส23106</t>
  </si>
  <si>
    <t>พ23101</t>
  </si>
  <si>
    <t>พ23111</t>
  </si>
  <si>
    <t>พ23205</t>
  </si>
  <si>
    <t>พ23102</t>
  </si>
  <si>
    <t>พ23112</t>
  </si>
  <si>
    <t>พ23203</t>
  </si>
  <si>
    <t>พ23204</t>
  </si>
  <si>
    <t>พ23206</t>
  </si>
  <si>
    <t>ศ23203</t>
  </si>
  <si>
    <t>ศ23205</t>
  </si>
  <si>
    <t>ศ23207</t>
  </si>
  <si>
    <t>ศ23101</t>
  </si>
  <si>
    <t>ศ23201</t>
  </si>
  <si>
    <t>ศ23209</t>
  </si>
  <si>
    <t>ศ23102</t>
  </si>
  <si>
    <t>ศ23204</t>
  </si>
  <si>
    <t>ศ23206</t>
  </si>
  <si>
    <t>ศ23208</t>
  </si>
  <si>
    <t>ศ23202</t>
  </si>
  <si>
    <t>ศ23210</t>
  </si>
  <si>
    <t>ง23101</t>
  </si>
  <si>
    <t>ง20223</t>
  </si>
  <si>
    <t>ง20225</t>
  </si>
  <si>
    <t>ง20227</t>
  </si>
  <si>
    <t>ง20205</t>
  </si>
  <si>
    <t>ง23205</t>
  </si>
  <si>
    <t>ง23102</t>
  </si>
  <si>
    <t>ง20224</t>
  </si>
  <si>
    <t>ง20226</t>
  </si>
  <si>
    <t>ง20228</t>
  </si>
  <si>
    <t>ง20206</t>
  </si>
  <si>
    <t>ง23206</t>
  </si>
  <si>
    <t>ระดับช่วงชั้นที่   2    ปีการศึกษา  2554</t>
  </si>
  <si>
    <t>อ23203</t>
  </si>
  <si>
    <t>อ23101</t>
  </si>
  <si>
    <t>อ23201</t>
  </si>
  <si>
    <t>อ23102</t>
  </si>
  <si>
    <t>อ23202</t>
  </si>
  <si>
    <t>ว31161</t>
  </si>
  <si>
    <t>ง31111</t>
  </si>
  <si>
    <t>ง31110</t>
  </si>
  <si>
    <t>อ31207</t>
  </si>
  <si>
    <t>อ31208</t>
  </si>
  <si>
    <t>ค30261</t>
  </si>
  <si>
    <t>ค30292</t>
  </si>
  <si>
    <t>ค32241</t>
  </si>
  <si>
    <t>ค30262</t>
  </si>
  <si>
    <t>ค30298</t>
  </si>
  <si>
    <t>ค32242</t>
  </si>
  <si>
    <t>ง32110</t>
  </si>
  <si>
    <t>ง32104</t>
  </si>
  <si>
    <t>ง32111</t>
  </si>
  <si>
    <t>อ32205</t>
  </si>
  <si>
    <t>อ32207</t>
  </si>
  <si>
    <t>จ32203</t>
  </si>
  <si>
    <t>อ32206</t>
  </si>
  <si>
    <t>อ32208</t>
  </si>
  <si>
    <t>จ32204</t>
  </si>
  <si>
    <t>ท33101</t>
  </si>
  <si>
    <t>ท33201</t>
  </si>
  <si>
    <t>ท33102</t>
  </si>
  <si>
    <t>ท33202</t>
  </si>
  <si>
    <t>ค33102</t>
  </si>
  <si>
    <t>ค33202</t>
  </si>
  <si>
    <t>ค33101</t>
  </si>
  <si>
    <t>ค33201</t>
  </si>
  <si>
    <t>ว33110</t>
  </si>
  <si>
    <t>ว33204</t>
  </si>
  <si>
    <t>ว33224</t>
  </si>
  <si>
    <t>ว33244</t>
  </si>
  <si>
    <t>ว33111</t>
  </si>
  <si>
    <t>ว33205</t>
  </si>
  <si>
    <t>ว33225</t>
  </si>
  <si>
    <t>ว33245</t>
  </si>
  <si>
    <t>ส33101</t>
  </si>
  <si>
    <t>ส33201</t>
  </si>
  <si>
    <t>ส33102</t>
  </si>
  <si>
    <t>ส33202</t>
  </si>
  <si>
    <t>พ33101</t>
  </si>
  <si>
    <t>พ33201</t>
  </si>
  <si>
    <t>พ33102</t>
  </si>
  <si>
    <t>พ33202</t>
  </si>
  <si>
    <t>ศ33102</t>
  </si>
  <si>
    <t>ศ33101</t>
  </si>
  <si>
    <t>ง33205</t>
  </si>
  <si>
    <t>ง33206</t>
  </si>
  <si>
    <t>อ33101</t>
  </si>
  <si>
    <t>อ33201</t>
  </si>
  <si>
    <t>อ33203</t>
  </si>
  <si>
    <t>ฝ33203</t>
  </si>
  <si>
    <t>ฝ33201</t>
  </si>
  <si>
    <t>อ33102</t>
  </si>
  <si>
    <t>อ33202</t>
  </si>
  <si>
    <t>อ33204</t>
  </si>
  <si>
    <t>ฝ33204</t>
  </si>
  <si>
    <t>ฝ33202</t>
  </si>
  <si>
    <t>โลกพื้นฐาน</t>
  </si>
  <si>
    <t>แฮนด์บอล</t>
  </si>
  <si>
    <t>วอลเลย์บอล</t>
  </si>
  <si>
    <t>กีฬาสากล 1</t>
  </si>
  <si>
    <t>กิจกรรมเข้าจังหวะ</t>
  </si>
  <si>
    <t>การปลูกพืชผักสวนครัว</t>
  </si>
  <si>
    <t>การปลูกพืชสมุนไพร</t>
  </si>
  <si>
    <t>อาหารหลากรส</t>
  </si>
  <si>
    <t>ถักนิตติ้งด้วยมือ</t>
  </si>
  <si>
    <t>บรรจุภัณฑ์</t>
  </si>
  <si>
    <t>การเขียนโปรแกรมเว็บเพจ 1</t>
  </si>
  <si>
    <t>การปลูกพืชไร่เศรษฐกิจ</t>
  </si>
  <si>
    <t>โครเชต์</t>
  </si>
  <si>
    <t>งานประดิษฐ์ตุ๊กตา</t>
  </si>
  <si>
    <t>การผลิตพันธุ์ไม้</t>
  </si>
  <si>
    <t>การเขียนโปรแกรมเว็บเพจ 2</t>
  </si>
  <si>
    <t>เครือข่ายคอมพิวเตอร์</t>
  </si>
  <si>
    <t>ม.3 (ต่อ)</t>
  </si>
  <si>
    <t>ม.6 (ต่อ)</t>
  </si>
  <si>
    <t>1-2555-1</t>
  </si>
  <si>
    <t>1-2555-2</t>
  </si>
  <si>
    <t>คณิตศาสตร์ 1</t>
  </si>
  <si>
    <t>คณิตศาสตร์ 2</t>
  </si>
  <si>
    <t>สุขศึกษา 1</t>
  </si>
  <si>
    <t>พ20111</t>
  </si>
  <si>
    <t>พ20201</t>
  </si>
  <si>
    <t>้เกมส์และนันทนาการ</t>
  </si>
  <si>
    <t>พ20211</t>
  </si>
  <si>
    <t>เพศศึกษา</t>
  </si>
  <si>
    <t>สุขศึกษา 2</t>
  </si>
  <si>
    <t>พ20112</t>
  </si>
  <si>
    <t>พ20204</t>
  </si>
  <si>
    <t>ทัศนศิลป์ 1</t>
  </si>
  <si>
    <t>ดนตรีสากล 1.1</t>
  </si>
  <si>
    <t>ดนตรี-นาฎศิลป์ 1</t>
  </si>
  <si>
    <t>ดนตรีสากล 1.2</t>
  </si>
  <si>
    <t>การงานอาชีพและเทคโนโลยี 1</t>
  </si>
  <si>
    <t>อาหารไทย 1</t>
  </si>
  <si>
    <t>คอมพิวเตอร์เพื่อการประมวลคำ 1</t>
  </si>
  <si>
    <t>การงานอาชีพและเทคโนโลยี 2</t>
  </si>
  <si>
    <t>คอมพิวเตอร์เพื่อการประมวลคำ 2</t>
  </si>
  <si>
    <t>ภาษาอังกฤษพื้นฐาน 1</t>
  </si>
  <si>
    <t>ภาษาอังกฤษเพิ่มเติม 1</t>
  </si>
  <si>
    <t>ภาษาอังกฤษพื้นฐาน 2</t>
  </si>
  <si>
    <t>ภาษาอังกฤษเพิ่มเติม 2</t>
  </si>
  <si>
    <t>คณิตศาสตร์ 3</t>
  </si>
  <si>
    <t>คณิตศาสตร์ 4</t>
  </si>
  <si>
    <t>2-2555-1</t>
  </si>
  <si>
    <t>2-2555-2</t>
  </si>
  <si>
    <t>การงานอาชีพและเทคโนโลยี 3</t>
  </si>
  <si>
    <t>ง20207</t>
  </si>
  <si>
    <t>การจัดสวนในภาชนะ</t>
  </si>
  <si>
    <t>งานประดิษฐ์ของชำร่วย 1</t>
  </si>
  <si>
    <t>การงานอาชีพและเทคโนโลยี 4</t>
  </si>
  <si>
    <t>งานประดิษฐ์ของชำร่วย 2</t>
  </si>
  <si>
    <t>ภาษาไทย 3</t>
  </si>
  <si>
    <t>หลักภาษาไทย 1</t>
  </si>
  <si>
    <t>การอ่านพิจารณาหนังสือ 1</t>
  </si>
  <si>
    <t>ภาษาไทย 4</t>
  </si>
  <si>
    <t>ท20202</t>
  </si>
  <si>
    <t>การสื่อสารและการนำเสนอ</t>
  </si>
  <si>
    <t>สุขศึกษา 3</t>
  </si>
  <si>
    <t>กีฬาไทย 1</t>
  </si>
  <si>
    <t>สุขศึกษา 4</t>
  </si>
  <si>
    <t>พ22204</t>
  </si>
  <si>
    <t>ชีวิตและครอบครัว 2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</si>
  <si>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</si>
  <si>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</si>
  <si>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</si>
  <si>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</si>
  <si>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ทัศนศิลป์ 2</t>
  </si>
  <si>
    <t>ทัศนศิลป์ 2.1</t>
  </si>
  <si>
    <t>ดนตรีไทย 2.1</t>
  </si>
  <si>
    <t>ดนตรีสากล 2.1</t>
  </si>
  <si>
    <t>ดนตรีพื้นเมือง 2.1</t>
  </si>
  <si>
    <t>ศ22209</t>
  </si>
  <si>
    <t>นาฎศิลป์พื้นเมือง 2.1</t>
  </si>
  <si>
    <t>ดนตรี-นาฏศิลป์ 2</t>
  </si>
  <si>
    <t>ทัศนศิลป์ 2.2</t>
  </si>
  <si>
    <t>ดนตรีไทย 2.2</t>
  </si>
  <si>
    <t>ดนตรีสากล 2.2</t>
  </si>
  <si>
    <t>ดนตรีพื้นเมือง 2.2</t>
  </si>
  <si>
    <t>ศ22210</t>
  </si>
  <si>
    <t>นาฎศิลป์พื้นเมือง 2.2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</si>
  <si>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</si>
  <si>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</si>
  <si>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</si>
  <si>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</si>
  <si>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</si>
  <si>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ภาษาอังกฤษเพิ่มเติม 3</t>
  </si>
  <si>
    <t>ภาษาอังกฤษพื้นฐาน 4</t>
  </si>
  <si>
    <t>ภาษาอังกฤษเพิ่มเติม 4</t>
  </si>
  <si>
    <t>คณิตศาสตร์ 5</t>
  </si>
  <si>
    <t>คณิตศาสตร์ 6</t>
  </si>
  <si>
    <t>3-2555-1</t>
  </si>
  <si>
    <t>3-2555-2</t>
  </si>
  <si>
    <t>การงานอาชีพและเทคโนโลยี 5</t>
  </si>
  <si>
    <t>ขนมไทย 1</t>
  </si>
  <si>
    <t>การงานอาชีพและเทคโนโลยี 6</t>
  </si>
  <si>
    <t>ขนมไทย 2</t>
  </si>
  <si>
    <t>ภาษาไทย 5</t>
  </si>
  <si>
    <t>วรรณกรรมท้องถิ่น 1</t>
  </si>
  <si>
    <t>ท23102</t>
  </si>
  <si>
    <t>ภาษาไทย 6</t>
  </si>
  <si>
    <t>ท23202</t>
  </si>
  <si>
    <t>วรรณกรรมท้องถิ่น 2</t>
  </si>
  <si>
    <t>สุขศึกษา 5</t>
  </si>
  <si>
    <t>สุขศึกษา 6</t>
  </si>
  <si>
    <t>พ23202</t>
  </si>
  <si>
    <t>ทักษะชีวิต 1</t>
  </si>
  <si>
    <t>การออกกำลังกายเพื่อสุขภาพ</t>
  </si>
  <si>
    <t>ทักษะกับชีวิต 2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</si>
  <si>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</si>
  <si>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</si>
  <si>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</si>
  <si>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วิทยาศาสตร์เพิ่มเติม 6</t>
  </si>
  <si>
    <t>ทัศนศิลป์ 3</t>
  </si>
  <si>
    <t>ทัศนศิลป์ 3.1</t>
  </si>
  <si>
    <t>ดนตรีไทย 3.1</t>
  </si>
  <si>
    <t>ดนตรีสากล 3.1</t>
  </si>
  <si>
    <t>ดนตรีพื้นเมือง 3.1</t>
  </si>
  <si>
    <t>นาฏศิลป์พื้นเมือง 3.1</t>
  </si>
  <si>
    <t>ดนตรี-นาฏศิลป์ 3</t>
  </si>
  <si>
    <t>ทัศนศิลป์ 3.2</t>
  </si>
  <si>
    <t>ดนตรีไทย 3.2</t>
  </si>
  <si>
    <t>ดนตรีสากล 3.2</t>
  </si>
  <si>
    <t>ดนตรีพื้นเมือง 3.2</t>
  </si>
  <si>
    <t>นาฏศิลป์พื้นเมือง 3.2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</si>
  <si>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</si>
  <si>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</si>
  <si>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</si>
  <si>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</si>
  <si>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</si>
  <si>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ภาษาอังกฤษเพิ่มเติม 5</t>
  </si>
  <si>
    <t>ภาษาอังกฤษพื้นฐาน 6</t>
  </si>
  <si>
    <t>ภาษาอังกฤษเพิ่มเติม 6</t>
  </si>
  <si>
    <t>อ23204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</si>
  <si>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</si>
  <si>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</si>
  <si>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</si>
  <si>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</si>
  <si>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</si>
  <si>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</si>
  <si>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4-2555-1</t>
  </si>
  <si>
    <t>4-2555-2</t>
  </si>
  <si>
    <t>คอมพิวเตอร์พื้นฐาน 1</t>
  </si>
  <si>
    <t>คอมฯเบื้องต้น</t>
  </si>
  <si>
    <t>ง30210</t>
  </si>
  <si>
    <t>โครงงานคอมพิวเตอร์</t>
  </si>
  <si>
    <t>เทคโนโลยี 1</t>
  </si>
  <si>
    <t>ภาษาไทย 1</t>
  </si>
  <si>
    <t>หลักภาษาไทย</t>
  </si>
  <si>
    <t>การอ่านวิเคราะห์วิจารณ์</t>
  </si>
  <si>
    <t>ภาษาไทย 2</t>
  </si>
  <si>
    <t>พ30202</t>
  </si>
  <si>
    <t>เทคนิคการปฏิบัติการ 1</t>
  </si>
  <si>
    <t>ว31163</t>
  </si>
  <si>
    <t>ว31181</t>
  </si>
  <si>
    <t>สารและสมบัติของสาร</t>
  </si>
  <si>
    <t>ฟิสิกส์ 1</t>
  </si>
  <si>
    <t>ว31206</t>
  </si>
  <si>
    <t>เคมี 1</t>
  </si>
  <si>
    <t>ว31226</t>
  </si>
  <si>
    <t>ชีววิทยา 1</t>
  </si>
  <si>
    <t>ว31246</t>
  </si>
  <si>
    <t>เทคนิคการปฏิบัติการ 2</t>
  </si>
  <si>
    <t>ว31162</t>
  </si>
  <si>
    <t>ว31182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</si>
  <si>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</si>
  <si>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</si>
  <si>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</si>
  <si>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</si>
  <si>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</si>
  <si>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</si>
  <si>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</si>
  <si>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</si>
  <si>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</si>
  <si>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</si>
  <si>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ศาสนาและจริยธรรม 1</t>
  </si>
  <si>
    <t>สังคมศึกษา 2</t>
  </si>
  <si>
    <t>ประวัติศาสตร์ 2</t>
  </si>
  <si>
    <t>ศาสนาและจริยธรรม 2</t>
  </si>
  <si>
    <t>ภาษาฝรั่งเศส 1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</si>
  <si>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</si>
  <si>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</si>
  <si>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</si>
  <si>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ภาษาฝรั่งเศส 2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</si>
  <si>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</si>
  <si>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</si>
  <si>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</si>
  <si>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โครงงานคณิตศาสตร์ 1</t>
  </si>
  <si>
    <t>คณิตศาสตร์เพิ่มเติม 4</t>
  </si>
  <si>
    <t>5-2555-1</t>
  </si>
  <si>
    <t>5-2555-2</t>
  </si>
  <si>
    <t>ง32103</t>
  </si>
  <si>
    <t>คอมพิวเตอร์พื้นฐาน 2</t>
  </si>
  <si>
    <t>งานกราฟฟิก 1</t>
  </si>
  <si>
    <t>เทคโนโลยี 2</t>
  </si>
  <si>
    <t>งานกราฟฟิก 2</t>
  </si>
  <si>
    <t>ว30285</t>
  </si>
  <si>
    <t>ระเบียบวิธีวิจัยเบื้องต้น</t>
  </si>
  <si>
    <t>ว32108</t>
  </si>
  <si>
    <t>ว32202</t>
  </si>
  <si>
    <t>ว32222</t>
  </si>
  <si>
    <t>ว30291</t>
  </si>
  <si>
    <t>โครงงานวิทย์  2</t>
  </si>
  <si>
    <t>ฟิสิกส์ 3</t>
  </si>
  <si>
    <t>เคมี 3</t>
  </si>
  <si>
    <t>ชีววิทยา 3</t>
  </si>
  <si>
    <t xml:space="preserve">ม.5 </t>
  </si>
  <si>
    <t>นาฎศิลป์</t>
  </si>
  <si>
    <t>ทัศนศิลป์ 4</t>
  </si>
  <si>
    <t>ประวัติศาสตร์ 3</t>
  </si>
  <si>
    <t>ศาสนาและจริยธรรม 3</t>
  </si>
  <si>
    <t>ประวัติศาสตร์ 4</t>
  </si>
  <si>
    <t>ศาสนาและจริยธรรม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</si>
  <si>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</si>
  <si>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</si>
  <si>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</si>
  <si>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</si>
  <si>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</si>
  <si>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อ30201</t>
  </si>
  <si>
    <t>การสื่อสารและการนำเสนอ IS2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</si>
  <si>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</si>
  <si>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</si>
  <si>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</si>
  <si>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ค30263</t>
  </si>
  <si>
    <t>คณิตศาสตร์ 3 (สอวน.)</t>
  </si>
  <si>
    <t>ค30299</t>
  </si>
  <si>
    <t>โครงงานคณิตศาสตร์ 2</t>
  </si>
  <si>
    <t>ค33241</t>
  </si>
  <si>
    <t>6-2555-1</t>
  </si>
  <si>
    <t>6-2555-2</t>
  </si>
  <si>
    <t>ง33103</t>
  </si>
  <si>
    <t>ง33110</t>
  </si>
  <si>
    <t>เทคโนโลยี 3</t>
  </si>
  <si>
    <t>ง33104</t>
  </si>
  <si>
    <t>การเขียนโปรแกรมเชิงวัตถุ 2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</si>
  <si>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</si>
  <si>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</si>
  <si>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</si>
  <si>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</si>
  <si>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</si>
  <si>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</si>
  <si>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</si>
  <si>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ชีววิทยา 5</t>
  </si>
  <si>
    <t>ส33103</t>
  </si>
  <si>
    <t>ศาสนาและจริยธรรม 5</t>
  </si>
  <si>
    <t>ศาสนาและจริยธรรม 6</t>
  </si>
  <si>
    <t>จ33205</t>
  </si>
  <si>
    <t>ภาษาฝรั่งเศส 5</t>
  </si>
  <si>
    <t>ภาษาอังกฤษอ่าน-เขียน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</si>
  <si>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</si>
  <si>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</si>
  <si>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</si>
  <si>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อ33207</t>
  </si>
  <si>
    <t>จ33206</t>
  </si>
  <si>
    <t>ภาษาฝรั่งเศส 6</t>
  </si>
  <si>
    <t>ภาษาอังกฤษอ่าน-เขียน 6</t>
  </si>
  <si>
    <t>ภาษาอังกฤษเพื่อความก้าวหน้า 6</t>
  </si>
  <si>
    <t>อ33206</t>
  </si>
  <si>
    <t>ภาษาอังกฤษเพื่อการสื่อสาร 6</t>
  </si>
  <si>
    <t>อ33208</t>
  </si>
  <si>
    <t>ระดับช่วงชั้นที่   2    ปีการศึกษา  2555</t>
  </si>
  <si>
    <t>ระดับช่วงชั้นที่   3    ปีการศึกษา  2555</t>
  </si>
  <si>
    <t xml:space="preserve">วิทยาศาสตร์พื้นฐาน </t>
  </si>
  <si>
    <t>โลก ดาราศาสตร์และอวกาศ</t>
  </si>
  <si>
    <t xml:space="preserve">ระดับช่วงชั้นที่   3    ปีการศึกษา  2555 </t>
  </si>
  <si>
    <t>ระดับช่วงชั้นที่  2  ปีการศึกษา  2555</t>
  </si>
  <si>
    <t>ระดับช่วงชั้นที่  3  ปีการศึกษา  2555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</si>
</sst>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  <numFmt numFmtId="196" formatCode="\฿#,##0;\-\฿#,##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6"/>
      <color indexed="8"/>
      <name val="Angsana New"/>
      <family val="0"/>
    </font>
    <font>
      <sz val="8.75"/>
      <color indexed="8"/>
      <name val="Arial"/>
      <family val="0"/>
    </font>
    <font>
      <sz val="14.75"/>
      <color indexed="8"/>
      <name val="Angsana New"/>
      <family val="0"/>
    </font>
    <font>
      <sz val="13.55"/>
      <color indexed="8"/>
      <name val="Angsana New"/>
      <family val="0"/>
    </font>
    <font>
      <sz val="14"/>
      <color indexed="8"/>
      <name val="Angsana New"/>
      <family val="0"/>
    </font>
    <font>
      <sz val="13.75"/>
      <color indexed="8"/>
      <name val="Angsana New"/>
      <family val="0"/>
    </font>
    <font>
      <sz val="12.85"/>
      <color indexed="8"/>
      <name val="Angsana New"/>
      <family val="0"/>
    </font>
    <font>
      <sz val="14.5"/>
      <color indexed="8"/>
      <name val="Angsana New"/>
      <family val="0"/>
    </font>
    <font>
      <sz val="13.3"/>
      <color indexed="8"/>
      <name val="Angsana New"/>
      <family val="0"/>
    </font>
    <font>
      <sz val="14.7"/>
      <color indexed="8"/>
      <name val="Angsana New"/>
      <family val="0"/>
    </font>
    <font>
      <sz val="15.25"/>
      <color indexed="8"/>
      <name val="Angsana New"/>
      <family val="0"/>
    </font>
    <font>
      <sz val="15.5"/>
      <color indexed="8"/>
      <name val="Angsana New"/>
      <family val="0"/>
    </font>
    <font>
      <sz val="14.25"/>
      <color indexed="8"/>
      <name val="Angsana New"/>
      <family val="0"/>
    </font>
    <font>
      <sz val="15.75"/>
      <color indexed="8"/>
      <name val="Angsana New"/>
      <family val="0"/>
    </font>
    <font>
      <sz val="14.45"/>
      <color indexed="8"/>
      <name val="Angsana New"/>
      <family val="0"/>
    </font>
    <font>
      <sz val="16.25"/>
      <color indexed="8"/>
      <name val="Angsana New"/>
      <family val="0"/>
    </font>
    <font>
      <sz val="14.95"/>
      <color indexed="8"/>
      <name val="Angsana New"/>
      <family val="0"/>
    </font>
    <font>
      <sz val="16.5"/>
      <color indexed="8"/>
      <name val="Angsana New"/>
      <family val="0"/>
    </font>
    <font>
      <sz val="15.15"/>
      <color indexed="8"/>
      <name val="Angsan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20"/>
      <color indexed="8"/>
      <name val="Angsana New"/>
      <family val="0"/>
    </font>
    <font>
      <sz val="10"/>
      <color indexed="8"/>
      <name val="Tahoma"/>
      <family val="0"/>
    </font>
    <font>
      <b/>
      <sz val="13.75"/>
      <color indexed="8"/>
      <name val="Angsana New"/>
      <family val="0"/>
    </font>
    <font>
      <sz val="18"/>
      <color indexed="8"/>
      <name val="Angsana New"/>
      <family val="0"/>
    </font>
    <font>
      <b/>
      <sz val="9"/>
      <color indexed="8"/>
      <name val="Arial"/>
      <family val="0"/>
    </font>
    <font>
      <sz val="15"/>
      <color indexed="8"/>
      <name val="Tahoma"/>
      <family val="0"/>
    </font>
    <font>
      <sz val="15"/>
      <color indexed="8"/>
      <name val="AngsanaUPC"/>
      <family val="0"/>
    </font>
    <font>
      <sz val="16"/>
      <color indexed="8"/>
      <name val="AngsanaUPC"/>
      <family val="0"/>
    </font>
    <font>
      <sz val="22"/>
      <color indexed="8"/>
      <name val="Angsana New"/>
      <family val="0"/>
    </font>
    <font>
      <sz val="19.75"/>
      <color indexed="8"/>
      <name val="Angsana New"/>
      <family val="0"/>
    </font>
    <font>
      <sz val="21"/>
      <color indexed="8"/>
      <name val="Angsana New"/>
      <family val="0"/>
    </font>
    <font>
      <sz val="19.5"/>
      <color indexed="8"/>
      <name val="Angsana New"/>
      <family val="0"/>
    </font>
    <font>
      <b/>
      <sz val="17.75"/>
      <color indexed="8"/>
      <name val="Angsana New"/>
      <family val="0"/>
    </font>
    <font>
      <b/>
      <sz val="17.5"/>
      <color indexed="8"/>
      <name val="Angsana New"/>
      <family val="0"/>
    </font>
    <font>
      <sz val="20.25"/>
      <color indexed="8"/>
      <name val="Angsana New"/>
      <family val="0"/>
    </font>
    <font>
      <b/>
      <sz val="18.5"/>
      <color indexed="8"/>
      <name val="Angsana New"/>
      <family val="0"/>
    </font>
    <font>
      <sz val="10"/>
      <color indexed="8"/>
      <name val="CordiaUPC"/>
      <family val="0"/>
    </font>
    <font>
      <sz val="16"/>
      <color indexed="8"/>
      <name val="CordiaUPC"/>
      <family val="0"/>
    </font>
    <font>
      <sz val="20.25"/>
      <color indexed="8"/>
      <name val="CordiaUPC"/>
      <family val="0"/>
    </font>
    <font>
      <b/>
      <sz val="16.2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1" borderId="2" applyNumberFormat="0" applyAlignment="0" applyProtection="0"/>
    <xf numFmtId="0" fontId="81" fillId="0" borderId="3" applyNumberFormat="0" applyFill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85" fillId="0" borderId="4" applyNumberFormat="0" applyFill="0" applyAlignment="0" applyProtection="0"/>
    <xf numFmtId="0" fontId="86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7" fillId="20" borderId="5" applyNumberFormat="0" applyAlignment="0" applyProtection="0"/>
    <xf numFmtId="0" fontId="0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19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1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2555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16376966"/>
        <c:axId val="13174967"/>
      </c:bar3D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75"/>
          <c:w val="0.866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35352128"/>
        <c:axId val="49733697"/>
      </c:bar3D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275"/>
          <c:w val="0.10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1775"/>
          <c:y val="-0.02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2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(สังคมศึกษา!$E$33:$L$33,สังคมศึกษา!$P$33:$Q$33)</c:f>
              <c:numCache/>
            </c:numRef>
          </c:val>
          <c:shape val="box"/>
        </c:ser>
        <c:shape val="box"/>
        <c:axId val="44950090"/>
        <c:axId val="1897627"/>
      </c:bar3D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63"/>
          <c:w val="0.10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"/>
          <c:w val="0.8662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(สังคมศึกษา!$E$47:$L$47,สังคมศึกษา!$P$47:$Q$47)</c:f>
              <c:strCache/>
            </c:strRef>
          </c:cat>
          <c:val>
            <c:numRef>
              <c:f>(สังคมศึกษา!$E$75:$L$75,สังคมศึกษา!$P$75:$Q$75)</c:f>
              <c:numCache/>
            </c:numRef>
          </c:val>
          <c:shape val="box"/>
        </c:ser>
        <c:shape val="box"/>
        <c:axId val="17078644"/>
        <c:axId val="19490069"/>
      </c:bar3D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63"/>
          <c:w val="0.105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3"/>
          <c:y val="-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(พลานามัย!$E$39:$L$39,พลานามัย!$P$39:$Q$39)</c:f>
              <c:numCache/>
            </c:numRef>
          </c:val>
          <c:shape val="box"/>
        </c:ser>
        <c:shape val="box"/>
        <c:axId val="41192894"/>
        <c:axId val="35191727"/>
      </c:bar3D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5705"/>
          <c:w val="0.105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2555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(พลานามัย!$E$51:$L$51,พลานามัย!$P$51:$Q$51)</c:f>
              <c:strCache/>
            </c:strRef>
          </c:cat>
          <c:val>
            <c:numRef>
              <c:f>(พลานามัย!$E$65:$L$65,พลานามัย!$P$65:$Q$65)</c:f>
              <c:numCache/>
            </c:numRef>
          </c:val>
          <c:shape val="box"/>
        </c:ser>
        <c:shape val="box"/>
        <c:axId val="48290088"/>
        <c:axId val="31957609"/>
      </c:bar3D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(ศิลปะ!$E$40:$L$40,ศิลปะ!$P$40:$Q$40)</c:f>
              <c:numCache/>
            </c:numRef>
          </c:val>
          <c:shape val="box"/>
        </c:ser>
        <c:shape val="box"/>
        <c:axId val="19183026"/>
        <c:axId val="38429507"/>
      </c:bar3DChart>
      <c:catAx>
        <c:axId val="1918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3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725"/>
          <c:w val="0.10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(ศิลปะ!$E$49:$L$49,ศิลปะ!$P$49:$Q$49)</c:f>
              <c:strCache/>
            </c:strRef>
          </c:cat>
          <c:val>
            <c:numRef>
              <c:f>(ศิลปะ!$E$57:$L$57,ศิลปะ!$P$57:$Q$57)</c:f>
              <c:numCache/>
            </c:numRef>
          </c:val>
          <c:shape val="box"/>
        </c:ser>
        <c:shape val="box"/>
        <c:axId val="10321244"/>
        <c:axId val="25782333"/>
      </c:bar3D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95"/>
          <c:w val="0.10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95"/>
          <c:w val="0.8642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ฯ'!$E$58:$L$58,'การงานอาชีพ ฯ'!$P$58:$Q$58)</c:f>
              <c:numCache/>
            </c:numRef>
          </c:val>
          <c:shape val="box"/>
        </c:ser>
        <c:shape val="box"/>
        <c:axId val="30714406"/>
        <c:axId val="7994199"/>
      </c:bar3D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65"/>
          <c:w val="0.11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925"/>
          <c:w val="0.86425"/>
          <c:h val="0.77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ฯ'!$E$71:$L$71,'การงานอาชีพ ฯ'!$P$71:$Q$71)</c:f>
              <c:strCache/>
            </c:strRef>
          </c:cat>
          <c:val>
            <c:numRef>
              <c:f>('การงานอาชีพ ฯ'!$E$103:$L$103,'การงานอาชีพ ฯ'!$P$103:$Q$103)</c:f>
              <c:numCache/>
            </c:numRef>
          </c:val>
          <c:shape val="box"/>
        </c:ser>
        <c:shape val="box"/>
        <c:axId val="4838928"/>
        <c:axId val="43550353"/>
      </c:bar3D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7"/>
          <c:w val="0.11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    ระดับช่วงชั้นที่ 2  ปีการศึกษา 2555
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"/>
          <c:y val="0.212"/>
          <c:w val="0.855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(ภาษาต่างประเทศ!$E$34:$L$34,ภาษาต่างประเทศ!$P$34:$Q$34)</c:f>
              <c:numCache/>
            </c:numRef>
          </c:val>
          <c:shape val="box"/>
        </c:ser>
        <c:shape val="box"/>
        <c:axId val="56408858"/>
        <c:axId val="37917675"/>
      </c:bar3DChart>
      <c:catAx>
        <c:axId val="5640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8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5785"/>
          <c:w val="0.109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51465840"/>
        <c:axId val="60539377"/>
      </c:bar3D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 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-0.00625"/>
          <c:y val="-0.019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45"/>
          <c:w val="0.8652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(ภาษาต่างประเทศ!$E$70:$L$70,ภาษาต่างประเทศ!$P$70:$Q$70)</c:f>
              <c:strCache/>
            </c:strRef>
          </c:cat>
          <c:val>
            <c:numRef>
              <c:f>(ภาษาต่างประเทศ!$E$105:$L$105,ภาษาต่างประเทศ!$P$105:$Q$105)</c:f>
              <c:numCache/>
            </c:numRef>
          </c:val>
          <c:shape val="box"/>
        </c:ser>
        <c:shape val="box"/>
        <c:axId val="5714756"/>
        <c:axId val="51432805"/>
      </c:bar3DChart>
      <c:cat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58275"/>
          <c:w val="0.109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 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0.01925"/>
          <c:y val="-0.01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7983482"/>
        <c:axId val="4742475"/>
      </c:bar3D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798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  <c:w val="0.0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2555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42682276"/>
        <c:axId val="48596165"/>
      </c:bar3D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1975"/>
          <c:y val="-0.00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44"/>
          <c:w val="0.8792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(ภาษาไทย!$E$20:$L$20,ภาษาไทย!$P$20:$Q$20)</c:f>
              <c:numCache/>
            </c:numRef>
          </c:val>
          <c:shape val="box"/>
        </c:ser>
        <c:shape val="box"/>
        <c:axId val="34712302"/>
        <c:axId val="43975263"/>
      </c:bar3D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8325"/>
          <c:w val="0.093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 
ระดับช่วงชั้นที่ 3  ปีการศึกษา 2555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6"/>
          <c:w val="0.8662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(ภาษาไทย!$E$28:$L$28,ภาษาไทย!$P$28:$Q$28)</c:f>
              <c:strCache/>
            </c:strRef>
          </c:cat>
          <c:val>
            <c:numRef>
              <c:f>(ภาษาไทย!$E$42:$L$42,ภาษาไทย!$P$42:$Q$42)</c:f>
              <c:numCache/>
            </c:numRef>
          </c:val>
          <c:shape val="box"/>
        </c:ser>
        <c:shape val="box"/>
        <c:axId val="60233048"/>
        <c:axId val="5226521"/>
      </c:bar3D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3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5"/>
          <c:w val="0.105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2555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5"/>
          <c:w val="0.870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(คณิตศาสตร์!$E$18:$L$18,คณิตศาสตร์!$P$18:$Q$18)</c:f>
              <c:numCache/>
            </c:numRef>
          </c:val>
          <c:shape val="box"/>
        </c:ser>
        <c:shape val="box"/>
        <c:axId val="47038690"/>
        <c:axId val="20695027"/>
      </c:bar3D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574"/>
          <c:w val="0.10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2555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325"/>
          <c:w val="0.867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(คณิตศาสตร์!$E$25:$L$25,คณิตศาสตร์!$P$25:$Q$25)</c:f>
              <c:strCache/>
            </c:strRef>
          </c:cat>
          <c:val>
            <c:numRef>
              <c:f>(คณิตศาสตร์!$E$57:$L$57,คณิตศาสตร์!$P$57:$Q$57)</c:f>
              <c:numCache/>
            </c:numRef>
          </c:val>
          <c:shape val="box"/>
        </c:ser>
        <c:shape val="box"/>
        <c:axId val="52037516"/>
        <c:axId val="65684461"/>
      </c:bar3D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2555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(วิทยาศาสตร์!$E$4:$L$4,วิทยาศาสตร์!$P$4:$Q$4)</c:f>
              <c:strCache/>
            </c:strRef>
          </c:cat>
          <c:val>
            <c:numRef>
              <c:f>(วิทยาศาสตร์!$E$18:$L$18,วิทยาศาสตร์!$P$18:$Q$18)</c:f>
              <c:numCache/>
            </c:numRef>
          </c:val>
          <c:shape val="box"/>
        </c:ser>
        <c:shape val="box"/>
        <c:axId val="54289238"/>
        <c:axId val="18841095"/>
      </c:bar3D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875"/>
          <c:w val="0.106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2555  พบว่า มีนักเรียนที่ได้รับการตัดสินผลการเรียน 52,432  คน       คิดเป็นร้อยละ 99.73   จำนวนนักเรียนที่สอบไม่ผ่าน  891  คน คิดเป็นร้อยละ  1.70   นักเรียนที่ไม่ได้รับการตัดสินผลการเรียน  142  คน  คิดเป็นร้อยละ  0.27  ค่าเฉลี่ยรวมของผลการเรียนเท่ากับ  2.90   ส่วนเบี่ยงเบนมาตรฐาน  1.032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419100</xdr:colOff>
      <xdr:row>43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972675"/>
          <a:ext cx="87630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2555  พบว่า มีนักเรียนที่ได้รับการตัดสินผลการเรียน 56,770  คน   คิดเป็นร้อยละ 99.25   จำนวนนักเรียนที่สอบไม่ผ่าน  1,627   คน คิดเป็นร้อยละ 2.87   นักเรียนที่ไม่ได้รับการตัดสินผลการเรียน  424   คน  คิดเป็นร้อยละ 0.74  ค่าเฉลี่ยรวมของผลการเรียนเท่ากับ  2.88   ส่วนเบี่ยงเบนมาตรฐาน  1.071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76200</xdr:rowOff>
    </xdr:from>
    <xdr:to>
      <xdr:col>17</xdr:col>
      <xdr:colOff>533400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991225"/>
          <a:ext cx="87344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2555  พบว่า มีนักเรียนที่ได้รับการตัดสินผลการเรียน 4,290  คน    คิดเป็นร้อยละ 99.46   จำนวนนักเรียนที่สอบไม่ผ่าน 87  คน คิดเป็นร้อยละ 2.03   นักเรียนที่ไม่ได้รับการตัดสินผลการเรียน  23   คน  คิดเป็นร้อยละ  0.53    ค่าเฉลี่ยรวมของผลการเรียนเท่ากับ 3.01   ส่วนเบี่ยงเบนมาตรฐาน  0.980</a:t>
          </a:r>
        </a:p>
      </xdr:txBody>
    </xdr:sp>
    <xdr:clientData/>
  </xdr:twoCellAnchor>
  <xdr:twoCellAnchor>
    <xdr:from>
      <xdr:col>0</xdr:col>
      <xdr:colOff>47625</xdr:colOff>
      <xdr:row>42</xdr:row>
      <xdr:rowOff>57150</xdr:rowOff>
    </xdr:from>
    <xdr:to>
      <xdr:col>17</xdr:col>
      <xdr:colOff>533400</xdr:colOff>
      <xdr:row>45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2201525"/>
          <a:ext cx="8734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2555  พบว่า มีนักเรียนที่ได้รับการตัดสินผลการเรียน 3,635  คน       คิดเป็นร้อยละ 99.89   จำนวนนักเรียนที่สอบไม่ผ่าน  114   คน คิดเป็นร้อยละ 3.14   นักเรียนที่ไม่ได้รับการตัดสินผลการเรียน  4   คน  คิดเป็นร้อยละ   0.11   ค่าเฉลี่ยรวมของผลการเรียนเท่ากับ  3.16   ส่วนเบี่ยงเบนมาตรฐาน  0.982</a:t>
          </a:r>
        </a:p>
      </xdr:txBody>
    </xdr:sp>
    <xdr:clientData/>
  </xdr:twoCellAnchor>
  <xdr:twoCellAnchor>
    <xdr:from>
      <xdr:col>13</xdr:col>
      <xdr:colOff>219075</xdr:colOff>
      <xdr:row>26</xdr:row>
      <xdr:rowOff>219075</xdr:rowOff>
    </xdr:from>
    <xdr:to>
      <xdr:col>13</xdr:col>
      <xdr:colOff>295275</xdr:colOff>
      <xdr:row>26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153275" y="7800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04850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133350</xdr:rowOff>
    </xdr:from>
    <xdr:to>
      <xdr:col>17</xdr:col>
      <xdr:colOff>542925</xdr:colOff>
      <xdr:row>66</xdr:row>
      <xdr:rowOff>66675</xdr:rowOff>
    </xdr:to>
    <xdr:graphicFrame>
      <xdr:nvGraphicFramePr>
        <xdr:cNvPr id="5" name="Chart 8"/>
        <xdr:cNvGraphicFramePr/>
      </xdr:nvGraphicFramePr>
      <xdr:xfrm>
        <a:off x="38100" y="13249275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17</xdr:col>
      <xdr:colOff>476250</xdr:colOff>
      <xdr:row>91</xdr:row>
      <xdr:rowOff>85725</xdr:rowOff>
    </xdr:to>
    <xdr:graphicFrame>
      <xdr:nvGraphicFramePr>
        <xdr:cNvPr id="6" name="Chart 9"/>
        <xdr:cNvGraphicFramePr/>
      </xdr:nvGraphicFramePr>
      <xdr:xfrm>
        <a:off x="66675" y="16811625"/>
        <a:ext cx="8658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41057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24</xdr:row>
      <xdr:rowOff>66675</xdr:rowOff>
    </xdr:from>
    <xdr:to>
      <xdr:col>17</xdr:col>
      <xdr:colOff>438150</xdr:colOff>
      <xdr:row>25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362950" y="70294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47</xdr:row>
      <xdr:rowOff>38100</xdr:rowOff>
    </xdr:from>
    <xdr:to>
      <xdr:col>17</xdr:col>
      <xdr:colOff>447675</xdr:colOff>
      <xdr:row>48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372475" y="129921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70</xdr:row>
      <xdr:rowOff>28575</xdr:rowOff>
    </xdr:from>
    <xdr:to>
      <xdr:col>17</xdr:col>
      <xdr:colOff>381000</xdr:colOff>
      <xdr:row>71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305800" y="1670685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73</xdr:row>
      <xdr:rowOff>28575</xdr:rowOff>
    </xdr:from>
    <xdr:to>
      <xdr:col>17</xdr:col>
      <xdr:colOff>504825</xdr:colOff>
      <xdr:row>109</xdr:row>
      <xdr:rowOff>76200</xdr:rowOff>
    </xdr:to>
    <xdr:graphicFrame>
      <xdr:nvGraphicFramePr>
        <xdr:cNvPr id="1" name="Chart 5"/>
        <xdr:cNvGraphicFramePr/>
      </xdr:nvGraphicFramePr>
      <xdr:xfrm>
        <a:off x="85725" y="19669125"/>
        <a:ext cx="8763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85725</xdr:rowOff>
    </xdr:from>
    <xdr:to>
      <xdr:col>17</xdr:col>
      <xdr:colOff>514350</xdr:colOff>
      <xdr:row>20</xdr:row>
      <xdr:rowOff>266700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5514975"/>
          <a:ext cx="8772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2   ปีการศึกษา  2555  พบว่า มีนักเรียนที่ได้รับการตัดสินผลการเรียน 4,851  คน   คิดเป็นร้อยละ 99.71  จำนวนนักเรียนที่สอบไม่ผ่าน  111   คน คิดเป็นร้อยละ 2.29   นักเรียนที่ไม่ได้รับการตัดสินผลการเรียน  14   คน  คิดเป็นร้อยละ  0.29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2.17   ส่วนเบี่ยงเบนมาตรฐาน  0.990</a:t>
          </a:r>
        </a:p>
      </xdr:txBody>
    </xdr:sp>
    <xdr:clientData/>
  </xdr:twoCellAnchor>
  <xdr:twoCellAnchor>
    <xdr:from>
      <xdr:col>0</xdr:col>
      <xdr:colOff>133350</xdr:colOff>
      <xdr:row>57</xdr:row>
      <xdr:rowOff>57150</xdr:rowOff>
    </xdr:from>
    <xdr:to>
      <xdr:col>17</xdr:col>
      <xdr:colOff>371475</xdr:colOff>
      <xdr:row>62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16840200"/>
          <a:ext cx="8582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2555  พบว่า มีนักเรียนที่ได้รับการตัดสินผลการเรียน 6,164  คน         คิดเป็นร้อยละ 99.17   จำนวนนักเรียนที่สอบไม่ผ่าน  131  คน คิดเป็นร้อยละ 2.13   นักเรียนที่ไม่ได้รับการตัดสินผลการเรียน  51   คน  คิดเป็นร้อยละ  0.83    ค่าเฉลี่ยรวมของผลการเรียนเท่ากับ   2.23   ส่วนเบี่ยงเบนมาตรฐาน  1.023</a:t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247650</xdr:colOff>
      <xdr:row>23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086600" y="7181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086600" y="96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113</xdr:row>
      <xdr:rowOff>142875</xdr:rowOff>
    </xdr:from>
    <xdr:to>
      <xdr:col>17</xdr:col>
      <xdr:colOff>523875</xdr:colOff>
      <xdr:row>150</xdr:row>
      <xdr:rowOff>76200</xdr:rowOff>
    </xdr:to>
    <xdr:graphicFrame>
      <xdr:nvGraphicFramePr>
        <xdr:cNvPr id="6" name="Chart 6"/>
        <xdr:cNvGraphicFramePr/>
      </xdr:nvGraphicFramePr>
      <xdr:xfrm>
        <a:off x="152400" y="26260425"/>
        <a:ext cx="87153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391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21</xdr:row>
      <xdr:rowOff>57150</xdr:rowOff>
    </xdr:from>
    <xdr:to>
      <xdr:col>17</xdr:col>
      <xdr:colOff>476250</xdr:colOff>
      <xdr:row>21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0100" y="63722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16</xdr:col>
      <xdr:colOff>314325</xdr:colOff>
      <xdr:row>72</xdr:row>
      <xdr:rowOff>66675</xdr:rowOff>
    </xdr:from>
    <xdr:to>
      <xdr:col>17</xdr:col>
      <xdr:colOff>381000</xdr:colOff>
      <xdr:row>73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24850" y="1954530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17</xdr:col>
      <xdr:colOff>85725</xdr:colOff>
      <xdr:row>112</xdr:row>
      <xdr:rowOff>95250</xdr:rowOff>
    </xdr:from>
    <xdr:to>
      <xdr:col>17</xdr:col>
      <xdr:colOff>485775</xdr:colOff>
      <xdr:row>113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29625" y="260508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104775</xdr:colOff>
      <xdr:row>46</xdr:row>
      <xdr:rowOff>219075</xdr:rowOff>
    </xdr:from>
    <xdr:to>
      <xdr:col>13</xdr:col>
      <xdr:colOff>247650</xdr:colOff>
      <xdr:row>46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086600" y="13811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44</xdr:row>
      <xdr:rowOff>57150</xdr:rowOff>
    </xdr:from>
    <xdr:to>
      <xdr:col>17</xdr:col>
      <xdr:colOff>476250</xdr:colOff>
      <xdr:row>44</xdr:row>
      <xdr:rowOff>266700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20100" y="129635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38100</xdr:rowOff>
    </xdr:from>
    <xdr:to>
      <xdr:col>18</xdr:col>
      <xdr:colOff>28575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505450"/>
          <a:ext cx="89630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2555  พบว่า มีนักเรียนที่ได้รับการตัดสินผลการเรียน 4,343  คน   คิดเป็นร้อยละ 99.93    นักเรียนที่สอบไม่ผ่าน  70  คน  คิดเป็นร้อยละ  1.61  นักเรียนที่ไม่ได้รับการตัดสินผลการเรียน  3   คน  คิดเป็นร้อยละ  0.07     ค่าเฉลี่ยรวมของผลการเรียนเท่ากับ   2.75   ส่วนเบี่ยงเบนมาตรฐาน  1.077</a:t>
          </a:r>
        </a:p>
      </xdr:txBody>
    </xdr:sp>
    <xdr:clientData/>
  </xdr:twoCellAnchor>
  <xdr:twoCellAnchor>
    <xdr:from>
      <xdr:col>0</xdr:col>
      <xdr:colOff>0</xdr:colOff>
      <xdr:row>78</xdr:row>
      <xdr:rowOff>47625</xdr:rowOff>
    </xdr:from>
    <xdr:to>
      <xdr:col>17</xdr:col>
      <xdr:colOff>447675</xdr:colOff>
      <xdr:row>83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2717125"/>
          <a:ext cx="8886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2555  พบว่า มีนักเรียนที่ได้รับการตัดสินผลการเรียน 9,774  คน     คิดเป็นร้อยละ 99.24  จำนวนนักเรียนที่สอบไม่ผ่าน  271  คน คิดเป็นร้อยละ 2.77   นักเรียนที่ไม่ได้รับการตัดสินผลการเรียน  74  คน  คิดเป็นร้อยละ  0.76   ค่าเฉลี่ยรวมของผลการเรียนเท่ากับ   2.51  ส่วนเบี่ยงเบนมาตรฐาน  1.031</a:t>
          </a:r>
        </a:p>
      </xdr:txBody>
    </xdr:sp>
    <xdr:clientData/>
  </xdr:twoCellAnchor>
  <xdr:twoCellAnchor>
    <xdr:from>
      <xdr:col>13</xdr:col>
      <xdr:colOff>95250</xdr:colOff>
      <xdr:row>62</xdr:row>
      <xdr:rowOff>0</xdr:rowOff>
    </xdr:from>
    <xdr:to>
      <xdr:col>13</xdr:col>
      <xdr:colOff>190500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1809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200025</xdr:colOff>
      <xdr:row>23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7232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172325" y="962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93</xdr:row>
      <xdr:rowOff>228600</xdr:rowOff>
    </xdr:from>
    <xdr:to>
      <xdr:col>17</xdr:col>
      <xdr:colOff>485775</xdr:colOff>
      <xdr:row>119</xdr:row>
      <xdr:rowOff>142875</xdr:rowOff>
    </xdr:to>
    <xdr:graphicFrame>
      <xdr:nvGraphicFramePr>
        <xdr:cNvPr id="6" name="Chart 6"/>
        <xdr:cNvGraphicFramePr/>
      </xdr:nvGraphicFramePr>
      <xdr:xfrm>
        <a:off x="523875" y="26469975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17</xdr:col>
      <xdr:colOff>66675</xdr:colOff>
      <xdr:row>93</xdr:row>
      <xdr:rowOff>9525</xdr:rowOff>
    </xdr:from>
    <xdr:to>
      <xdr:col>17</xdr:col>
      <xdr:colOff>371475</xdr:colOff>
      <xdr:row>93</xdr:row>
      <xdr:rowOff>190500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505825" y="262509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17</xdr:col>
      <xdr:colOff>142875</xdr:colOff>
      <xdr:row>21</xdr:row>
      <xdr:rowOff>28575</xdr:rowOff>
    </xdr:from>
    <xdr:to>
      <xdr:col>17</xdr:col>
      <xdr:colOff>447675</xdr:colOff>
      <xdr:row>21</xdr:row>
      <xdr:rowOff>209550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82025" y="6381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17</xdr:col>
      <xdr:colOff>152400</xdr:colOff>
      <xdr:row>123</xdr:row>
      <xdr:rowOff>38100</xdr:rowOff>
    </xdr:from>
    <xdr:to>
      <xdr:col>17</xdr:col>
      <xdr:colOff>457200</xdr:colOff>
      <xdr:row>124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91550" y="326612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13</xdr:col>
      <xdr:colOff>104775</xdr:colOff>
      <xdr:row>46</xdr:row>
      <xdr:rowOff>219075</xdr:rowOff>
    </xdr:from>
    <xdr:to>
      <xdr:col>13</xdr:col>
      <xdr:colOff>200025</xdr:colOff>
      <xdr:row>46</xdr:row>
      <xdr:rowOff>219075</xdr:rowOff>
    </xdr:to>
    <xdr:sp>
      <xdr:nvSpPr>
        <xdr:cNvPr id="11" name="Line 13"/>
        <xdr:cNvSpPr>
          <a:spLocks/>
        </xdr:cNvSpPr>
      </xdr:nvSpPr>
      <xdr:spPr>
        <a:xfrm>
          <a:off x="7172325" y="13820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28575</xdr:rowOff>
    </xdr:from>
    <xdr:to>
      <xdr:col>17</xdr:col>
      <xdr:colOff>447675</xdr:colOff>
      <xdr:row>44</xdr:row>
      <xdr:rowOff>209550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82025" y="129635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125</xdr:row>
      <xdr:rowOff>28575</xdr:rowOff>
    </xdr:from>
    <xdr:to>
      <xdr:col>17</xdr:col>
      <xdr:colOff>228600</xdr:colOff>
      <xdr:row>160</xdr:row>
      <xdr:rowOff>85725</xdr:rowOff>
    </xdr:to>
    <xdr:graphicFrame>
      <xdr:nvGraphicFramePr>
        <xdr:cNvPr id="13" name="Chart 16"/>
        <xdr:cNvGraphicFramePr/>
      </xdr:nvGraphicFramePr>
      <xdr:xfrm>
        <a:off x="0" y="32975550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69</xdr:row>
      <xdr:rowOff>219075</xdr:rowOff>
    </xdr:from>
    <xdr:to>
      <xdr:col>13</xdr:col>
      <xdr:colOff>200025</xdr:colOff>
      <xdr:row>69</xdr:row>
      <xdr:rowOff>219075</xdr:rowOff>
    </xdr:to>
    <xdr:sp>
      <xdr:nvSpPr>
        <xdr:cNvPr id="14" name="Line 17"/>
        <xdr:cNvSpPr>
          <a:spLocks/>
        </xdr:cNvSpPr>
      </xdr:nvSpPr>
      <xdr:spPr>
        <a:xfrm>
          <a:off x="7172325" y="20364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67</xdr:row>
      <xdr:rowOff>28575</xdr:rowOff>
    </xdr:from>
    <xdr:to>
      <xdr:col>17</xdr:col>
      <xdr:colOff>447675</xdr:colOff>
      <xdr:row>67</xdr:row>
      <xdr:rowOff>209550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582025" y="194310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190500</xdr:rowOff>
    </xdr:from>
    <xdr:to>
      <xdr:col>17</xdr:col>
      <xdr:colOff>571500</xdr:colOff>
      <xdr:row>36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029825"/>
          <a:ext cx="87534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2555  พบว่า มีนักเรียนที่ได้รับการตัดสินผลการเรียน  10,280  คน    คิดเป็นร้อยละ 99.93  จำนวนนักเรียนที่สอบไม่ผ่าน  154   คน คิดเป็นร้อยละ 1.50  นักเรียนที่ไม่ได้รับการตัดสินผลการเรียน  7   คน  คิดเป็นร้อยละ  0.07       ค่าเฉลี่ยรวมของผลการเรียนเท่ากับ   2.73   ส่วนเบี่ยงเบนมาตรฐาน  1.003</a:t>
          </a:r>
        </a:p>
      </xdr:txBody>
    </xdr:sp>
    <xdr:clientData/>
  </xdr:twoCellAnchor>
  <xdr:twoCellAnchor>
    <xdr:from>
      <xdr:col>0</xdr:col>
      <xdr:colOff>76200</xdr:colOff>
      <xdr:row>75</xdr:row>
      <xdr:rowOff>28575</xdr:rowOff>
    </xdr:from>
    <xdr:to>
      <xdr:col>17</xdr:col>
      <xdr:colOff>571500</xdr:colOff>
      <xdr:row>79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2383750"/>
          <a:ext cx="8791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2555  พบว่า มีนักเรียนที่ได้รับการตัดสินผลการเรียน  8,443  คน    คิดเป็นร้อยละ 99.41  จำนวนนักเรียนที่สอบไม่ผ่าน 225   คน คิดเป็นร้อยละ  2.66   นักเรียนที่ไม่ได้รับการตัดสินผลการเรียน  50   คน  คิดเป็นร้อยละ  0.59    ค่าเฉลี่ยรวมของผลการเรียนเท่ากับ   2.91  ส่วนเบี่ยงเบนมาตรฐาน  0.989</a:t>
          </a:r>
        </a:p>
      </xdr:txBody>
    </xdr:sp>
    <xdr:clientData/>
  </xdr:twoCellAnchor>
  <xdr:twoCellAnchor>
    <xdr:from>
      <xdr:col>13</xdr:col>
      <xdr:colOff>171450</xdr:colOff>
      <xdr:row>45</xdr:row>
      <xdr:rowOff>219075</xdr:rowOff>
    </xdr:from>
    <xdr:to>
      <xdr:col>13</xdr:col>
      <xdr:colOff>323850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867525" y="13754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877050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93</xdr:row>
      <xdr:rowOff>133350</xdr:rowOff>
    </xdr:from>
    <xdr:to>
      <xdr:col>17</xdr:col>
      <xdr:colOff>504825</xdr:colOff>
      <xdr:row>129</xdr:row>
      <xdr:rowOff>123825</xdr:rowOff>
    </xdr:to>
    <xdr:graphicFrame>
      <xdr:nvGraphicFramePr>
        <xdr:cNvPr id="5" name="Chart 5"/>
        <xdr:cNvGraphicFramePr/>
      </xdr:nvGraphicFramePr>
      <xdr:xfrm>
        <a:off x="133350" y="25536525"/>
        <a:ext cx="86677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135</xdr:row>
      <xdr:rowOff>104775</xdr:rowOff>
    </xdr:from>
    <xdr:to>
      <xdr:col>17</xdr:col>
      <xdr:colOff>438150</xdr:colOff>
      <xdr:row>171</xdr:row>
      <xdr:rowOff>28575</xdr:rowOff>
    </xdr:to>
    <xdr:graphicFrame>
      <xdr:nvGraphicFramePr>
        <xdr:cNvPr id="6" name="Chart 6"/>
        <xdr:cNvGraphicFramePr/>
      </xdr:nvGraphicFramePr>
      <xdr:xfrm>
        <a:off x="85725" y="32299275"/>
        <a:ext cx="864870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</xdr:col>
      <xdr:colOff>266700</xdr:colOff>
      <xdr:row>93</xdr:row>
      <xdr:rowOff>76200</xdr:rowOff>
    </xdr:from>
    <xdr:to>
      <xdr:col>17</xdr:col>
      <xdr:colOff>571500</xdr:colOff>
      <xdr:row>94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62975" y="254793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257175</xdr:colOff>
      <xdr:row>43</xdr:row>
      <xdr:rowOff>28575</xdr:rowOff>
    </xdr:from>
    <xdr:to>
      <xdr:col>17</xdr:col>
      <xdr:colOff>571500</xdr:colOff>
      <xdr:row>43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53450" y="128206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17</xdr:col>
      <xdr:colOff>266700</xdr:colOff>
      <xdr:row>134</xdr:row>
      <xdr:rowOff>76200</xdr:rowOff>
    </xdr:from>
    <xdr:to>
      <xdr:col>17</xdr:col>
      <xdr:colOff>571500</xdr:colOff>
      <xdr:row>135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62975" y="321087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87705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629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171450</xdr:colOff>
      <xdr:row>66</xdr:row>
      <xdr:rowOff>219075</xdr:rowOff>
    </xdr:from>
    <xdr:to>
      <xdr:col>13</xdr:col>
      <xdr:colOff>323850</xdr:colOff>
      <xdr:row>66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867525" y="19954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64</xdr:row>
      <xdr:rowOff>28575</xdr:rowOff>
    </xdr:from>
    <xdr:to>
      <xdr:col>17</xdr:col>
      <xdr:colOff>571500</xdr:colOff>
      <xdr:row>64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53450" y="1902142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95250</xdr:rowOff>
    </xdr:from>
    <xdr:to>
      <xdr:col>17</xdr:col>
      <xdr:colOff>476250</xdr:colOff>
      <xdr:row>42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591800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2555  พบว่า มีนักเรียนที่ได้รับการตัดสินผลการเรียน 7,697  คน    คิดเป็นร้อยละ 99.51    นักเรียนที่ไม่ได้รับการตัดสินผลการเรียน  38   คน  คิดเป็นร้อยละ  0.49       ค่าเฉลี่ยรวมของผลการเรียนเท่ากับ   3.52    ส่วนเบี่ยงเบนมาตรฐาน  0.755</a:t>
          </a:r>
        </a:p>
      </xdr:txBody>
    </xdr:sp>
    <xdr:clientData/>
  </xdr:twoCellAnchor>
  <xdr:twoCellAnchor>
    <xdr:from>
      <xdr:col>0</xdr:col>
      <xdr:colOff>114300</xdr:colOff>
      <xdr:row>65</xdr:row>
      <xdr:rowOff>57150</xdr:rowOff>
    </xdr:from>
    <xdr:to>
      <xdr:col>17</xdr:col>
      <xdr:colOff>476250</xdr:colOff>
      <xdr:row>69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8211800"/>
          <a:ext cx="8734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ระดับช่วงชั้นที่  3  ปีการศึกษา  2555  พบว่า มีนักเรียนที่ได้รับการตัดสินผลการเรียน 5,372  คน    คิดเป็นร้อยละ 98.57    นักเรียนที่ไม่ได้รับการตัดสินผลการเรียน  36   คน  คิดเป็นร้อยละ  0.67       ค่าเฉลี่ยรวมของผลการเรียนเท่ากับ   3.59   ส่วนเบี่ยงเบนมาตรฐาน  0.691
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49</xdr:row>
      <xdr:rowOff>219075</xdr:rowOff>
    </xdr:from>
    <xdr:to>
      <xdr:col>13</xdr:col>
      <xdr:colOff>295275</xdr:colOff>
      <xdr:row>49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3820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72</xdr:row>
      <xdr:rowOff>104775</xdr:rowOff>
    </xdr:from>
    <xdr:to>
      <xdr:col>17</xdr:col>
      <xdr:colOff>419100</xdr:colOff>
      <xdr:row>109</xdr:row>
      <xdr:rowOff>9525</xdr:rowOff>
    </xdr:to>
    <xdr:graphicFrame>
      <xdr:nvGraphicFramePr>
        <xdr:cNvPr id="5" name="Chart 5"/>
        <xdr:cNvGraphicFramePr/>
      </xdr:nvGraphicFramePr>
      <xdr:xfrm>
        <a:off x="104775" y="1965960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113</xdr:row>
      <xdr:rowOff>152400</xdr:rowOff>
    </xdr:from>
    <xdr:to>
      <xdr:col>17</xdr:col>
      <xdr:colOff>504825</xdr:colOff>
      <xdr:row>150</xdr:row>
      <xdr:rowOff>114300</xdr:rowOff>
    </xdr:to>
    <xdr:graphicFrame>
      <xdr:nvGraphicFramePr>
        <xdr:cNvPr id="6" name="Chart 6"/>
        <xdr:cNvGraphicFramePr/>
      </xdr:nvGraphicFramePr>
      <xdr:xfrm>
        <a:off x="76200" y="2634615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</a:t>
          </a:r>
        </a:p>
      </xdr:txBody>
    </xdr:sp>
    <xdr:clientData/>
  </xdr:twoCellAnchor>
  <xdr:twoCellAnchor>
    <xdr:from>
      <xdr:col>17</xdr:col>
      <xdr:colOff>133350</xdr:colOff>
      <xdr:row>72</xdr:row>
      <xdr:rowOff>76200</xdr:rowOff>
    </xdr:from>
    <xdr:to>
      <xdr:col>17</xdr:col>
      <xdr:colOff>409575</xdr:colOff>
      <xdr:row>73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05825" y="196310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17</xdr:col>
      <xdr:colOff>171450</xdr:colOff>
      <xdr:row>47</xdr:row>
      <xdr:rowOff>66675</xdr:rowOff>
    </xdr:from>
    <xdr:to>
      <xdr:col>17</xdr:col>
      <xdr:colOff>447675</xdr:colOff>
      <xdr:row>47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43925" y="129254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</a:t>
          </a:r>
        </a:p>
      </xdr:txBody>
    </xdr:sp>
    <xdr:clientData/>
  </xdr:twoCellAnchor>
  <xdr:twoCellAnchor>
    <xdr:from>
      <xdr:col>17</xdr:col>
      <xdr:colOff>133350</xdr:colOff>
      <xdr:row>113</xdr:row>
      <xdr:rowOff>47625</xdr:rowOff>
    </xdr:from>
    <xdr:to>
      <xdr:col>17</xdr:col>
      <xdr:colOff>409575</xdr:colOff>
      <xdr:row>114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05825" y="262413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58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64674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114300</xdr:rowOff>
    </xdr:from>
    <xdr:to>
      <xdr:col>17</xdr:col>
      <xdr:colOff>476250</xdr:colOff>
      <xdr:row>43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630025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2555  พบว่า มีนักเรียนที่ได้รับการตัดสินผลการเรียน 5,094  คน    คิดเป็นร้อยละ 99.76  นักเรียนที่สอบไม่ผ่านจำนวน 80  คน คิดเป็นร้อยละ 1.57  นักเรียนที่ไม่ได้รับการตัดสินผลการเรียนจำนวน  12  คน  คิดเป็นร้อยละ 0.24  ค่าเฉลี่ยรวมของผลการเรียนเท่ากับ   3.26   ส่วนเบี่ยงเบนมาตรฐาน  0.982</a:t>
          </a:r>
        </a:p>
      </xdr:txBody>
    </xdr:sp>
    <xdr:clientData/>
  </xdr:twoCellAnchor>
  <xdr:twoCellAnchor>
    <xdr:from>
      <xdr:col>0</xdr:col>
      <xdr:colOff>114300</xdr:colOff>
      <xdr:row>57</xdr:row>
      <xdr:rowOff>152400</xdr:rowOff>
    </xdr:from>
    <xdr:to>
      <xdr:col>17</xdr:col>
      <xdr:colOff>476250</xdr:colOff>
      <xdr:row>62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6821150"/>
          <a:ext cx="86868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2555  พบว่า มีนักเรียนที่ได้รับการตัดสินผลการเรียน 3,236  คน    คิดเป็นร้อยละ 99.38  จำนวนนักเรียนที่สอบไม่ผ่าน  75   คน คิดเป็นร้อยละ 2.32    ค่าเฉลี่ยรวมของผลการเรียนเท่ากับ   3.67   ส่วนเบี่ยงเบนมาตรฐาน  0.847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371475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657975" y="942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47</xdr:row>
      <xdr:rowOff>219075</xdr:rowOff>
    </xdr:from>
    <xdr:to>
      <xdr:col>13</xdr:col>
      <xdr:colOff>390525</xdr:colOff>
      <xdr:row>47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619875" y="1395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76</xdr:row>
      <xdr:rowOff>114300</xdr:rowOff>
    </xdr:from>
    <xdr:to>
      <xdr:col>17</xdr:col>
      <xdr:colOff>447675</xdr:colOff>
      <xdr:row>111</xdr:row>
      <xdr:rowOff>76200</xdr:rowOff>
    </xdr:to>
    <xdr:graphicFrame>
      <xdr:nvGraphicFramePr>
        <xdr:cNvPr id="5" name="Chart 5"/>
        <xdr:cNvGraphicFramePr/>
      </xdr:nvGraphicFramePr>
      <xdr:xfrm>
        <a:off x="133350" y="20126325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117</xdr:row>
      <xdr:rowOff>104775</xdr:rowOff>
    </xdr:from>
    <xdr:to>
      <xdr:col>17</xdr:col>
      <xdr:colOff>352425</xdr:colOff>
      <xdr:row>153</xdr:row>
      <xdr:rowOff>0</xdr:rowOff>
    </xdr:to>
    <xdr:graphicFrame>
      <xdr:nvGraphicFramePr>
        <xdr:cNvPr id="6" name="Chart 6"/>
        <xdr:cNvGraphicFramePr/>
      </xdr:nvGraphicFramePr>
      <xdr:xfrm>
        <a:off x="38100" y="26755725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17</xdr:col>
      <xdr:colOff>152400</xdr:colOff>
      <xdr:row>74</xdr:row>
      <xdr:rowOff>104775</xdr:rowOff>
    </xdr:from>
    <xdr:to>
      <xdr:col>17</xdr:col>
      <xdr:colOff>381000</xdr:colOff>
      <xdr:row>75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77250" y="197929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17</xdr:col>
      <xdr:colOff>361950</xdr:colOff>
      <xdr:row>45</xdr:row>
      <xdr:rowOff>66675</xdr:rowOff>
    </xdr:from>
    <xdr:to>
      <xdr:col>17</xdr:col>
      <xdr:colOff>571500</xdr:colOff>
      <xdr:row>45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86800" y="130587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171450</xdr:colOff>
      <xdr:row>116</xdr:row>
      <xdr:rowOff>19050</xdr:rowOff>
    </xdr:from>
    <xdr:to>
      <xdr:col>17</xdr:col>
      <xdr:colOff>400050</xdr:colOff>
      <xdr:row>117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96300" y="265080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13</xdr:col>
      <xdr:colOff>247650</xdr:colOff>
      <xdr:row>24</xdr:row>
      <xdr:rowOff>219075</xdr:rowOff>
    </xdr:from>
    <xdr:to>
      <xdr:col>13</xdr:col>
      <xdr:colOff>400050</xdr:colOff>
      <xdr:row>24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629400" y="7458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22</xdr:row>
      <xdr:rowOff>57150</xdr:rowOff>
    </xdr:from>
    <xdr:to>
      <xdr:col>17</xdr:col>
      <xdr:colOff>571500</xdr:colOff>
      <xdr:row>22</xdr:row>
      <xdr:rowOff>257175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20125" y="66484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114300</xdr:rowOff>
    </xdr:from>
    <xdr:to>
      <xdr:col>17</xdr:col>
      <xdr:colOff>95250</xdr:colOff>
      <xdr:row>61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7316450"/>
          <a:ext cx="85534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4   ปีการศึกษา  2555  พบว่า มีนักเรียนที่ได้รับการตัดสินผลการเรียน 8,297  คน    คิดเป็นร้อยละ 99.64  จำนวนนักเรียนที่สอบไม่ผ่าน  145   คน คิดเป็นร้อยละ 1.75   นักเรียนที่ไม่ได้รับการตัดสินผลการเรียน  30   คน  คิดเป็นร้อยละ  0.36    ค่าเฉลี่ยรวมของผลการเรียนเท่ากับ   3.28   ส่วนเบี่ยงเบนมาตรฐาน  0.949</a:t>
          </a:r>
        </a:p>
      </xdr:txBody>
    </xdr:sp>
    <xdr:clientData/>
  </xdr:twoCellAnchor>
  <xdr:twoCellAnchor>
    <xdr:from>
      <xdr:col>0</xdr:col>
      <xdr:colOff>28575</xdr:colOff>
      <xdr:row>104</xdr:row>
      <xdr:rowOff>47625</xdr:rowOff>
    </xdr:from>
    <xdr:to>
      <xdr:col>17</xdr:col>
      <xdr:colOff>447675</xdr:colOff>
      <xdr:row>107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30032325"/>
          <a:ext cx="89916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2555  พบว่า มีนักเรียนที่ได้รับการตัดสินผลการเรียน 6,327  คน    คิดเป็นร้อยละ 99.06  จำนวนนักเรียนที่สอบไม่ผ่าน  122  คน คิดเป็นร้อยละ 1.93   นักเรียนที่ไม่ได้รับการตัดสินผลการเรียน  51   คน  คิดเป็นร้อยละ  0.80    ค่าเฉลี่ยรวมของผลการเรียนเท่ากับ   3.45   ส่วนเบี่ยงเบนมาตรฐาน  0.877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294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219075</xdr:rowOff>
    </xdr:from>
    <xdr:to>
      <xdr:col>13</xdr:col>
      <xdr:colOff>276225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29475" y="752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69</xdr:row>
      <xdr:rowOff>190500</xdr:rowOff>
    </xdr:from>
    <xdr:to>
      <xdr:col>13</xdr:col>
      <xdr:colOff>266700</xdr:colOff>
      <xdr:row>69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19950" y="20793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115</xdr:row>
      <xdr:rowOff>123825</xdr:rowOff>
    </xdr:from>
    <xdr:to>
      <xdr:col>17</xdr:col>
      <xdr:colOff>485775</xdr:colOff>
      <xdr:row>153</xdr:row>
      <xdr:rowOff>9525</xdr:rowOff>
    </xdr:to>
    <xdr:graphicFrame>
      <xdr:nvGraphicFramePr>
        <xdr:cNvPr id="6" name="Chart 7"/>
        <xdr:cNvGraphicFramePr/>
      </xdr:nvGraphicFramePr>
      <xdr:xfrm>
        <a:off x="57150" y="33223200"/>
        <a:ext cx="90011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7058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743950" y="67437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17</xdr:col>
      <xdr:colOff>104775</xdr:colOff>
      <xdr:row>114</xdr:row>
      <xdr:rowOff>95250</xdr:rowOff>
    </xdr:from>
    <xdr:to>
      <xdr:col>17</xdr:col>
      <xdr:colOff>381000</xdr:colOff>
      <xdr:row>115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677275" y="3303270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17</xdr:col>
      <xdr:colOff>209550</xdr:colOff>
      <xdr:row>67</xdr:row>
      <xdr:rowOff>47625</xdr:rowOff>
    </xdr:from>
    <xdr:to>
      <xdr:col>17</xdr:col>
      <xdr:colOff>485775</xdr:colOff>
      <xdr:row>67</xdr:row>
      <xdr:rowOff>247650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782050" y="19907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219075</xdr:colOff>
      <xdr:row>88</xdr:row>
      <xdr:rowOff>0</xdr:rowOff>
    </xdr:from>
    <xdr:to>
      <xdr:col>17</xdr:col>
      <xdr:colOff>495300</xdr:colOff>
      <xdr:row>88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791575" y="25641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209550</xdr:colOff>
      <xdr:row>156</xdr:row>
      <xdr:rowOff>47625</xdr:rowOff>
    </xdr:from>
    <xdr:to>
      <xdr:col>17</xdr:col>
      <xdr:colOff>485775</xdr:colOff>
      <xdr:row>157</xdr:row>
      <xdr:rowOff>85725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782050" y="397859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13" name="Line 21"/>
        <xdr:cNvSpPr>
          <a:spLocks/>
        </xdr:cNvSpPr>
      </xdr:nvSpPr>
      <xdr:spPr>
        <a:xfrm>
          <a:off x="7229475" y="1417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66675</xdr:rowOff>
    </xdr:from>
    <xdr:to>
      <xdr:col>17</xdr:col>
      <xdr:colOff>447675</xdr:colOff>
      <xdr:row>45</xdr:row>
      <xdr:rowOff>266700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8743950" y="132778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17</xdr:col>
      <xdr:colOff>438150</xdr:colOff>
      <xdr:row>195</xdr:row>
      <xdr:rowOff>57150</xdr:rowOff>
    </xdr:to>
    <xdr:graphicFrame>
      <xdr:nvGraphicFramePr>
        <xdr:cNvPr id="15" name="Chart 24"/>
        <xdr:cNvGraphicFramePr/>
      </xdr:nvGraphicFramePr>
      <xdr:xfrm>
        <a:off x="0" y="40062150"/>
        <a:ext cx="9010650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94</xdr:row>
      <xdr:rowOff>219075</xdr:rowOff>
    </xdr:from>
    <xdr:to>
      <xdr:col>13</xdr:col>
      <xdr:colOff>276225</xdr:colOff>
      <xdr:row>94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7229475" y="2728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92</xdr:row>
      <xdr:rowOff>66675</xdr:rowOff>
    </xdr:from>
    <xdr:to>
      <xdr:col>17</xdr:col>
      <xdr:colOff>447675</xdr:colOff>
      <xdr:row>92</xdr:row>
      <xdr:rowOff>266700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8743950" y="263937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17</xdr:col>
      <xdr:colOff>447675</xdr:colOff>
      <xdr:row>37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467975"/>
          <a:ext cx="90487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2555  พบว่า มีนักเรียนที่ได้รับการตัดสินผลการเรียน 7,571  คน    คิดเป็นร้อยละ 99.80  จำนวนนักเรียนที่สอบไม่ผ่าน  198   คน คิดเป็นร้อยละ 2.62   นักเรียนที่ไม่ได้รับการตัดสินผลการเรียน  15   คน  คิดเป็นร้อยละ  0.20   ค่าเฉลี่ยรวมของผลการเรียนเท่ากับ   2.35  ส่วนเบี่ยงเบนมาตรฐาน  1.093</a:t>
          </a:r>
        </a:p>
      </xdr:txBody>
    </xdr:sp>
    <xdr:clientData/>
  </xdr:twoCellAnchor>
  <xdr:twoCellAnchor>
    <xdr:from>
      <xdr:col>0</xdr:col>
      <xdr:colOff>114300</xdr:colOff>
      <xdr:row>106</xdr:row>
      <xdr:rowOff>9525</xdr:rowOff>
    </xdr:from>
    <xdr:to>
      <xdr:col>17</xdr:col>
      <xdr:colOff>438150</xdr:colOff>
      <xdr:row>111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31956375"/>
          <a:ext cx="89249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2555  พบว่า มีนักเรียนที่ได้รับการตัดสินผลการเรียน 13,819  คน    คิดเป็นร้อยละ 99.30  จำนวนนักเรียนที่สอบไม่ผ่าน  653   คน คิดเป็นร้อยละ  4.73   นักเรียนที่ไม่ได้รับการตัดสินผลการเรียน  97   คน  คิดเป็นร้อยละ  0.70   ค่าเฉลี่ยรวมของผลการเรียนเท่ากับ   2.62   ส่วนเบี่ยงเบนมาตรฐาน  1.172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0567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46</xdr:row>
      <xdr:rowOff>219075</xdr:rowOff>
    </xdr:from>
    <xdr:to>
      <xdr:col>13</xdr:col>
      <xdr:colOff>238125</xdr:colOff>
      <xdr:row>46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296150" y="1425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68</xdr:row>
      <xdr:rowOff>219075</xdr:rowOff>
    </xdr:from>
    <xdr:to>
      <xdr:col>13</xdr:col>
      <xdr:colOff>247650</xdr:colOff>
      <xdr:row>68</xdr:row>
      <xdr:rowOff>219075</xdr:rowOff>
    </xdr:to>
    <xdr:sp>
      <xdr:nvSpPr>
        <xdr:cNvPr id="5" name="Line 6"/>
        <xdr:cNvSpPr>
          <a:spLocks/>
        </xdr:cNvSpPr>
      </xdr:nvSpPr>
      <xdr:spPr>
        <a:xfrm>
          <a:off x="7305675" y="20907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114</xdr:row>
      <xdr:rowOff>133350</xdr:rowOff>
    </xdr:from>
    <xdr:to>
      <xdr:col>17</xdr:col>
      <xdr:colOff>514350</xdr:colOff>
      <xdr:row>148</xdr:row>
      <xdr:rowOff>9525</xdr:rowOff>
    </xdr:to>
    <xdr:graphicFrame>
      <xdr:nvGraphicFramePr>
        <xdr:cNvPr id="6" name="Chart 7"/>
        <xdr:cNvGraphicFramePr/>
      </xdr:nvGraphicFramePr>
      <xdr:xfrm>
        <a:off x="47625" y="33528000"/>
        <a:ext cx="90678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152</xdr:row>
      <xdr:rowOff>9525</xdr:rowOff>
    </xdr:from>
    <xdr:to>
      <xdr:col>17</xdr:col>
      <xdr:colOff>514350</xdr:colOff>
      <xdr:row>184</xdr:row>
      <xdr:rowOff>47625</xdr:rowOff>
    </xdr:to>
    <xdr:graphicFrame>
      <xdr:nvGraphicFramePr>
        <xdr:cNvPr id="7" name="Chart 8"/>
        <xdr:cNvGraphicFramePr/>
      </xdr:nvGraphicFramePr>
      <xdr:xfrm>
        <a:off x="57150" y="39614475"/>
        <a:ext cx="90582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810625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17</xdr:col>
      <xdr:colOff>257175</xdr:colOff>
      <xdr:row>113</xdr:row>
      <xdr:rowOff>95250</xdr:rowOff>
    </xdr:from>
    <xdr:to>
      <xdr:col>17</xdr:col>
      <xdr:colOff>533400</xdr:colOff>
      <xdr:row>114</xdr:row>
      <xdr:rowOff>104775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858250" y="333089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44</xdr:row>
      <xdr:rowOff>57150</xdr:rowOff>
    </xdr:from>
    <xdr:to>
      <xdr:col>17</xdr:col>
      <xdr:colOff>495300</xdr:colOff>
      <xdr:row>44</xdr:row>
      <xdr:rowOff>257175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820150" y="13354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171450</xdr:colOff>
      <xdr:row>66</xdr:row>
      <xdr:rowOff>85725</xdr:rowOff>
    </xdr:from>
    <xdr:to>
      <xdr:col>17</xdr:col>
      <xdr:colOff>447675</xdr:colOff>
      <xdr:row>66</xdr:row>
      <xdr:rowOff>285750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772525" y="200310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257175</xdr:colOff>
      <xdr:row>150</xdr:row>
      <xdr:rowOff>76200</xdr:rowOff>
    </xdr:from>
    <xdr:to>
      <xdr:col>17</xdr:col>
      <xdr:colOff>533400</xdr:colOff>
      <xdr:row>151</xdr:row>
      <xdr:rowOff>114300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858250" y="393573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13</xdr:col>
      <xdr:colOff>85725</xdr:colOff>
      <xdr:row>24</xdr:row>
      <xdr:rowOff>219075</xdr:rowOff>
    </xdr:from>
    <xdr:to>
      <xdr:col>13</xdr:col>
      <xdr:colOff>238125</xdr:colOff>
      <xdr:row>24</xdr:row>
      <xdr:rowOff>219075</xdr:rowOff>
    </xdr:to>
    <xdr:sp>
      <xdr:nvSpPr>
        <xdr:cNvPr id="13" name="Line 16"/>
        <xdr:cNvSpPr>
          <a:spLocks/>
        </xdr:cNvSpPr>
      </xdr:nvSpPr>
      <xdr:spPr>
        <a:xfrm>
          <a:off x="7296150" y="7610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88106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17</xdr:col>
      <xdr:colOff>219075</xdr:colOff>
      <xdr:row>66</xdr:row>
      <xdr:rowOff>57150</xdr:rowOff>
    </xdr:from>
    <xdr:to>
      <xdr:col>17</xdr:col>
      <xdr:colOff>495300</xdr:colOff>
      <xdr:row>66</xdr:row>
      <xdr:rowOff>257175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820150" y="20002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</a:t>
          </a:r>
        </a:p>
      </xdr:txBody>
    </xdr:sp>
    <xdr:clientData/>
  </xdr:twoCellAnchor>
  <xdr:twoCellAnchor>
    <xdr:from>
      <xdr:col>13</xdr:col>
      <xdr:colOff>95250</xdr:colOff>
      <xdr:row>90</xdr:row>
      <xdr:rowOff>219075</xdr:rowOff>
    </xdr:from>
    <xdr:to>
      <xdr:col>13</xdr:col>
      <xdr:colOff>247650</xdr:colOff>
      <xdr:row>90</xdr:row>
      <xdr:rowOff>219075</xdr:rowOff>
    </xdr:to>
    <xdr:sp>
      <xdr:nvSpPr>
        <xdr:cNvPr id="16" name="Line 19"/>
        <xdr:cNvSpPr>
          <a:spLocks/>
        </xdr:cNvSpPr>
      </xdr:nvSpPr>
      <xdr:spPr>
        <a:xfrm>
          <a:off x="7305675" y="2755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88</xdr:row>
      <xdr:rowOff>85725</xdr:rowOff>
    </xdr:from>
    <xdr:to>
      <xdr:col>17</xdr:col>
      <xdr:colOff>447675</xdr:colOff>
      <xdr:row>88</xdr:row>
      <xdr:rowOff>285750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8772525" y="266795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88</xdr:row>
      <xdr:rowOff>57150</xdr:rowOff>
    </xdr:from>
    <xdr:to>
      <xdr:col>17</xdr:col>
      <xdr:colOff>495300</xdr:colOff>
      <xdr:row>88</xdr:row>
      <xdr:rowOff>257175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8820150" y="26650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X50" sqref="X50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0" t="s">
        <v>65</v>
      </c>
      <c r="Q1" s="140"/>
      <c r="R1" s="140"/>
      <c r="S1" s="140"/>
      <c r="T1" s="140"/>
    </row>
    <row r="2" spans="1:20" ht="29.25">
      <c r="A2" s="143" t="s">
        <v>636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0" t="s">
        <v>636</v>
      </c>
      <c r="Q2" s="140"/>
      <c r="R2" s="140"/>
      <c r="S2" s="140"/>
      <c r="T2" s="140"/>
    </row>
    <row r="3" spans="1:20" s="1" customFormat="1" ht="23.25">
      <c r="A3" s="141" t="s">
        <v>59</v>
      </c>
      <c r="B3" s="141" t="s">
        <v>58</v>
      </c>
      <c r="C3" s="139" t="s">
        <v>18</v>
      </c>
      <c r="D3" s="139"/>
      <c r="E3" s="139"/>
      <c r="F3" s="139"/>
      <c r="G3" s="139"/>
      <c r="H3" s="139"/>
      <c r="I3" s="139"/>
      <c r="J3" s="139"/>
      <c r="K3" s="9" t="s">
        <v>17</v>
      </c>
      <c r="L3" s="141" t="s">
        <v>21</v>
      </c>
      <c r="M3" s="144" t="s">
        <v>22</v>
      </c>
      <c r="N3" s="69"/>
      <c r="O3" s="69"/>
      <c r="P3" s="141" t="s">
        <v>59</v>
      </c>
      <c r="Q3" s="141" t="s">
        <v>58</v>
      </c>
      <c r="R3" s="139" t="s">
        <v>18</v>
      </c>
      <c r="S3" s="139"/>
      <c r="T3" s="139"/>
    </row>
    <row r="4" spans="1:20" s="1" customFormat="1" ht="23.25">
      <c r="A4" s="141"/>
      <c r="B4" s="141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20</v>
      </c>
      <c r="L4" s="141"/>
      <c r="M4" s="144"/>
      <c r="N4" s="70" t="s">
        <v>1</v>
      </c>
      <c r="O4" s="70" t="s">
        <v>2</v>
      </c>
      <c r="P4" s="141"/>
      <c r="Q4" s="141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34</v>
      </c>
      <c r="B5" s="7">
        <f>SUM(K5,N5:O5)</f>
        <v>4313</v>
      </c>
      <c r="C5" s="62">
        <f>ภาษาไทย!E19</f>
        <v>87</v>
      </c>
      <c r="D5" s="62">
        <f>ภาษาไทย!F19</f>
        <v>187</v>
      </c>
      <c r="E5" s="62">
        <f>ภาษาไทย!G19</f>
        <v>222</v>
      </c>
      <c r="F5" s="62">
        <f>ภาษาไทย!H19</f>
        <v>424</v>
      </c>
      <c r="G5" s="62">
        <f>ภาษาไทย!I19</f>
        <v>548</v>
      </c>
      <c r="H5" s="62">
        <f>ภาษาไทย!J19</f>
        <v>740</v>
      </c>
      <c r="I5" s="62">
        <f>ภาษาไทย!K19</f>
        <v>732</v>
      </c>
      <c r="J5" s="62">
        <f>ภาษาไทย!L19</f>
        <v>1350</v>
      </c>
      <c r="K5" s="62">
        <f>SUM(C5:J5)</f>
        <v>4290</v>
      </c>
      <c r="L5" s="19">
        <f aca="true" t="shared" si="0" ref="L5:L13">((4*J5)+(3.5*I5)+(3*H5)+(2.5*G5)+(2*F5)+(1.5*E5)+(D5))/K5</f>
        <v>3.011655011655012</v>
      </c>
      <c r="M5" s="35">
        <f aca="true" t="shared" si="1" ref="M5:M13">SQRT((16*J5+12.25*I5+9*H5+6.25*G5+4*F5+2.25*E5+N5)/K5-(L5^2))</f>
        <v>0.9595450127877232</v>
      </c>
      <c r="N5" s="7">
        <f>ภาษาไทย!P19</f>
        <v>13</v>
      </c>
      <c r="O5" s="7">
        <f>ภาษาไทย!Q19</f>
        <v>10</v>
      </c>
      <c r="P5" s="7" t="s">
        <v>34</v>
      </c>
      <c r="Q5" s="7">
        <f>B5</f>
        <v>4313</v>
      </c>
      <c r="R5" s="7">
        <f>C5</f>
        <v>87</v>
      </c>
      <c r="S5" s="7">
        <f>N5</f>
        <v>13</v>
      </c>
      <c r="T5" s="7">
        <f>O5</f>
        <v>10</v>
      </c>
    </row>
    <row r="6" spans="1:20" s="1" customFormat="1" ht="23.25">
      <c r="A6" s="7" t="s">
        <v>36</v>
      </c>
      <c r="B6" s="7">
        <f aca="true" t="shared" si="2" ref="B6:B12">SUM(K6,N6:O6)</f>
        <v>4865</v>
      </c>
      <c r="C6" s="62">
        <f>คณิตศาสตร์!E17</f>
        <v>111</v>
      </c>
      <c r="D6" s="62">
        <f>คณิตศาสตร์!F17</f>
        <v>878</v>
      </c>
      <c r="E6" s="62">
        <f>คณิตศาสตร์!G17</f>
        <v>855</v>
      </c>
      <c r="F6" s="62">
        <f>คณิตศาสตร์!H17</f>
        <v>971</v>
      </c>
      <c r="G6" s="62">
        <f>คณิตศาสตร์!I17</f>
        <v>687</v>
      </c>
      <c r="H6" s="62">
        <f>คณิตศาสตร์!J17</f>
        <v>556</v>
      </c>
      <c r="I6" s="62">
        <f>คณิตศาสตร์!K17</f>
        <v>312</v>
      </c>
      <c r="J6" s="62">
        <f>คณิตศาสตร์!L17</f>
        <v>481</v>
      </c>
      <c r="K6" s="62">
        <f>SUM(C6:J6)</f>
        <v>4851</v>
      </c>
      <c r="L6" s="19">
        <f t="shared" si="0"/>
        <v>2.165326736755308</v>
      </c>
      <c r="M6" s="35">
        <f t="shared" si="1"/>
        <v>0.8942091301733118</v>
      </c>
      <c r="N6" s="7">
        <f>คณิตศาสตร์!P17</f>
        <v>0</v>
      </c>
      <c r="O6" s="7">
        <f>คณิตศาสตร์!Q17</f>
        <v>14</v>
      </c>
      <c r="P6" s="7" t="s">
        <v>36</v>
      </c>
      <c r="Q6" s="7">
        <f aca="true" t="shared" si="3" ref="Q6:Q12">B6</f>
        <v>4865</v>
      </c>
      <c r="R6" s="7">
        <f aca="true" t="shared" si="4" ref="R6:R14">C6</f>
        <v>111</v>
      </c>
      <c r="S6" s="7">
        <f aca="true" t="shared" si="5" ref="S6:S14">N6</f>
        <v>0</v>
      </c>
      <c r="T6" s="7">
        <f aca="true" t="shared" si="6" ref="T6:T14">O6</f>
        <v>14</v>
      </c>
    </row>
    <row r="7" spans="1:20" s="1" customFormat="1" ht="23.25">
      <c r="A7" s="7" t="s">
        <v>38</v>
      </c>
      <c r="B7" s="7">
        <f t="shared" si="2"/>
        <v>4346</v>
      </c>
      <c r="C7" s="62">
        <f>วิทยาศาสตร์!E17</f>
        <v>70</v>
      </c>
      <c r="D7" s="62">
        <f>วิทยาศาสตร์!F17</f>
        <v>427</v>
      </c>
      <c r="E7" s="62">
        <f>วิทยาศาสตร์!G17</f>
        <v>461</v>
      </c>
      <c r="F7" s="62">
        <f>วิทยาศาสตร์!H17</f>
        <v>459</v>
      </c>
      <c r="G7" s="62">
        <f>วิทยาศาสตร์!I17</f>
        <v>622</v>
      </c>
      <c r="H7" s="62">
        <f>วิทยาศาสตร์!J17</f>
        <v>623</v>
      </c>
      <c r="I7" s="62">
        <f>วิทยาศาสตร์!K17</f>
        <v>483</v>
      </c>
      <c r="J7" s="62">
        <f>วิทยาศาสตร์!L17</f>
        <v>1198</v>
      </c>
      <c r="K7" s="62">
        <f aca="true" t="shared" si="7" ref="K7:K13">SUM(C7:J7)</f>
        <v>4343</v>
      </c>
      <c r="L7" s="19">
        <f t="shared" si="0"/>
        <v>2.7499424361040754</v>
      </c>
      <c r="M7" s="35">
        <f t="shared" si="1"/>
        <v>1.0302736755638073</v>
      </c>
      <c r="N7" s="7">
        <f>วิทยาศาสตร์!P17</f>
        <v>0</v>
      </c>
      <c r="O7" s="7">
        <f>วิทยาศาสตร์!Q17</f>
        <v>3</v>
      </c>
      <c r="P7" s="7" t="s">
        <v>38</v>
      </c>
      <c r="Q7" s="7">
        <f t="shared" si="3"/>
        <v>4346</v>
      </c>
      <c r="R7" s="7">
        <f t="shared" si="4"/>
        <v>70</v>
      </c>
      <c r="S7" s="7">
        <f t="shared" si="5"/>
        <v>0</v>
      </c>
      <c r="T7" s="7">
        <f t="shared" si="6"/>
        <v>3</v>
      </c>
    </row>
    <row r="8" spans="1:20" s="1" customFormat="1" ht="23.25">
      <c r="A8" s="7" t="s">
        <v>60</v>
      </c>
      <c r="B8" s="7">
        <f t="shared" si="2"/>
        <v>10287</v>
      </c>
      <c r="C8" s="62">
        <f>สังคมศึกษา!E32</f>
        <v>154</v>
      </c>
      <c r="D8" s="62">
        <f>สังคมศึกษา!F32</f>
        <v>814</v>
      </c>
      <c r="E8" s="62">
        <f>สังคมศึกษา!G32</f>
        <v>818</v>
      </c>
      <c r="F8" s="62">
        <f>สังคมศึกษา!H32</f>
        <v>1629</v>
      </c>
      <c r="G8" s="62">
        <f>สังคมศึกษา!I32</f>
        <v>1482</v>
      </c>
      <c r="H8" s="62">
        <f>สังคมศึกษา!J32</f>
        <v>1757</v>
      </c>
      <c r="I8" s="62">
        <f>สังคมศึกษา!K32</f>
        <v>1365</v>
      </c>
      <c r="J8" s="62">
        <f>สังคมศึกษา!L32</f>
        <v>2261</v>
      </c>
      <c r="K8" s="62">
        <f t="shared" si="7"/>
        <v>10280</v>
      </c>
      <c r="L8" s="19">
        <f t="shared" si="0"/>
        <v>2.733122568093385</v>
      </c>
      <c r="M8" s="35">
        <f t="shared" si="1"/>
        <v>0.9634907234022138</v>
      </c>
      <c r="N8" s="7">
        <f>สังคมศึกษา!P32</f>
        <v>5</v>
      </c>
      <c r="O8" s="7">
        <f>สังคมศึกษา!Q32</f>
        <v>2</v>
      </c>
      <c r="P8" s="7" t="s">
        <v>60</v>
      </c>
      <c r="Q8" s="7">
        <f t="shared" si="3"/>
        <v>10287</v>
      </c>
      <c r="R8" s="7">
        <f t="shared" si="4"/>
        <v>154</v>
      </c>
      <c r="S8" s="7">
        <f t="shared" si="5"/>
        <v>5</v>
      </c>
      <c r="T8" s="7">
        <f t="shared" si="6"/>
        <v>2</v>
      </c>
    </row>
    <row r="9" spans="1:20" s="1" customFormat="1" ht="23.25">
      <c r="A9" s="7" t="s">
        <v>61</v>
      </c>
      <c r="B9" s="7">
        <f t="shared" si="2"/>
        <v>7735</v>
      </c>
      <c r="C9" s="62">
        <f>พลานามัย!E38</f>
        <v>46</v>
      </c>
      <c r="D9" s="62">
        <f>พลานามัย!F38</f>
        <v>133</v>
      </c>
      <c r="E9" s="62">
        <f>พลานามัย!G38</f>
        <v>126</v>
      </c>
      <c r="F9" s="62">
        <f>พลานามัย!H38</f>
        <v>291</v>
      </c>
      <c r="G9" s="62">
        <f>พลานามัย!I38</f>
        <v>493</v>
      </c>
      <c r="H9" s="62">
        <f>พลานามัย!J38</f>
        <v>863</v>
      </c>
      <c r="I9" s="62">
        <f>พลานามัย!K38</f>
        <v>1216</v>
      </c>
      <c r="J9" s="62">
        <f>พลานามัย!L38</f>
        <v>4529</v>
      </c>
      <c r="K9" s="62">
        <f t="shared" si="7"/>
        <v>7697</v>
      </c>
      <c r="L9" s="19">
        <f t="shared" si="0"/>
        <v>3.5205274782382747</v>
      </c>
      <c r="M9" s="35">
        <v>0.464</v>
      </c>
      <c r="N9" s="7">
        <f>พลานามัย!P38</f>
        <v>7</v>
      </c>
      <c r="O9" s="7">
        <f>พลานามัย!Q38</f>
        <v>31</v>
      </c>
      <c r="P9" s="7" t="s">
        <v>61</v>
      </c>
      <c r="Q9" s="7">
        <f t="shared" si="3"/>
        <v>7735</v>
      </c>
      <c r="R9" s="7">
        <f t="shared" si="4"/>
        <v>46</v>
      </c>
      <c r="S9" s="7">
        <f t="shared" si="5"/>
        <v>7</v>
      </c>
      <c r="T9" s="7">
        <f t="shared" si="6"/>
        <v>31</v>
      </c>
    </row>
    <row r="10" spans="1:20" s="1" customFormat="1" ht="23.25">
      <c r="A10" s="7" t="s">
        <v>42</v>
      </c>
      <c r="B10" s="7">
        <f t="shared" si="2"/>
        <v>5106</v>
      </c>
      <c r="C10" s="62">
        <f>ศิลปะ!E39</f>
        <v>80</v>
      </c>
      <c r="D10" s="62">
        <f>ศิลปะ!F39</f>
        <v>281</v>
      </c>
      <c r="E10" s="62">
        <f>ศิลปะ!G39</f>
        <v>168</v>
      </c>
      <c r="F10" s="62">
        <f>ศิลปะ!H39</f>
        <v>289</v>
      </c>
      <c r="G10" s="62">
        <f>ศิลปะ!I39</f>
        <v>377</v>
      </c>
      <c r="H10" s="62">
        <f>ศิลปะ!J39</f>
        <v>637</v>
      </c>
      <c r="I10" s="62">
        <f>ศิลปะ!K39</f>
        <v>808</v>
      </c>
      <c r="J10" s="62">
        <f>ศิลปะ!L39</f>
        <v>2454</v>
      </c>
      <c r="K10" s="62">
        <f t="shared" si="7"/>
        <v>5094</v>
      </c>
      <c r="L10" s="19">
        <f t="shared" si="0"/>
        <v>3.260404397330192</v>
      </c>
      <c r="M10" s="35">
        <f t="shared" si="1"/>
        <v>0.9550995079419565</v>
      </c>
      <c r="N10" s="7">
        <f>ศิลปะ!P39</f>
        <v>12</v>
      </c>
      <c r="O10" s="7">
        <f>ศิลปะ!Q39</f>
        <v>0</v>
      </c>
      <c r="P10" s="7" t="s">
        <v>42</v>
      </c>
      <c r="Q10" s="7">
        <f t="shared" si="3"/>
        <v>5106</v>
      </c>
      <c r="R10" s="7">
        <f t="shared" si="4"/>
        <v>80</v>
      </c>
      <c r="S10" s="7">
        <f t="shared" si="5"/>
        <v>12</v>
      </c>
      <c r="T10" s="7">
        <f t="shared" si="6"/>
        <v>0</v>
      </c>
    </row>
    <row r="11" spans="1:20" s="1" customFormat="1" ht="23.25">
      <c r="A11" s="7" t="s">
        <v>62</v>
      </c>
      <c r="B11" s="62">
        <f t="shared" si="2"/>
        <v>8327</v>
      </c>
      <c r="C11" s="62">
        <f>'การงานอาชีพ ฯ'!E57</f>
        <v>145</v>
      </c>
      <c r="D11" s="62">
        <f>'การงานอาชีพ ฯ'!F57</f>
        <v>336</v>
      </c>
      <c r="E11" s="62">
        <f>'การงานอาชีพ ฯ'!G57</f>
        <v>245</v>
      </c>
      <c r="F11" s="62">
        <f>'การงานอาชีพ ฯ'!H57</f>
        <v>490</v>
      </c>
      <c r="G11" s="62">
        <f>'การงานอาชีพ ฯ'!I57</f>
        <v>647</v>
      </c>
      <c r="H11" s="62">
        <f>'การงานอาชีพ ฯ'!J57</f>
        <v>1118</v>
      </c>
      <c r="I11" s="62">
        <f>'การงานอาชีพ ฯ'!K57</f>
        <v>1398</v>
      </c>
      <c r="J11" s="62">
        <f>'การงานอาชีพ ฯ'!L57</f>
        <v>3918</v>
      </c>
      <c r="K11" s="62">
        <f t="shared" si="7"/>
        <v>8297</v>
      </c>
      <c r="L11" s="19">
        <f t="shared" si="0"/>
        <v>3.2807038688682657</v>
      </c>
      <c r="M11" s="35">
        <f t="shared" si="1"/>
        <v>0.9289409362470429</v>
      </c>
      <c r="N11" s="62">
        <f>'การงานอาชีพ ฯ'!P57</f>
        <v>30</v>
      </c>
      <c r="O11" s="62">
        <f>'การงานอาชีพ ฯ'!Q57</f>
        <v>0</v>
      </c>
      <c r="P11" s="7" t="s">
        <v>62</v>
      </c>
      <c r="Q11" s="62">
        <f t="shared" si="3"/>
        <v>8327</v>
      </c>
      <c r="R11" s="7">
        <f t="shared" si="4"/>
        <v>145</v>
      </c>
      <c r="S11" s="7">
        <f t="shared" si="5"/>
        <v>30</v>
      </c>
      <c r="T11" s="7">
        <f t="shared" si="6"/>
        <v>0</v>
      </c>
    </row>
    <row r="12" spans="1:20" s="1" customFormat="1" ht="23.25">
      <c r="A12" s="7" t="s">
        <v>63</v>
      </c>
      <c r="B12" s="7">
        <f t="shared" si="2"/>
        <v>7586</v>
      </c>
      <c r="C12" s="62">
        <f>ภาษาต่างประเทศ!E33</f>
        <v>198</v>
      </c>
      <c r="D12" s="62">
        <f>ภาษาต่างประเทศ!F33</f>
        <v>1465</v>
      </c>
      <c r="E12" s="62">
        <f>ภาษาต่างประเทศ!G33</f>
        <v>841</v>
      </c>
      <c r="F12" s="62">
        <f>ภาษาต่างประเทศ!H33</f>
        <v>1104</v>
      </c>
      <c r="G12" s="62">
        <f>ภาษาต่างประเทศ!I33</f>
        <v>1092</v>
      </c>
      <c r="H12" s="62">
        <f>ภาษาต่างประเทศ!J33</f>
        <v>990</v>
      </c>
      <c r="I12" s="62">
        <f>ภาษาต่างประเทศ!K33</f>
        <v>733</v>
      </c>
      <c r="J12" s="62">
        <f>ภาษาต่างประเทศ!L33</f>
        <v>1148</v>
      </c>
      <c r="K12" s="62">
        <f t="shared" si="7"/>
        <v>7571</v>
      </c>
      <c r="L12" s="19">
        <f t="shared" si="0"/>
        <v>2.3500198124422136</v>
      </c>
      <c r="M12" s="35">
        <f t="shared" si="1"/>
        <v>1.0009206894284741</v>
      </c>
      <c r="N12" s="7">
        <f>ภาษาต่างประเทศ!P33</f>
        <v>6</v>
      </c>
      <c r="O12" s="7">
        <f>ภาษาต่างประเทศ!Q33</f>
        <v>9</v>
      </c>
      <c r="P12" s="7" t="s">
        <v>63</v>
      </c>
      <c r="Q12" s="7">
        <f t="shared" si="3"/>
        <v>7586</v>
      </c>
      <c r="R12" s="7">
        <f t="shared" si="4"/>
        <v>198</v>
      </c>
      <c r="S12" s="7">
        <f t="shared" si="5"/>
        <v>6</v>
      </c>
      <c r="T12" s="7">
        <f t="shared" si="6"/>
        <v>9</v>
      </c>
    </row>
    <row r="13" spans="1:20" s="1" customFormat="1" ht="23.25">
      <c r="A13" s="139" t="s">
        <v>45</v>
      </c>
      <c r="B13" s="139"/>
      <c r="C13" s="62">
        <f aca="true" t="shared" si="8" ref="C13:J13">SUM(C5:C12)</f>
        <v>891</v>
      </c>
      <c r="D13" s="62">
        <f t="shared" si="8"/>
        <v>4521</v>
      </c>
      <c r="E13" s="62">
        <f t="shared" si="8"/>
        <v>3736</v>
      </c>
      <c r="F13" s="62">
        <f t="shared" si="8"/>
        <v>5657</v>
      </c>
      <c r="G13" s="62">
        <f t="shared" si="8"/>
        <v>5948</v>
      </c>
      <c r="H13" s="62">
        <f t="shared" si="8"/>
        <v>7284</v>
      </c>
      <c r="I13" s="62">
        <f t="shared" si="8"/>
        <v>7047</v>
      </c>
      <c r="J13" s="62">
        <f t="shared" si="8"/>
        <v>17339</v>
      </c>
      <c r="K13" s="62">
        <f t="shared" si="7"/>
        <v>52423</v>
      </c>
      <c r="L13" s="19">
        <f t="shared" si="0"/>
        <v>2.902952902352021</v>
      </c>
      <c r="M13" s="35">
        <f t="shared" si="1"/>
        <v>1.0318176357744344</v>
      </c>
      <c r="N13" s="7">
        <f>SUM(N5:N12)</f>
        <v>73</v>
      </c>
      <c r="O13" s="7">
        <f>SUM(O5:O12)</f>
        <v>69</v>
      </c>
      <c r="P13" s="7" t="s">
        <v>45</v>
      </c>
      <c r="Q13" s="62">
        <f>SUM(Q5:Q12)</f>
        <v>52565</v>
      </c>
      <c r="R13" s="7">
        <f t="shared" si="4"/>
        <v>891</v>
      </c>
      <c r="S13" s="7">
        <f t="shared" si="5"/>
        <v>73</v>
      </c>
      <c r="T13" s="7">
        <f t="shared" si="6"/>
        <v>69</v>
      </c>
    </row>
    <row r="14" spans="1:20" s="1" customFormat="1" ht="23.25">
      <c r="A14" s="139" t="s">
        <v>47</v>
      </c>
      <c r="B14" s="139"/>
      <c r="C14" s="8">
        <f>(C13*100)/$K13</f>
        <v>1.6996356561051447</v>
      </c>
      <c r="D14" s="8">
        <f aca="true" t="shared" si="9" ref="D14:J14">(D13*100)/$K13</f>
        <v>8.624077218014994</v>
      </c>
      <c r="E14" s="8">
        <f t="shared" si="9"/>
        <v>7.126642885756252</v>
      </c>
      <c r="F14" s="8">
        <f t="shared" si="9"/>
        <v>10.79106499055758</v>
      </c>
      <c r="G14" s="8">
        <f t="shared" si="9"/>
        <v>11.346164851305724</v>
      </c>
      <c r="H14" s="8">
        <f t="shared" si="9"/>
        <v>13.894664555633977</v>
      </c>
      <c r="I14" s="8">
        <f t="shared" si="9"/>
        <v>13.442572916467963</v>
      </c>
      <c r="J14" s="8">
        <f t="shared" si="9"/>
        <v>33.07517692615836</v>
      </c>
      <c r="K14" s="8">
        <f>((K13-(N13+O13))*100)/$K13</f>
        <v>99.72912652843218</v>
      </c>
      <c r="L14" s="14" t="s">
        <v>19</v>
      </c>
      <c r="M14" s="36" t="s">
        <v>19</v>
      </c>
      <c r="N14" s="8">
        <f>(N13*100)/$K13</f>
        <v>0.1392518551017683</v>
      </c>
      <c r="O14" s="8">
        <f>(O13*100)/$K13</f>
        <v>0.13162161646605497</v>
      </c>
      <c r="P14" s="139" t="s">
        <v>47</v>
      </c>
      <c r="Q14" s="139"/>
      <c r="R14" s="8">
        <f t="shared" si="4"/>
        <v>1.6996356561051447</v>
      </c>
      <c r="S14" s="8">
        <f t="shared" si="5"/>
        <v>0.1392518551017683</v>
      </c>
      <c r="T14" s="8">
        <f t="shared" si="6"/>
        <v>0.13162161646605497</v>
      </c>
    </row>
    <row r="16" ht="12.75">
      <c r="P16" s="99" t="s">
        <v>19</v>
      </c>
    </row>
    <row r="17" ht="12.75">
      <c r="P17" s="99" t="s">
        <v>19</v>
      </c>
    </row>
    <row r="23" spans="1:20" ht="29.25">
      <c r="A23" s="142" t="s">
        <v>64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0" t="s">
        <v>65</v>
      </c>
      <c r="Q23" s="140"/>
      <c r="R23" s="140"/>
      <c r="S23" s="140"/>
      <c r="T23" s="140"/>
    </row>
    <row r="24" spans="1:20" ht="29.25">
      <c r="A24" s="143" t="s">
        <v>637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0" t="s">
        <v>637</v>
      </c>
      <c r="Q24" s="140"/>
      <c r="R24" s="140"/>
      <c r="S24" s="140"/>
      <c r="T24" s="140"/>
    </row>
    <row r="25" spans="1:20" s="1" customFormat="1" ht="23.25">
      <c r="A25" s="141" t="s">
        <v>59</v>
      </c>
      <c r="B25" s="141" t="s">
        <v>58</v>
      </c>
      <c r="C25" s="139" t="s">
        <v>18</v>
      </c>
      <c r="D25" s="139"/>
      <c r="E25" s="139"/>
      <c r="F25" s="139"/>
      <c r="G25" s="139"/>
      <c r="H25" s="139"/>
      <c r="I25" s="139"/>
      <c r="J25" s="139"/>
      <c r="K25" s="9" t="s">
        <v>17</v>
      </c>
      <c r="L25" s="141" t="s">
        <v>21</v>
      </c>
      <c r="M25" s="144" t="s">
        <v>22</v>
      </c>
      <c r="N25" s="69"/>
      <c r="O25" s="69"/>
      <c r="P25" s="141" t="s">
        <v>59</v>
      </c>
      <c r="Q25" s="141" t="s">
        <v>58</v>
      </c>
      <c r="R25" s="139" t="s">
        <v>18</v>
      </c>
      <c r="S25" s="139"/>
      <c r="T25" s="139"/>
    </row>
    <row r="26" spans="1:20" s="1" customFormat="1" ht="23.25">
      <c r="A26" s="141"/>
      <c r="B26" s="141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20</v>
      </c>
      <c r="L26" s="141"/>
      <c r="M26" s="144"/>
      <c r="N26" s="70" t="s">
        <v>1</v>
      </c>
      <c r="O26" s="70" t="s">
        <v>2</v>
      </c>
      <c r="P26" s="141"/>
      <c r="Q26" s="141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34</v>
      </c>
      <c r="B27" s="7">
        <f>SUM(K27,N27:O27)</f>
        <v>3639</v>
      </c>
      <c r="C27" s="71">
        <f>ภาษาไทย!E41</f>
        <v>114</v>
      </c>
      <c r="D27" s="71">
        <f>ภาษาไทย!F41</f>
        <v>138</v>
      </c>
      <c r="E27" s="71">
        <f>ภาษาไทย!G41</f>
        <v>102</v>
      </c>
      <c r="F27" s="71">
        <f>ภาษาไทย!H41</f>
        <v>194</v>
      </c>
      <c r="G27" s="71">
        <f>ภาษาไทย!I41</f>
        <v>314</v>
      </c>
      <c r="H27" s="71">
        <f>ภาษาไทย!J41</f>
        <v>682</v>
      </c>
      <c r="I27" s="71">
        <f>ภาษาไทย!K41</f>
        <v>764</v>
      </c>
      <c r="J27" s="71">
        <f>ภาษาไทย!L41</f>
        <v>1327</v>
      </c>
      <c r="K27" s="62">
        <f>SUM(C27:J27)</f>
        <v>3635</v>
      </c>
      <c r="L27" s="19">
        <f aca="true" t="shared" si="10" ref="L27:L35">((4*J27)+(3.5*I27)+(3*H27)+(2.5*G27)+(2*F27)+(1.5*E27)+(D27))/K27</f>
        <v>3.1614855570839064</v>
      </c>
      <c r="M27" s="35">
        <f>SQRT((16*J27+12.25*I27+9*H27+6.25*G27+4*F27+2.25*E27+N27)/K27-(L27^2))</f>
        <v>0.9621742883740886</v>
      </c>
      <c r="N27" s="7">
        <f>ภาษาไทย!P41</f>
        <v>0</v>
      </c>
      <c r="O27" s="7">
        <f>ภาษาไทย!Q41</f>
        <v>4</v>
      </c>
      <c r="P27" s="7" t="s">
        <v>34</v>
      </c>
      <c r="Q27" s="7">
        <f>B27</f>
        <v>3639</v>
      </c>
      <c r="R27" s="7">
        <f>C27</f>
        <v>114</v>
      </c>
      <c r="S27" s="7">
        <f>N27</f>
        <v>0</v>
      </c>
      <c r="T27" s="7">
        <f>O27</f>
        <v>4</v>
      </c>
    </row>
    <row r="28" spans="1:20" s="1" customFormat="1" ht="23.25">
      <c r="A28" s="7" t="s">
        <v>36</v>
      </c>
      <c r="B28" s="62">
        <f aca="true" t="shared" si="11" ref="B28:B34">SUM(K28,N28:O28)</f>
        <v>6215</v>
      </c>
      <c r="C28" s="62">
        <f>คณิตศาสตร์!E56</f>
        <v>131</v>
      </c>
      <c r="D28" s="62">
        <f>คณิตศาสตร์!F56</f>
        <v>1031</v>
      </c>
      <c r="E28" s="62">
        <f>คณิตศาสตร์!G56</f>
        <v>1032</v>
      </c>
      <c r="F28" s="62">
        <f>คณิตศาสตร์!H56</f>
        <v>1268</v>
      </c>
      <c r="G28" s="62">
        <f>คณิตศาสตร์!I56</f>
        <v>948</v>
      </c>
      <c r="H28" s="62">
        <f>คณิตศาสตร์!J56</f>
        <v>564</v>
      </c>
      <c r="I28" s="62">
        <f>คณิตศาสตร์!K56</f>
        <v>336</v>
      </c>
      <c r="J28" s="62">
        <f>คณิตศาสตร์!L56</f>
        <v>854</v>
      </c>
      <c r="K28" s="62">
        <f aca="true" t="shared" si="12" ref="K28:K35">SUM(C28:J28)</f>
        <v>6164</v>
      </c>
      <c r="L28" s="19">
        <f t="shared" si="10"/>
        <v>2.233776768332252</v>
      </c>
      <c r="M28" s="35">
        <f>SQRT((16*J28+12.25*I28+9*H28+6.25*G28+4*F28+2.25*E28+N28)/K28-(L28^2))</f>
        <v>0.9394490491952946</v>
      </c>
      <c r="N28" s="7">
        <f>คณิตศาสตร์!P56</f>
        <v>22</v>
      </c>
      <c r="O28" s="7">
        <f>คณิตศาสตร์!Q56</f>
        <v>29</v>
      </c>
      <c r="P28" s="7" t="s">
        <v>36</v>
      </c>
      <c r="Q28" s="62">
        <f aca="true" t="shared" si="13" ref="Q28:Q34">B28</f>
        <v>6215</v>
      </c>
      <c r="R28" s="7">
        <f aca="true" t="shared" si="14" ref="R28:R36">C28</f>
        <v>131</v>
      </c>
      <c r="S28" s="7">
        <f aca="true" t="shared" si="15" ref="S28:S36">N28</f>
        <v>22</v>
      </c>
      <c r="T28" s="7">
        <f aca="true" t="shared" si="16" ref="T28:T36">O28</f>
        <v>29</v>
      </c>
    </row>
    <row r="29" spans="1:20" s="1" customFormat="1" ht="23.25">
      <c r="A29" s="7" t="s">
        <v>38</v>
      </c>
      <c r="B29" s="62">
        <f t="shared" si="11"/>
        <v>9848</v>
      </c>
      <c r="C29" s="62">
        <f>วิทยาศาสตร์!E77</f>
        <v>271</v>
      </c>
      <c r="D29" s="62">
        <f>วิทยาศาสตร์!F77</f>
        <v>936</v>
      </c>
      <c r="E29" s="62">
        <f>วิทยาศาสตร์!G77</f>
        <v>1073</v>
      </c>
      <c r="F29" s="62">
        <f>วิทยาศาสตร์!H77</f>
        <v>1811</v>
      </c>
      <c r="G29" s="62">
        <f>วิทยาศาสตร์!I77</f>
        <v>1579</v>
      </c>
      <c r="H29" s="62">
        <f>วิทยาศาสตร์!J77</f>
        <v>1429</v>
      </c>
      <c r="I29" s="62">
        <f>วิทยาศาสตร์!K77</f>
        <v>1041</v>
      </c>
      <c r="J29" s="62">
        <f>วิทยาศาสตร์!L77</f>
        <v>1634</v>
      </c>
      <c r="K29" s="62">
        <f t="shared" si="12"/>
        <v>9774</v>
      </c>
      <c r="L29" s="19">
        <f t="shared" si="10"/>
        <v>2.514988745651729</v>
      </c>
      <c r="M29" s="35">
        <f>SQRT((16*J29+12.25*I29+9*H29+6.25*G29+4*F29+2.25*E29+N29)/K29-(L29^2))</f>
        <v>0.9852116129647726</v>
      </c>
      <c r="N29" s="62">
        <f>วิทยาศาสตร์!P77</f>
        <v>25</v>
      </c>
      <c r="O29" s="62">
        <f>วิทยาศาสตร์!Q77</f>
        <v>49</v>
      </c>
      <c r="P29" s="7" t="s">
        <v>38</v>
      </c>
      <c r="Q29" s="62">
        <f t="shared" si="13"/>
        <v>9848</v>
      </c>
      <c r="R29" s="62">
        <f t="shared" si="14"/>
        <v>271</v>
      </c>
      <c r="S29" s="7">
        <f t="shared" si="15"/>
        <v>25</v>
      </c>
      <c r="T29" s="62">
        <f t="shared" si="16"/>
        <v>49</v>
      </c>
    </row>
    <row r="30" spans="1:20" s="1" customFormat="1" ht="23.25">
      <c r="A30" s="7" t="s">
        <v>60</v>
      </c>
      <c r="B30" s="7">
        <f t="shared" si="11"/>
        <v>8493</v>
      </c>
      <c r="C30" s="62">
        <f>สังคมศึกษา!E74</f>
        <v>225</v>
      </c>
      <c r="D30" s="62">
        <f>สังคมศึกษา!F74</f>
        <v>370</v>
      </c>
      <c r="E30" s="62">
        <f>สังคมศึกษา!G74</f>
        <v>486</v>
      </c>
      <c r="F30" s="62">
        <f>สังคมศึกษา!H74</f>
        <v>866</v>
      </c>
      <c r="G30" s="62">
        <f>สังคมศึกษา!I74</f>
        <v>1274</v>
      </c>
      <c r="H30" s="62">
        <f>สังคมศึกษา!J74</f>
        <v>1709</v>
      </c>
      <c r="I30" s="62">
        <f>สังคมศึกษา!K74</f>
        <v>1287</v>
      </c>
      <c r="J30" s="62">
        <f>สังคมศึกษา!L74</f>
        <v>2226</v>
      </c>
      <c r="K30" s="62">
        <f t="shared" si="12"/>
        <v>8443</v>
      </c>
      <c r="L30" s="19">
        <f t="shared" si="10"/>
        <v>2.9079118796636267</v>
      </c>
      <c r="M30" s="35">
        <f>SQRT((16*J30+12.25*I30+9*H30+6.25*G30+4*F30+2.25*E30+N30)/K30-(L30^2))</f>
        <v>0.9676241606218662</v>
      </c>
      <c r="N30" s="7">
        <f>สังคมศึกษา!P74</f>
        <v>16</v>
      </c>
      <c r="O30" s="7">
        <f>สังคมศึกษา!Q74</f>
        <v>34</v>
      </c>
      <c r="P30" s="7" t="s">
        <v>60</v>
      </c>
      <c r="Q30" s="7">
        <f t="shared" si="13"/>
        <v>8493</v>
      </c>
      <c r="R30" s="7">
        <f t="shared" si="14"/>
        <v>225</v>
      </c>
      <c r="S30" s="7">
        <f t="shared" si="15"/>
        <v>16</v>
      </c>
      <c r="T30" s="7">
        <f t="shared" si="16"/>
        <v>34</v>
      </c>
    </row>
    <row r="31" spans="1:20" s="1" customFormat="1" ht="23.25">
      <c r="A31" s="7" t="s">
        <v>61</v>
      </c>
      <c r="B31" s="7">
        <f t="shared" si="11"/>
        <v>5449</v>
      </c>
      <c r="C31" s="62">
        <f>พลานามัย!E64</f>
        <v>36</v>
      </c>
      <c r="D31" s="62">
        <f>พลานามัย!F64</f>
        <v>77</v>
      </c>
      <c r="E31" s="62">
        <f>พลานามัย!G64</f>
        <v>41</v>
      </c>
      <c r="F31" s="62">
        <f>พลานามัย!H64</f>
        <v>126</v>
      </c>
      <c r="G31" s="62">
        <f>พลานามัย!I64</f>
        <v>261</v>
      </c>
      <c r="H31" s="62">
        <f>พลานามัย!J64</f>
        <v>623</v>
      </c>
      <c r="I31" s="62">
        <f>พลานามัย!K64</f>
        <v>900</v>
      </c>
      <c r="J31" s="62">
        <f>พลานามัย!L64</f>
        <v>3308</v>
      </c>
      <c r="K31" s="62">
        <f t="shared" si="12"/>
        <v>5372</v>
      </c>
      <c r="L31" s="19">
        <f t="shared" si="10"/>
        <v>3.5915860014892034</v>
      </c>
      <c r="M31" s="35">
        <v>0.464</v>
      </c>
      <c r="N31" s="7">
        <f>พลานามัย!P64</f>
        <v>37</v>
      </c>
      <c r="O31" s="7">
        <f>พลานามัย!Q64</f>
        <v>40</v>
      </c>
      <c r="P31" s="7" t="s">
        <v>61</v>
      </c>
      <c r="Q31" s="7">
        <f t="shared" si="13"/>
        <v>5449</v>
      </c>
      <c r="R31" s="7">
        <f t="shared" si="14"/>
        <v>36</v>
      </c>
      <c r="S31" s="7">
        <f t="shared" si="15"/>
        <v>37</v>
      </c>
      <c r="T31" s="7">
        <f t="shared" si="16"/>
        <v>40</v>
      </c>
    </row>
    <row r="32" spans="1:20" s="1" customFormat="1" ht="23.25">
      <c r="A32" s="7" t="s">
        <v>42</v>
      </c>
      <c r="B32" s="7">
        <f t="shared" si="11"/>
        <v>3256</v>
      </c>
      <c r="C32" s="62">
        <f>ศิลปะ!E56</f>
        <v>75</v>
      </c>
      <c r="D32" s="62">
        <f>ศิลปะ!F56</f>
        <v>65</v>
      </c>
      <c r="E32" s="62">
        <f>ศิลปะ!G56</f>
        <v>45</v>
      </c>
      <c r="F32" s="62">
        <f>ศิลปะ!H56</f>
        <v>67</v>
      </c>
      <c r="G32" s="62">
        <f>ศิลปะ!I56</f>
        <v>69</v>
      </c>
      <c r="H32" s="62">
        <f>ศิลปะ!J56</f>
        <v>153</v>
      </c>
      <c r="I32" s="62">
        <f>ศิลปะ!K56</f>
        <v>159</v>
      </c>
      <c r="J32" s="62">
        <f>ศิลปะ!L56</f>
        <v>2603</v>
      </c>
      <c r="K32" s="62">
        <f t="shared" si="12"/>
        <v>3236</v>
      </c>
      <c r="L32" s="19">
        <f t="shared" si="10"/>
        <v>3.667027194066749</v>
      </c>
      <c r="M32" s="35">
        <f>SQRT((16*J32+12.25*I32+9*H32+6.25*G32+4*F32+2.25*E32+N32)/K32-(L32^2))</f>
        <v>0.8354165599744354</v>
      </c>
      <c r="N32" s="7">
        <f>ศิลปะ!P56</f>
        <v>0</v>
      </c>
      <c r="O32" s="7">
        <f>ศิลปะ!Q56</f>
        <v>20</v>
      </c>
      <c r="P32" s="7" t="s">
        <v>42</v>
      </c>
      <c r="Q32" s="7">
        <f t="shared" si="13"/>
        <v>3256</v>
      </c>
      <c r="R32" s="7">
        <f t="shared" si="14"/>
        <v>75</v>
      </c>
      <c r="S32" s="7">
        <f t="shared" si="15"/>
        <v>0</v>
      </c>
      <c r="T32" s="7">
        <f t="shared" si="16"/>
        <v>20</v>
      </c>
    </row>
    <row r="33" spans="1:20" s="1" customFormat="1" ht="23.25">
      <c r="A33" s="7" t="s">
        <v>62</v>
      </c>
      <c r="B33" s="62">
        <f t="shared" si="11"/>
        <v>6378</v>
      </c>
      <c r="C33" s="62">
        <f>'การงานอาชีพ ฯ'!E102</f>
        <v>122</v>
      </c>
      <c r="D33" s="62">
        <f>'การงานอาชีพ ฯ'!F102</f>
        <v>144</v>
      </c>
      <c r="E33" s="62">
        <f>'การงานอาชีพ ฯ'!G102</f>
        <v>141</v>
      </c>
      <c r="F33" s="62">
        <f>'การงานอาชีพ ฯ'!H102</f>
        <v>225</v>
      </c>
      <c r="G33" s="62">
        <f>'การงานอาชีพ ฯ'!I102</f>
        <v>349</v>
      </c>
      <c r="H33" s="62">
        <f>'การงานอาชีพ ฯ'!J102</f>
        <v>696</v>
      </c>
      <c r="I33" s="62">
        <f>'การงานอาชีพ ฯ'!K102</f>
        <v>1067</v>
      </c>
      <c r="J33" s="62">
        <f>'การงานอาชีพ ฯ'!L102</f>
        <v>3583</v>
      </c>
      <c r="K33" s="62">
        <f t="shared" si="12"/>
        <v>6327</v>
      </c>
      <c r="L33" s="19">
        <f t="shared" si="10"/>
        <v>3.450687529634898</v>
      </c>
      <c r="M33" s="35">
        <f>SQRT((16*J33+12.25*I33+9*H33+6.25*G33+4*F33+2.25*E33+N33)/K33-(L33^2))</f>
        <v>0.8685643691851876</v>
      </c>
      <c r="N33" s="62">
        <f>'การงานอาชีพ ฯ'!P102</f>
        <v>49</v>
      </c>
      <c r="O33" s="62">
        <f>'การงานอาชีพ ฯ'!Q102</f>
        <v>2</v>
      </c>
      <c r="P33" s="7" t="s">
        <v>62</v>
      </c>
      <c r="Q33" s="62">
        <f t="shared" si="13"/>
        <v>6378</v>
      </c>
      <c r="R33" s="7">
        <f t="shared" si="14"/>
        <v>122</v>
      </c>
      <c r="S33" s="7">
        <f t="shared" si="15"/>
        <v>49</v>
      </c>
      <c r="T33" s="7">
        <f t="shared" si="16"/>
        <v>2</v>
      </c>
    </row>
    <row r="34" spans="1:20" s="1" customFormat="1" ht="23.25">
      <c r="A34" s="7" t="s">
        <v>63</v>
      </c>
      <c r="B34" s="62">
        <f t="shared" si="11"/>
        <v>13916</v>
      </c>
      <c r="C34" s="62">
        <f>ภาษาต่างประเทศ!E104</f>
        <v>653</v>
      </c>
      <c r="D34" s="62">
        <f>ภาษาต่างประเทศ!F104</f>
        <v>1495</v>
      </c>
      <c r="E34" s="62">
        <f>ภาษาต่างประเทศ!G104</f>
        <v>1230</v>
      </c>
      <c r="F34" s="62">
        <f>ภาษาต่างประเทศ!H104</f>
        <v>1898</v>
      </c>
      <c r="G34" s="62">
        <f>ภาษาต่างประเทศ!I104</f>
        <v>1841</v>
      </c>
      <c r="H34" s="62">
        <f>ภาษาต่างประเทศ!J104</f>
        <v>1617</v>
      </c>
      <c r="I34" s="62">
        <f>ภาษาต่างประเทศ!K104</f>
        <v>1453</v>
      </c>
      <c r="J34" s="62">
        <f>ภาษาต่างประเทศ!L104</f>
        <v>3632</v>
      </c>
      <c r="K34" s="62">
        <f t="shared" si="12"/>
        <v>13819</v>
      </c>
      <c r="L34" s="19">
        <f t="shared" si="10"/>
        <v>2.6197988277009916</v>
      </c>
      <c r="M34" s="35">
        <f>SQRT((16*J34+12.25*I34+9*H34+6.25*G34+4*F34+2.25*E34+N34)/K34-(L34^2))</f>
        <v>1.1257957615536252</v>
      </c>
      <c r="N34" s="62">
        <f>ภาษาต่างประเทศ!P104</f>
        <v>29</v>
      </c>
      <c r="O34" s="62">
        <f>ภาษาต่างประเทศ!Q104</f>
        <v>68</v>
      </c>
      <c r="P34" s="7" t="s">
        <v>63</v>
      </c>
      <c r="Q34" s="62">
        <f t="shared" si="13"/>
        <v>13916</v>
      </c>
      <c r="R34" s="7">
        <f t="shared" si="14"/>
        <v>653</v>
      </c>
      <c r="S34" s="7">
        <f t="shared" si="15"/>
        <v>29</v>
      </c>
      <c r="T34" s="7">
        <f t="shared" si="16"/>
        <v>68</v>
      </c>
    </row>
    <row r="35" spans="1:20" s="1" customFormat="1" ht="23.25">
      <c r="A35" s="139" t="s">
        <v>45</v>
      </c>
      <c r="B35" s="139"/>
      <c r="C35" s="7">
        <f aca="true" t="shared" si="17" ref="C35:J35">SUM(C27:C34)</f>
        <v>1627</v>
      </c>
      <c r="D35" s="7">
        <f t="shared" si="17"/>
        <v>4256</v>
      </c>
      <c r="E35" s="62">
        <f t="shared" si="17"/>
        <v>4150</v>
      </c>
      <c r="F35" s="7">
        <f t="shared" si="17"/>
        <v>6455</v>
      </c>
      <c r="G35" s="62">
        <f t="shared" si="17"/>
        <v>6635</v>
      </c>
      <c r="H35" s="7">
        <f t="shared" si="17"/>
        <v>7473</v>
      </c>
      <c r="I35" s="62">
        <f t="shared" si="17"/>
        <v>7007</v>
      </c>
      <c r="J35" s="7">
        <f t="shared" si="17"/>
        <v>19167</v>
      </c>
      <c r="K35" s="62">
        <f t="shared" si="12"/>
        <v>56770</v>
      </c>
      <c r="L35" s="19">
        <f t="shared" si="10"/>
        <v>2.8816276202219484</v>
      </c>
      <c r="M35" s="35">
        <f>SQRT((16*J35+12.25*I35+9*H35+6.25*G35+4*F35+2.25*E35+N35)/K35-(L35^2))</f>
        <v>1.0713783832473398</v>
      </c>
      <c r="N35" s="7">
        <f>SUM(N27:N34)</f>
        <v>178</v>
      </c>
      <c r="O35" s="7">
        <f>SUM(O27:O34)</f>
        <v>246</v>
      </c>
      <c r="P35" s="7" t="s">
        <v>45</v>
      </c>
      <c r="Q35" s="62">
        <f>SUM(Q27:Q34)</f>
        <v>57194</v>
      </c>
      <c r="R35" s="7">
        <f t="shared" si="14"/>
        <v>1627</v>
      </c>
      <c r="S35" s="7">
        <f t="shared" si="15"/>
        <v>178</v>
      </c>
      <c r="T35" s="7">
        <f t="shared" si="16"/>
        <v>246</v>
      </c>
    </row>
    <row r="36" spans="1:20" s="1" customFormat="1" ht="23.25">
      <c r="A36" s="139" t="s">
        <v>47</v>
      </c>
      <c r="B36" s="139"/>
      <c r="C36" s="8">
        <f aca="true" t="shared" si="18" ref="C36:J36">(C35*100)/$K35</f>
        <v>2.865950325876343</v>
      </c>
      <c r="D36" s="8">
        <f t="shared" si="18"/>
        <v>7.49691738594328</v>
      </c>
      <c r="E36" s="8">
        <f t="shared" si="18"/>
        <v>7.310199048793376</v>
      </c>
      <c r="F36" s="8">
        <f t="shared" si="18"/>
        <v>11.370442134930421</v>
      </c>
      <c r="G36" s="8">
        <f t="shared" si="18"/>
        <v>11.687511009335918</v>
      </c>
      <c r="H36" s="8">
        <f t="shared" si="18"/>
        <v>13.16364276906817</v>
      </c>
      <c r="I36" s="8">
        <f t="shared" si="18"/>
        <v>12.342786683107274</v>
      </c>
      <c r="J36" s="8">
        <f t="shared" si="18"/>
        <v>33.762550642945214</v>
      </c>
      <c r="K36" s="8">
        <f>((K35-(N35+O35))*100)/$K35</f>
        <v>99.2531266514004</v>
      </c>
      <c r="L36" s="14" t="s">
        <v>19</v>
      </c>
      <c r="M36" s="36" t="s">
        <v>19</v>
      </c>
      <c r="N36" s="8">
        <f>(N35*100)/$K35</f>
        <v>0.31354588691210145</v>
      </c>
      <c r="O36" s="8">
        <f>(O35*100)/$K35</f>
        <v>0.433327461687511</v>
      </c>
      <c r="P36" s="139" t="s">
        <v>47</v>
      </c>
      <c r="Q36" s="139"/>
      <c r="R36" s="8">
        <f t="shared" si="14"/>
        <v>2.865950325876343</v>
      </c>
      <c r="S36" s="8">
        <f t="shared" si="15"/>
        <v>0.31354588691210145</v>
      </c>
      <c r="T36" s="8">
        <f t="shared" si="16"/>
        <v>0.433327461687511</v>
      </c>
    </row>
    <row r="38" ht="12.75">
      <c r="P38" t="s">
        <v>19</v>
      </c>
    </row>
    <row r="40" ht="12.75">
      <c r="P40" s="99" t="s">
        <v>19</v>
      </c>
    </row>
    <row r="45" ht="12.75">
      <c r="L45" s="99" t="s">
        <v>19</v>
      </c>
    </row>
  </sheetData>
  <sheetProtection/>
  <mergeCells count="30">
    <mergeCell ref="A35:B35"/>
    <mergeCell ref="A36:B36"/>
    <mergeCell ref="M25:M26"/>
    <mergeCell ref="P23:T23"/>
    <mergeCell ref="P25:P26"/>
    <mergeCell ref="Q25:Q26"/>
    <mergeCell ref="R25:T25"/>
    <mergeCell ref="P36:Q36"/>
    <mergeCell ref="P24:T24"/>
    <mergeCell ref="A25:A26"/>
    <mergeCell ref="B25:B26"/>
    <mergeCell ref="C25:J25"/>
    <mergeCell ref="L25:L26"/>
    <mergeCell ref="A24:O24"/>
    <mergeCell ref="A3:A4"/>
    <mergeCell ref="B3:B4"/>
    <mergeCell ref="A23:O23"/>
    <mergeCell ref="A1:O1"/>
    <mergeCell ref="A2:O2"/>
    <mergeCell ref="A13:B13"/>
    <mergeCell ref="A14:B14"/>
    <mergeCell ref="C3:J3"/>
    <mergeCell ref="L3:L4"/>
    <mergeCell ref="M3:M4"/>
    <mergeCell ref="R3:T3"/>
    <mergeCell ref="P1:T1"/>
    <mergeCell ref="P2:T2"/>
    <mergeCell ref="P3:P4"/>
    <mergeCell ref="Q3:Q4"/>
    <mergeCell ref="P14:Q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2"/>
  <sheetViews>
    <sheetView zoomScalePageLayoutView="0" workbookViewId="0" topLeftCell="A86">
      <selection activeCell="A26" sqref="A26:R26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3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46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3.25" customHeight="1">
      <c r="A2" s="147" t="s">
        <v>631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53" ht="23.25">
      <c r="A3" s="148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48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45</v>
      </c>
      <c r="AE4" s="12" t="s">
        <v>1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24</v>
      </c>
      <c r="B5" s="7" t="s">
        <v>72</v>
      </c>
      <c r="C5" s="7" t="s">
        <v>34</v>
      </c>
      <c r="D5" s="7" t="s">
        <v>32</v>
      </c>
      <c r="E5" s="7">
        <v>1</v>
      </c>
      <c r="F5" s="7">
        <v>5</v>
      </c>
      <c r="G5" s="7">
        <v>26</v>
      </c>
      <c r="H5" s="7">
        <v>82</v>
      </c>
      <c r="I5" s="7">
        <v>104</v>
      </c>
      <c r="J5" s="7">
        <v>150</v>
      </c>
      <c r="K5" s="7">
        <v>114</v>
      </c>
      <c r="L5" s="7">
        <v>89</v>
      </c>
      <c r="M5" s="7">
        <f>SUM(E5:L5)</f>
        <v>571</v>
      </c>
      <c r="N5" s="19">
        <f aca="true" t="shared" si="0" ref="N5:N19">((4*L5)+(3.5*K5)+(3*J5)+(2.5*I5)+(2*H5)+(1.5*G5)+(F5))/M5</f>
        <v>2.9299474605954465</v>
      </c>
      <c r="O5" s="35">
        <f>SQRT((16*L5+12.25*K5+9*J5+6.25*I5+4*H5+2.25*G5+F5)/M5-(N5^2))</f>
        <v>0.7370575028880741</v>
      </c>
      <c r="P5" s="28">
        <v>0</v>
      </c>
      <c r="Q5" s="28">
        <v>0</v>
      </c>
      <c r="R5" s="73" t="s">
        <v>387</v>
      </c>
      <c r="T5" s="47" t="s">
        <v>24</v>
      </c>
      <c r="U5" s="47"/>
      <c r="V5" s="47">
        <f>SUM(E5:E9)</f>
        <v>4</v>
      </c>
      <c r="W5" s="47">
        <f aca="true" t="shared" si="1" ref="W5:AC5">SUM(F5:F9)</f>
        <v>28</v>
      </c>
      <c r="X5" s="47">
        <f t="shared" si="1"/>
        <v>74</v>
      </c>
      <c r="Y5" s="47">
        <f t="shared" si="1"/>
        <v>189</v>
      </c>
      <c r="Z5" s="47">
        <f t="shared" si="1"/>
        <v>241</v>
      </c>
      <c r="AA5" s="47">
        <f t="shared" si="1"/>
        <v>286</v>
      </c>
      <c r="AB5" s="47">
        <f t="shared" si="1"/>
        <v>217</v>
      </c>
      <c r="AC5" s="47">
        <f t="shared" si="1"/>
        <v>290</v>
      </c>
      <c r="AD5" s="12">
        <f aca="true" t="shared" si="2" ref="AD5:AD10">SUM(V5:AC5)</f>
        <v>1329</v>
      </c>
      <c r="AE5" s="12">
        <f>SUM(P5:P9)</f>
        <v>11</v>
      </c>
      <c r="AF5" s="12">
        <f>SUM(Q5:Q9)</f>
        <v>0</v>
      </c>
      <c r="AG5" s="12"/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75</v>
      </c>
      <c r="C6" s="7" t="s">
        <v>133</v>
      </c>
      <c r="D6" s="7" t="s">
        <v>31</v>
      </c>
      <c r="E6" s="7">
        <v>0</v>
      </c>
      <c r="F6" s="7">
        <v>3</v>
      </c>
      <c r="G6" s="7">
        <v>1</v>
      </c>
      <c r="H6" s="7">
        <v>2</v>
      </c>
      <c r="I6" s="7">
        <v>3</v>
      </c>
      <c r="J6" s="7">
        <v>2</v>
      </c>
      <c r="K6" s="7">
        <v>4</v>
      </c>
      <c r="L6" s="7">
        <v>35</v>
      </c>
      <c r="M6" s="7">
        <f aca="true" t="shared" si="3" ref="M6:M19">SUM(E6:L6)</f>
        <v>50</v>
      </c>
      <c r="N6" s="19">
        <f t="shared" si="0"/>
        <v>3.52</v>
      </c>
      <c r="O6" s="35">
        <f aca="true" t="shared" si="4" ref="O6:O19">SQRT((16*L6+12.25*K6+9*J6+6.25*I6+4*H6+2.25*G6+F6)/M6-(N6^2))</f>
        <v>0.8885943956609225</v>
      </c>
      <c r="P6" s="28">
        <v>0</v>
      </c>
      <c r="Q6" s="28">
        <v>0</v>
      </c>
      <c r="R6" s="73" t="s">
        <v>387</v>
      </c>
      <c r="T6" s="47" t="s">
        <v>25</v>
      </c>
      <c r="U6" s="47"/>
      <c r="V6" s="47">
        <f aca="true" t="shared" si="5" ref="V6:AC6">SUM(E10:E14)</f>
        <v>55</v>
      </c>
      <c r="W6" s="47">
        <f t="shared" si="5"/>
        <v>52</v>
      </c>
      <c r="X6" s="47">
        <f t="shared" si="5"/>
        <v>74</v>
      </c>
      <c r="Y6" s="47">
        <f t="shared" si="5"/>
        <v>144</v>
      </c>
      <c r="Z6" s="47">
        <f t="shared" si="5"/>
        <v>202</v>
      </c>
      <c r="AA6" s="47">
        <f t="shared" si="5"/>
        <v>262</v>
      </c>
      <c r="AB6" s="47">
        <f t="shared" si="5"/>
        <v>294</v>
      </c>
      <c r="AC6" s="47">
        <f t="shared" si="5"/>
        <v>639</v>
      </c>
      <c r="AD6" s="12">
        <f t="shared" si="2"/>
        <v>1722</v>
      </c>
      <c r="AE6" s="12">
        <f>SUM(P10:P14)</f>
        <v>2</v>
      </c>
      <c r="AF6" s="12">
        <f>SUM(Q10:Q14)</f>
        <v>2</v>
      </c>
      <c r="AG6" s="12"/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10"/>
      <c r="B7" s="7" t="s">
        <v>73</v>
      </c>
      <c r="C7" s="7" t="s">
        <v>134</v>
      </c>
      <c r="D7" s="7" t="s">
        <v>31</v>
      </c>
      <c r="E7" s="7">
        <v>1</v>
      </c>
      <c r="F7" s="7">
        <v>0</v>
      </c>
      <c r="G7" s="7">
        <v>0</v>
      </c>
      <c r="H7" s="7">
        <v>2</v>
      </c>
      <c r="I7" s="7">
        <v>7</v>
      </c>
      <c r="J7" s="7">
        <v>14</v>
      </c>
      <c r="K7" s="7">
        <v>29</v>
      </c>
      <c r="L7" s="7">
        <v>46</v>
      </c>
      <c r="M7" s="7">
        <f t="shared" si="3"/>
        <v>99</v>
      </c>
      <c r="N7" s="19">
        <f t="shared" si="0"/>
        <v>3.525252525252525</v>
      </c>
      <c r="O7" s="35">
        <f t="shared" si="4"/>
        <v>0.6251211493642752</v>
      </c>
      <c r="P7" s="28">
        <v>0</v>
      </c>
      <c r="Q7" s="28">
        <v>0</v>
      </c>
      <c r="R7" s="73" t="s">
        <v>387</v>
      </c>
      <c r="T7" s="47" t="s">
        <v>26</v>
      </c>
      <c r="U7" s="47"/>
      <c r="V7" s="47">
        <f aca="true" t="shared" si="6" ref="V7:AC7">SUM(E15:E18)</f>
        <v>28</v>
      </c>
      <c r="W7" s="47">
        <f t="shared" si="6"/>
        <v>107</v>
      </c>
      <c r="X7" s="47">
        <f t="shared" si="6"/>
        <v>74</v>
      </c>
      <c r="Y7" s="47">
        <f t="shared" si="6"/>
        <v>91</v>
      </c>
      <c r="Z7" s="47">
        <f t="shared" si="6"/>
        <v>105</v>
      </c>
      <c r="AA7" s="47">
        <f t="shared" si="6"/>
        <v>192</v>
      </c>
      <c r="AB7" s="47">
        <f t="shared" si="6"/>
        <v>221</v>
      </c>
      <c r="AC7" s="47">
        <f t="shared" si="6"/>
        <v>421</v>
      </c>
      <c r="AD7" s="12">
        <f t="shared" si="2"/>
        <v>1239</v>
      </c>
      <c r="AE7" s="12">
        <f>SUM(P15:P18)</f>
        <v>0</v>
      </c>
      <c r="AF7" s="12">
        <f>SUM(Q15:Q18)</f>
        <v>8</v>
      </c>
      <c r="AG7" s="12"/>
      <c r="AH7" s="12"/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74</v>
      </c>
      <c r="C8" s="7" t="s">
        <v>34</v>
      </c>
      <c r="D8" s="7" t="s">
        <v>32</v>
      </c>
      <c r="E8" s="7">
        <v>2</v>
      </c>
      <c r="F8" s="7">
        <v>20</v>
      </c>
      <c r="G8" s="7">
        <v>47</v>
      </c>
      <c r="H8" s="7">
        <v>102</v>
      </c>
      <c r="I8" s="7">
        <v>119</v>
      </c>
      <c r="J8" s="7">
        <v>119</v>
      </c>
      <c r="K8" s="7">
        <v>70</v>
      </c>
      <c r="L8" s="7">
        <v>81</v>
      </c>
      <c r="M8" s="7">
        <f t="shared" si="3"/>
        <v>560</v>
      </c>
      <c r="N8" s="19">
        <f t="shared" si="0"/>
        <v>2.710714285714286</v>
      </c>
      <c r="O8" s="35">
        <f t="shared" si="4"/>
        <v>0.8314528101523283</v>
      </c>
      <c r="P8" s="28">
        <v>11</v>
      </c>
      <c r="Q8" s="28">
        <v>0</v>
      </c>
      <c r="R8" s="73" t="s">
        <v>388</v>
      </c>
      <c r="T8" s="47" t="s">
        <v>27</v>
      </c>
      <c r="U8" s="47"/>
      <c r="V8" s="47">
        <f aca="true" t="shared" si="7" ref="V8:AC8">SUM(E29:E32)</f>
        <v>31</v>
      </c>
      <c r="W8" s="47">
        <f t="shared" si="7"/>
        <v>45</v>
      </c>
      <c r="X8" s="47">
        <f t="shared" si="7"/>
        <v>29</v>
      </c>
      <c r="Y8" s="47">
        <f t="shared" si="7"/>
        <v>44</v>
      </c>
      <c r="Z8" s="47">
        <f t="shared" si="7"/>
        <v>86</v>
      </c>
      <c r="AA8" s="47">
        <f t="shared" si="7"/>
        <v>225</v>
      </c>
      <c r="AB8" s="47">
        <f t="shared" si="7"/>
        <v>312</v>
      </c>
      <c r="AC8" s="47">
        <f t="shared" si="7"/>
        <v>464</v>
      </c>
      <c r="AD8" s="12">
        <f t="shared" si="2"/>
        <v>1236</v>
      </c>
      <c r="AE8" s="12">
        <f>SUM(P29:P32)</f>
        <v>0</v>
      </c>
      <c r="AF8" s="12">
        <f>SUM(Q29:Q32)</f>
        <v>0</v>
      </c>
      <c r="AG8" s="12"/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11"/>
      <c r="B9" s="7" t="s">
        <v>246</v>
      </c>
      <c r="C9" s="7" t="s">
        <v>133</v>
      </c>
      <c r="D9" s="7" t="s">
        <v>31</v>
      </c>
      <c r="E9" s="7">
        <v>0</v>
      </c>
      <c r="F9" s="7">
        <v>0</v>
      </c>
      <c r="G9" s="7">
        <v>0</v>
      </c>
      <c r="H9" s="7">
        <v>1</v>
      </c>
      <c r="I9" s="7">
        <v>8</v>
      </c>
      <c r="J9" s="7">
        <v>1</v>
      </c>
      <c r="K9" s="7">
        <v>0</v>
      </c>
      <c r="L9" s="7">
        <v>39</v>
      </c>
      <c r="M9" s="7">
        <f>SUM(E9:L9)</f>
        <v>49</v>
      </c>
      <c r="N9" s="19">
        <f>((4*L9)+(3.5*K9)+(3*J9)+(2.5*I9)+(2*H9)+(1.5*G9)+(F9))/M9</f>
        <v>3.693877551020408</v>
      </c>
      <c r="O9" s="35">
        <f>SQRT((16*L9+12.25*K9+9*J9+6.25*I9+4*H9+2.25*G9+F9)/M9-(N9^2))</f>
        <v>0.6129247925584183</v>
      </c>
      <c r="P9" s="28">
        <v>0</v>
      </c>
      <c r="Q9" s="28">
        <v>0</v>
      </c>
      <c r="R9" s="73" t="s">
        <v>388</v>
      </c>
      <c r="T9" s="47" t="s">
        <v>28</v>
      </c>
      <c r="U9" s="12"/>
      <c r="V9" s="12">
        <f aca="true" t="shared" si="8" ref="V9:AC9">SUM(E33:E36)</f>
        <v>76</v>
      </c>
      <c r="W9" s="12">
        <f t="shared" si="8"/>
        <v>78</v>
      </c>
      <c r="X9" s="12">
        <f t="shared" si="8"/>
        <v>60</v>
      </c>
      <c r="Y9" s="12">
        <f t="shared" si="8"/>
        <v>127</v>
      </c>
      <c r="Z9" s="12">
        <f t="shared" si="8"/>
        <v>184</v>
      </c>
      <c r="AA9" s="12">
        <f t="shared" si="8"/>
        <v>336</v>
      </c>
      <c r="AB9" s="12">
        <f t="shared" si="8"/>
        <v>195</v>
      </c>
      <c r="AC9" s="12">
        <f t="shared" si="8"/>
        <v>188</v>
      </c>
      <c r="AD9" s="12">
        <f t="shared" si="2"/>
        <v>1244</v>
      </c>
      <c r="AE9" s="12">
        <f>SUM(P33:P36)</f>
        <v>0</v>
      </c>
      <c r="AF9" s="12">
        <f>SUM(Q33:Q36)</f>
        <v>4</v>
      </c>
      <c r="AG9" s="12"/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7" t="s">
        <v>25</v>
      </c>
      <c r="B10" s="7" t="s">
        <v>135</v>
      </c>
      <c r="C10" s="7" t="s">
        <v>423</v>
      </c>
      <c r="D10" s="7" t="s">
        <v>32</v>
      </c>
      <c r="E10" s="7">
        <v>3</v>
      </c>
      <c r="F10" s="7">
        <v>11</v>
      </c>
      <c r="G10" s="7">
        <v>24</v>
      </c>
      <c r="H10" s="7">
        <v>47</v>
      </c>
      <c r="I10" s="7">
        <v>75</v>
      </c>
      <c r="J10" s="7">
        <v>106</v>
      </c>
      <c r="K10" s="7">
        <v>93</v>
      </c>
      <c r="L10" s="7">
        <v>199</v>
      </c>
      <c r="M10" s="7">
        <f t="shared" si="3"/>
        <v>558</v>
      </c>
      <c r="N10" s="19">
        <f t="shared" si="0"/>
        <v>3.1684587813620073</v>
      </c>
      <c r="O10" s="35">
        <f t="shared" si="4"/>
        <v>0.8436616668769856</v>
      </c>
      <c r="P10" s="28">
        <v>0</v>
      </c>
      <c r="Q10" s="28">
        <v>0</v>
      </c>
      <c r="R10" s="28" t="s">
        <v>415</v>
      </c>
      <c r="T10" s="47" t="s">
        <v>29</v>
      </c>
      <c r="U10" s="47"/>
      <c r="V10" s="47">
        <f>SUM(E37:E40)</f>
        <v>7</v>
      </c>
      <c r="W10" s="47">
        <f aca="true" t="shared" si="9" ref="W10:AC10">SUM(F37:F40)</f>
        <v>15</v>
      </c>
      <c r="X10" s="47">
        <f t="shared" si="9"/>
        <v>13</v>
      </c>
      <c r="Y10" s="47">
        <f t="shared" si="9"/>
        <v>23</v>
      </c>
      <c r="Z10" s="47">
        <f t="shared" si="9"/>
        <v>44</v>
      </c>
      <c r="AA10" s="47">
        <f t="shared" si="9"/>
        <v>121</v>
      </c>
      <c r="AB10" s="47">
        <f t="shared" si="9"/>
        <v>257</v>
      </c>
      <c r="AC10" s="47">
        <f t="shared" si="9"/>
        <v>675</v>
      </c>
      <c r="AD10" s="12">
        <f t="shared" si="2"/>
        <v>1155</v>
      </c>
      <c r="AE10" s="12">
        <f>SUM(P37:P40)</f>
        <v>2</v>
      </c>
      <c r="AF10" s="12">
        <f>SUM(Q37:Q40)</f>
        <v>3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9"/>
      <c r="B11" s="7" t="s">
        <v>136</v>
      </c>
      <c r="C11" s="7" t="s">
        <v>424</v>
      </c>
      <c r="D11" s="7" t="s">
        <v>31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24</v>
      </c>
      <c r="M11" s="7">
        <f t="shared" si="3"/>
        <v>26</v>
      </c>
      <c r="N11" s="19">
        <f t="shared" si="0"/>
        <v>3.7884615384615383</v>
      </c>
      <c r="O11" s="35">
        <f t="shared" si="4"/>
        <v>0.7360638157309494</v>
      </c>
      <c r="P11" s="28">
        <v>0</v>
      </c>
      <c r="Q11" s="28">
        <v>0</v>
      </c>
      <c r="R11" s="28" t="s">
        <v>415</v>
      </c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10"/>
      <c r="B12" s="7" t="s">
        <v>137</v>
      </c>
      <c r="C12" s="7" t="s">
        <v>425</v>
      </c>
      <c r="D12" s="7" t="s">
        <v>31</v>
      </c>
      <c r="E12" s="7">
        <v>0</v>
      </c>
      <c r="F12" s="7">
        <v>1</v>
      </c>
      <c r="G12" s="7">
        <v>0</v>
      </c>
      <c r="H12" s="7">
        <v>1</v>
      </c>
      <c r="I12" s="7">
        <v>0</v>
      </c>
      <c r="J12" s="7">
        <v>8</v>
      </c>
      <c r="K12" s="7">
        <v>3</v>
      </c>
      <c r="L12" s="7">
        <v>13</v>
      </c>
      <c r="M12" s="7">
        <f t="shared" si="3"/>
        <v>26</v>
      </c>
      <c r="N12" s="19">
        <f t="shared" si="0"/>
        <v>3.4423076923076925</v>
      </c>
      <c r="O12" s="35">
        <f t="shared" si="4"/>
        <v>0.7249260317296436</v>
      </c>
      <c r="P12" s="28">
        <v>0</v>
      </c>
      <c r="Q12" s="28">
        <v>0</v>
      </c>
      <c r="R12" s="28" t="s">
        <v>415</v>
      </c>
      <c r="T12" s="12" t="s">
        <v>69</v>
      </c>
      <c r="U12" s="12"/>
      <c r="V12" s="12">
        <f aca="true" t="shared" si="10" ref="V12:AF12">SUM(V5:V7)</f>
        <v>87</v>
      </c>
      <c r="W12" s="12">
        <f t="shared" si="10"/>
        <v>187</v>
      </c>
      <c r="X12" s="12">
        <f t="shared" si="10"/>
        <v>222</v>
      </c>
      <c r="Y12" s="12">
        <f t="shared" si="10"/>
        <v>424</v>
      </c>
      <c r="Z12" s="12">
        <f t="shared" si="10"/>
        <v>548</v>
      </c>
      <c r="AA12" s="12">
        <f t="shared" si="10"/>
        <v>740</v>
      </c>
      <c r="AB12" s="12">
        <f t="shared" si="10"/>
        <v>732</v>
      </c>
      <c r="AC12" s="12">
        <f t="shared" si="10"/>
        <v>1350</v>
      </c>
      <c r="AD12" s="12">
        <f t="shared" si="10"/>
        <v>4290</v>
      </c>
      <c r="AE12" s="12">
        <f t="shared" si="10"/>
        <v>13</v>
      </c>
      <c r="AF12" s="12">
        <f t="shared" si="10"/>
        <v>10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138</v>
      </c>
      <c r="C13" s="7" t="s">
        <v>426</v>
      </c>
      <c r="D13" s="7" t="s">
        <v>32</v>
      </c>
      <c r="E13" s="7">
        <v>16</v>
      </c>
      <c r="F13" s="7">
        <v>25</v>
      </c>
      <c r="G13" s="7">
        <v>34</v>
      </c>
      <c r="H13" s="7">
        <v>64</v>
      </c>
      <c r="I13" s="7">
        <v>84</v>
      </c>
      <c r="J13" s="7">
        <v>93</v>
      </c>
      <c r="K13" s="7">
        <v>105</v>
      </c>
      <c r="L13" s="7">
        <v>135</v>
      </c>
      <c r="M13" s="7">
        <f>SUM(E13:L13)</f>
        <v>556</v>
      </c>
      <c r="N13" s="19">
        <f>((4*L13)+(3.5*K13)+(3*J13)+(2.5*I13)+(2*H13)+(1.5*G13)+(F13))/M13</f>
        <v>2.8785971223021583</v>
      </c>
      <c r="O13" s="35">
        <f>SQRT((16*L13+12.25*K13+9*J13+6.25*I13+4*H13+2.25*G13+F13)/M13-(N13^2))</f>
        <v>1.0022953026233252</v>
      </c>
      <c r="P13" s="28">
        <v>0</v>
      </c>
      <c r="Q13" s="28">
        <v>2</v>
      </c>
      <c r="R13" s="28" t="s">
        <v>416</v>
      </c>
      <c r="T13" s="12" t="s">
        <v>70</v>
      </c>
      <c r="U13" s="12"/>
      <c r="V13" s="12">
        <f aca="true" t="shared" si="11" ref="V13:AF13">SUM(V8:V11)</f>
        <v>114</v>
      </c>
      <c r="W13" s="12">
        <f t="shared" si="11"/>
        <v>138</v>
      </c>
      <c r="X13" s="12">
        <f t="shared" si="11"/>
        <v>102</v>
      </c>
      <c r="Y13" s="12">
        <f t="shared" si="11"/>
        <v>194</v>
      </c>
      <c r="Z13" s="12">
        <f t="shared" si="11"/>
        <v>314</v>
      </c>
      <c r="AA13" s="12">
        <f t="shared" si="11"/>
        <v>682</v>
      </c>
      <c r="AB13" s="12">
        <f t="shared" si="11"/>
        <v>764</v>
      </c>
      <c r="AC13" s="12">
        <f t="shared" si="11"/>
        <v>1327</v>
      </c>
      <c r="AD13" s="12">
        <f t="shared" si="11"/>
        <v>3635</v>
      </c>
      <c r="AE13" s="12">
        <f t="shared" si="11"/>
        <v>2</v>
      </c>
      <c r="AF13" s="12">
        <f t="shared" si="11"/>
        <v>7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0"/>
      <c r="B14" s="7" t="s">
        <v>427</v>
      </c>
      <c r="C14" s="7" t="s">
        <v>428</v>
      </c>
      <c r="D14" s="7" t="s">
        <v>31</v>
      </c>
      <c r="E14" s="7">
        <v>36</v>
      </c>
      <c r="F14" s="7">
        <v>14</v>
      </c>
      <c r="G14" s="7">
        <v>15</v>
      </c>
      <c r="H14" s="7">
        <v>32</v>
      </c>
      <c r="I14" s="7">
        <v>43</v>
      </c>
      <c r="J14" s="7">
        <v>55</v>
      </c>
      <c r="K14" s="7">
        <v>93</v>
      </c>
      <c r="L14" s="7">
        <v>268</v>
      </c>
      <c r="M14" s="7">
        <f>SUM(E14:L14)</f>
        <v>556</v>
      </c>
      <c r="N14" s="19">
        <f>((4*L14)+(3.5*K14)+(3*J14)+(2.5*I14)+(2*H14)+(1.5*G14)+(F14))/M14</f>
        <v>3.1843525179856114</v>
      </c>
      <c r="O14" s="35">
        <f>SQRT((16*L14+12.25*K14+9*J14+6.25*I14+4*H14+2.25*G14+F14)/M14-(N14^2))</f>
        <v>1.1449402822120416</v>
      </c>
      <c r="P14" s="28">
        <v>2</v>
      </c>
      <c r="Q14" s="28">
        <v>0</v>
      </c>
      <c r="R14" s="28" t="s">
        <v>416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7" t="s">
        <v>26</v>
      </c>
      <c r="B15" s="7" t="s">
        <v>256</v>
      </c>
      <c r="C15" s="7" t="s">
        <v>468</v>
      </c>
      <c r="D15" s="7" t="s">
        <v>32</v>
      </c>
      <c r="E15" s="7">
        <v>12</v>
      </c>
      <c r="F15" s="7">
        <v>41</v>
      </c>
      <c r="G15" s="7">
        <v>36</v>
      </c>
      <c r="H15" s="7">
        <v>51</v>
      </c>
      <c r="I15" s="7">
        <v>60</v>
      </c>
      <c r="J15" s="7">
        <v>128</v>
      </c>
      <c r="K15" s="7">
        <v>100</v>
      </c>
      <c r="L15" s="7">
        <v>156</v>
      </c>
      <c r="M15" s="7">
        <f t="shared" si="3"/>
        <v>584</v>
      </c>
      <c r="N15" s="19">
        <f t="shared" si="0"/>
        <v>2.9195205479452055</v>
      </c>
      <c r="O15" s="35">
        <f t="shared" si="4"/>
        <v>1.010406016446326</v>
      </c>
      <c r="P15" s="28">
        <v>0</v>
      </c>
      <c r="Q15" s="28">
        <v>4</v>
      </c>
      <c r="R15" s="28" t="s">
        <v>462</v>
      </c>
      <c r="T15" s="1" t="s">
        <v>245</v>
      </c>
      <c r="U15" s="2">
        <f>SUM(AD15,AG15:AH15)</f>
        <v>563</v>
      </c>
      <c r="V15" s="2">
        <v>69</v>
      </c>
      <c r="W15" s="2">
        <v>13</v>
      </c>
      <c r="X15" s="2">
        <v>7</v>
      </c>
      <c r="Y15" s="2">
        <v>14</v>
      </c>
      <c r="Z15" s="2">
        <v>15</v>
      </c>
      <c r="AA15" s="2">
        <v>41</v>
      </c>
      <c r="AB15" s="2">
        <v>48</v>
      </c>
      <c r="AC15" s="2">
        <v>356</v>
      </c>
      <c r="AD15" s="1">
        <f>SUM(V15:AC15)</f>
        <v>563</v>
      </c>
      <c r="AE15" s="5">
        <f>((4*AC15)+(3.5*AB15)+(3*AA15)+(2.5*Z15)+(2*Y15)+(1.5*X15)+(W15))/AD15</f>
        <v>3.2042628774422734</v>
      </c>
      <c r="AF15" s="37">
        <f>SQRT((16*AC15+12.25*AB15+9*AA15+6.25*Z15+4*Y15+2.25*X15+AG15)/AD15-(AE15^2))</f>
        <v>1.3578335117524172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53" ht="23.25">
      <c r="A16" s="10"/>
      <c r="B16" s="7" t="s">
        <v>257</v>
      </c>
      <c r="C16" s="7" t="s">
        <v>469</v>
      </c>
      <c r="D16" s="7" t="s">
        <v>31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28</v>
      </c>
      <c r="M16" s="7">
        <f>SUM(E16:L16)</f>
        <v>28</v>
      </c>
      <c r="N16" s="19">
        <f>((4*L16)+(3.5*K16)+(3*J16)+(2.5*I16)+(2*H16)+(1.5*G16)+(F16))/M16</f>
        <v>4</v>
      </c>
      <c r="O16" s="35">
        <f>SQRT((16*L16+12.25*K16+9*J16+6.25*I16+4*H16+2.25*G16+F16)/M16-(N16^2))</f>
        <v>0</v>
      </c>
      <c r="P16" s="28">
        <v>0</v>
      </c>
      <c r="Q16" s="28">
        <v>0</v>
      </c>
      <c r="R16" s="28" t="s">
        <v>462</v>
      </c>
      <c r="U16" s="2"/>
      <c r="V16" s="2"/>
      <c r="W16" s="2"/>
      <c r="X16" s="2"/>
      <c r="Y16" s="2"/>
      <c r="Z16" s="2"/>
      <c r="AA16" s="2"/>
      <c r="AB16" s="2"/>
      <c r="AC16" s="2"/>
      <c r="AE16" s="5"/>
      <c r="AF16" s="3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Z16" s="47"/>
      <c r="BA16" s="47"/>
    </row>
    <row r="17" spans="1:53" ht="23.25">
      <c r="A17" s="10"/>
      <c r="B17" s="7" t="s">
        <v>470</v>
      </c>
      <c r="C17" s="7" t="s">
        <v>471</v>
      </c>
      <c r="D17" s="7" t="s">
        <v>32</v>
      </c>
      <c r="E17" s="7">
        <v>16</v>
      </c>
      <c r="F17" s="7">
        <v>66</v>
      </c>
      <c r="G17" s="7">
        <v>38</v>
      </c>
      <c r="H17" s="7">
        <v>40</v>
      </c>
      <c r="I17" s="7">
        <v>45</v>
      </c>
      <c r="J17" s="7">
        <v>64</v>
      </c>
      <c r="K17" s="7">
        <v>121</v>
      </c>
      <c r="L17" s="7">
        <v>189</v>
      </c>
      <c r="M17" s="7">
        <f>SUM(E17:L17)</f>
        <v>579</v>
      </c>
      <c r="N17" s="19">
        <f>((4*L17)+(3.5*K17)+(3*J17)+(2.5*I17)+(2*H17)+(1.5*G17)+(F17))/M17</f>
        <v>2.913644214162349</v>
      </c>
      <c r="O17" s="35">
        <f>SQRT((16*L17+12.25*K17+9*J17+6.25*I17+4*H17+2.25*G17+F17)/M17-(N17^2))</f>
        <v>1.1454514768647646</v>
      </c>
      <c r="P17" s="28">
        <v>0</v>
      </c>
      <c r="Q17" s="28">
        <v>4</v>
      </c>
      <c r="R17" s="28" t="s">
        <v>463</v>
      </c>
      <c r="U17" s="2"/>
      <c r="V17" s="2"/>
      <c r="W17" s="2"/>
      <c r="X17" s="2"/>
      <c r="Y17" s="2"/>
      <c r="Z17" s="2"/>
      <c r="AA17" s="2"/>
      <c r="AB17" s="2"/>
      <c r="AC17" s="2"/>
      <c r="AE17" s="5"/>
      <c r="AF17" s="3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Z17" s="47"/>
      <c r="BA17" s="47"/>
    </row>
    <row r="18" spans="1:53" ht="23.25">
      <c r="A18" s="10"/>
      <c r="B18" s="7" t="s">
        <v>472</v>
      </c>
      <c r="C18" s="7" t="s">
        <v>473</v>
      </c>
      <c r="D18" s="7" t="s">
        <v>31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48</v>
      </c>
      <c r="M18" s="7">
        <f t="shared" si="3"/>
        <v>48</v>
      </c>
      <c r="N18" s="19">
        <f t="shared" si="0"/>
        <v>4</v>
      </c>
      <c r="O18" s="35">
        <f t="shared" si="4"/>
        <v>0</v>
      </c>
      <c r="P18" s="28">
        <v>0</v>
      </c>
      <c r="Q18" s="28">
        <v>0</v>
      </c>
      <c r="R18" s="28" t="s">
        <v>463</v>
      </c>
      <c r="U18" s="2">
        <f aca="true" t="shared" si="12" ref="U18:AD18">SUM(U15:U15)</f>
        <v>563</v>
      </c>
      <c r="V18" s="2">
        <f t="shared" si="12"/>
        <v>69</v>
      </c>
      <c r="W18" s="2">
        <f t="shared" si="12"/>
        <v>13</v>
      </c>
      <c r="X18" s="2">
        <f t="shared" si="12"/>
        <v>7</v>
      </c>
      <c r="Y18" s="2">
        <f t="shared" si="12"/>
        <v>14</v>
      </c>
      <c r="Z18" s="2">
        <f t="shared" si="12"/>
        <v>15</v>
      </c>
      <c r="AA18" s="2">
        <f t="shared" si="12"/>
        <v>41</v>
      </c>
      <c r="AB18" s="2">
        <f t="shared" si="12"/>
        <v>48</v>
      </c>
      <c r="AC18" s="2">
        <f t="shared" si="12"/>
        <v>356</v>
      </c>
      <c r="AD18" s="1">
        <f t="shared" si="12"/>
        <v>563</v>
      </c>
      <c r="AE18" s="5">
        <f>((4*AC18)+(3.5*AB18)+(3*AA18)+(2.5*Z18)+(2*Y18)+(1.5*X18)+(W18))/AD18</f>
        <v>3.2042628774422734</v>
      </c>
      <c r="AF18" s="37">
        <f>SQRT((16*AC18+12.25*AB18+9*AA18+6.25*Z18+4*Y18+2.25*X18+AG18)/AD18-(AE18^2))</f>
        <v>1.3578335117524172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Z18" s="47"/>
      <c r="BA18" s="47"/>
    </row>
    <row r="19" spans="1:37" ht="23.25">
      <c r="A19" s="139" t="s">
        <v>45</v>
      </c>
      <c r="B19" s="139"/>
      <c r="C19" s="139"/>
      <c r="D19" s="139"/>
      <c r="E19" s="7">
        <f aca="true" t="shared" si="13" ref="E19:L19">SUM(E5:E18)</f>
        <v>87</v>
      </c>
      <c r="F19" s="7">
        <f t="shared" si="13"/>
        <v>187</v>
      </c>
      <c r="G19" s="7">
        <f t="shared" si="13"/>
        <v>222</v>
      </c>
      <c r="H19" s="7">
        <f t="shared" si="13"/>
        <v>424</v>
      </c>
      <c r="I19" s="7">
        <f t="shared" si="13"/>
        <v>548</v>
      </c>
      <c r="J19" s="7">
        <f t="shared" si="13"/>
        <v>740</v>
      </c>
      <c r="K19" s="7">
        <f t="shared" si="13"/>
        <v>732</v>
      </c>
      <c r="L19" s="7">
        <f t="shared" si="13"/>
        <v>1350</v>
      </c>
      <c r="M19" s="7">
        <f t="shared" si="3"/>
        <v>4290</v>
      </c>
      <c r="N19" s="19">
        <f t="shared" si="0"/>
        <v>3.011655011655012</v>
      </c>
      <c r="O19" s="35">
        <f t="shared" si="4"/>
        <v>0.9804519733904529</v>
      </c>
      <c r="P19" s="7">
        <f>SUM(P5:P18)</f>
        <v>13</v>
      </c>
      <c r="Q19" s="7">
        <f>SUM(Q5:Q18)</f>
        <v>10</v>
      </c>
      <c r="R19" s="9" t="s">
        <v>19</v>
      </c>
      <c r="T19" s="13"/>
      <c r="U19" s="13"/>
      <c r="V19" s="13"/>
      <c r="W19" s="13"/>
      <c r="X19" s="13"/>
      <c r="Y19" s="13"/>
      <c r="Z19" s="13"/>
      <c r="AA19" s="13"/>
      <c r="AB19" s="13"/>
      <c r="AC19" s="12"/>
      <c r="AD19" s="60"/>
      <c r="AE19" s="61"/>
      <c r="AF19" s="12"/>
      <c r="AG19" s="12"/>
      <c r="AH19" s="47"/>
      <c r="AI19" s="47"/>
      <c r="AJ19" s="47"/>
      <c r="AK19" s="47"/>
    </row>
    <row r="20" spans="1:37" ht="23.25">
      <c r="A20" s="139" t="s">
        <v>47</v>
      </c>
      <c r="B20" s="139"/>
      <c r="C20" s="139"/>
      <c r="D20" s="139"/>
      <c r="E20" s="8">
        <f>(E19*100)/$M19</f>
        <v>2.027972027972028</v>
      </c>
      <c r="F20" s="8">
        <f aca="true" t="shared" si="14" ref="F20:L20">(F19*100)/$M19</f>
        <v>4.358974358974359</v>
      </c>
      <c r="G20" s="8">
        <f t="shared" si="14"/>
        <v>5.174825174825175</v>
      </c>
      <c r="H20" s="8">
        <f t="shared" si="14"/>
        <v>9.883449883449883</v>
      </c>
      <c r="I20" s="8">
        <f t="shared" si="14"/>
        <v>12.773892773892774</v>
      </c>
      <c r="J20" s="8">
        <f t="shared" si="14"/>
        <v>17.24941724941725</v>
      </c>
      <c r="K20" s="8">
        <f t="shared" si="14"/>
        <v>17.062937062937063</v>
      </c>
      <c r="L20" s="8">
        <f t="shared" si="14"/>
        <v>31.46853146853147</v>
      </c>
      <c r="M20" s="8">
        <f>((M19-(P19+Q19))*100)/$M19</f>
        <v>99.46386946386946</v>
      </c>
      <c r="N20" s="14" t="s">
        <v>19</v>
      </c>
      <c r="O20" s="36" t="s">
        <v>19</v>
      </c>
      <c r="P20" s="8">
        <f>(P19*100)/$M19</f>
        <v>0.30303030303030304</v>
      </c>
      <c r="Q20" s="8">
        <f>(Q19*100)/$M19</f>
        <v>0.2331002331002331</v>
      </c>
      <c r="R20" s="1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7"/>
      <c r="P21" s="13"/>
      <c r="Q21" s="13"/>
      <c r="R21" s="12"/>
      <c r="T21" s="47"/>
      <c r="U21" s="47"/>
      <c r="V21" s="47"/>
      <c r="W21" s="47"/>
      <c r="X21" s="47"/>
      <c r="Y21" s="47"/>
      <c r="Z21" s="65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0:28" ht="23.25">
      <c r="T22" s="47"/>
      <c r="U22" s="47"/>
      <c r="V22" s="47"/>
      <c r="W22" s="47"/>
      <c r="X22" s="47"/>
      <c r="Y22" s="47"/>
      <c r="Z22" s="47"/>
      <c r="AA22" s="47"/>
      <c r="AB22" s="47"/>
    </row>
    <row r="25" spans="1:18" ht="24.75" customHeight="1">
      <c r="A25" s="146" t="s">
        <v>46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ht="24" customHeight="1">
      <c r="A26" s="147" t="s">
        <v>632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51" s="17" customFormat="1" ht="23.25">
      <c r="A27" s="148" t="s">
        <v>23</v>
      </c>
      <c r="B27" s="149" t="s">
        <v>0</v>
      </c>
      <c r="C27" s="149" t="s">
        <v>33</v>
      </c>
      <c r="D27" s="149" t="s">
        <v>30</v>
      </c>
      <c r="E27" s="145" t="s">
        <v>18</v>
      </c>
      <c r="F27" s="145"/>
      <c r="G27" s="145"/>
      <c r="H27" s="145"/>
      <c r="I27" s="145"/>
      <c r="J27" s="145"/>
      <c r="K27" s="145"/>
      <c r="L27" s="145"/>
      <c r="M27" s="16" t="s">
        <v>17</v>
      </c>
      <c r="N27" s="141" t="s">
        <v>21</v>
      </c>
      <c r="O27" s="144" t="s">
        <v>22</v>
      </c>
      <c r="P27" s="69"/>
      <c r="Q27" s="69"/>
      <c r="R27" s="149" t="s">
        <v>3</v>
      </c>
      <c r="AR27" s="64"/>
      <c r="AS27" s="64"/>
      <c r="AT27" s="64"/>
      <c r="AU27" s="64"/>
      <c r="AV27" s="64"/>
      <c r="AW27" s="64"/>
      <c r="AX27" s="64"/>
      <c r="AY27" s="64"/>
    </row>
    <row r="28" spans="1:51" s="17" customFormat="1" ht="23.25">
      <c r="A28" s="148"/>
      <c r="B28" s="149"/>
      <c r="C28" s="149"/>
      <c r="D28" s="14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20</v>
      </c>
      <c r="N28" s="141"/>
      <c r="O28" s="144"/>
      <c r="P28" s="70" t="s">
        <v>1</v>
      </c>
      <c r="Q28" s="70" t="s">
        <v>2</v>
      </c>
      <c r="R28" s="149"/>
      <c r="AR28" s="64"/>
      <c r="AS28" s="64"/>
      <c r="AT28" s="64"/>
      <c r="AU28" s="64"/>
      <c r="AV28" s="64"/>
      <c r="AW28" s="64"/>
      <c r="AX28" s="64"/>
      <c r="AY28" s="64"/>
    </row>
    <row r="29" spans="1:51" s="17" customFormat="1" ht="23.25">
      <c r="A29" s="15" t="s">
        <v>27</v>
      </c>
      <c r="B29" s="15" t="s">
        <v>4</v>
      </c>
      <c r="C29" s="15" t="s">
        <v>518</v>
      </c>
      <c r="D29" s="15" t="s">
        <v>32</v>
      </c>
      <c r="E29" s="15">
        <v>12</v>
      </c>
      <c r="F29" s="15">
        <v>19</v>
      </c>
      <c r="G29" s="15">
        <v>6</v>
      </c>
      <c r="H29" s="15">
        <v>21</v>
      </c>
      <c r="I29" s="15">
        <v>35</v>
      </c>
      <c r="J29" s="15">
        <v>124</v>
      </c>
      <c r="K29" s="15">
        <v>136</v>
      </c>
      <c r="L29" s="15">
        <v>216</v>
      </c>
      <c r="M29" s="7">
        <f>SUM(E29:L29)</f>
        <v>569</v>
      </c>
      <c r="N29" s="19">
        <f>((4*L29)+(3.5*K29)+(3*J29)+(2.5*I29)+(2*H29)+(1.5*G29)+(F29))/M29</f>
        <v>3.2855887521968365</v>
      </c>
      <c r="O29" s="35">
        <f aca="true" t="shared" si="15" ref="O29:O41">SQRT((16*L29+12.25*K29+9*J29+6.25*I29+4*H29+2.25*G29+F29)/M29-(N29^2))</f>
        <v>0.8701673755405959</v>
      </c>
      <c r="P29" s="15">
        <v>0</v>
      </c>
      <c r="Q29" s="15">
        <v>0</v>
      </c>
      <c r="R29" s="15" t="s">
        <v>511</v>
      </c>
      <c r="AR29" s="64"/>
      <c r="AS29" s="64"/>
      <c r="AT29" s="64"/>
      <c r="AU29" s="64"/>
      <c r="AV29" s="64"/>
      <c r="AW29" s="64"/>
      <c r="AX29" s="64"/>
      <c r="AY29" s="64"/>
    </row>
    <row r="30" spans="1:51" s="17" customFormat="1" ht="23.25">
      <c r="A30" s="16"/>
      <c r="B30" s="15" t="s">
        <v>76</v>
      </c>
      <c r="C30" s="15" t="s">
        <v>519</v>
      </c>
      <c r="D30" s="15" t="s">
        <v>31</v>
      </c>
      <c r="E30" s="15">
        <v>0</v>
      </c>
      <c r="F30" s="15">
        <v>2</v>
      </c>
      <c r="G30" s="15">
        <v>3</v>
      </c>
      <c r="H30" s="15">
        <v>2</v>
      </c>
      <c r="I30" s="15">
        <v>6</v>
      </c>
      <c r="J30" s="15">
        <v>19</v>
      </c>
      <c r="K30" s="15">
        <v>12</v>
      </c>
      <c r="L30" s="15">
        <v>3</v>
      </c>
      <c r="M30" s="7">
        <f aca="true" t="shared" si="16" ref="M30:M41">SUM(E30:L30)</f>
        <v>47</v>
      </c>
      <c r="N30" s="19">
        <f aca="true" t="shared" si="17" ref="N30:N38">((4*L30)+(3.5*K30)+(3*J30)+(2.5*I30)+(2*H30)+(1.5*G30)+(F30))/M30</f>
        <v>2.904255319148936</v>
      </c>
      <c r="O30" s="35">
        <f t="shared" si="15"/>
        <v>0.7118921286945373</v>
      </c>
      <c r="P30" s="15">
        <v>0</v>
      </c>
      <c r="Q30" s="15">
        <v>0</v>
      </c>
      <c r="R30" s="15" t="s">
        <v>511</v>
      </c>
      <c r="AR30" s="64"/>
      <c r="AS30" s="64"/>
      <c r="AT30" s="64"/>
      <c r="AU30" s="64"/>
      <c r="AV30" s="64"/>
      <c r="AW30" s="64"/>
      <c r="AX30" s="64"/>
      <c r="AY30" s="64"/>
    </row>
    <row r="31" spans="1:51" s="17" customFormat="1" ht="23.25">
      <c r="A31" s="20"/>
      <c r="B31" s="15" t="s">
        <v>77</v>
      </c>
      <c r="C31" s="15" t="s">
        <v>520</v>
      </c>
      <c r="D31" s="15" t="s">
        <v>31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</v>
      </c>
      <c r="K31" s="15">
        <v>13</v>
      </c>
      <c r="L31" s="15">
        <v>34</v>
      </c>
      <c r="M31" s="7">
        <f t="shared" si="16"/>
        <v>50</v>
      </c>
      <c r="N31" s="19">
        <f t="shared" si="17"/>
        <v>3.81</v>
      </c>
      <c r="O31" s="35">
        <f t="shared" si="15"/>
        <v>0.29816103031751257</v>
      </c>
      <c r="P31" s="15">
        <v>0</v>
      </c>
      <c r="Q31" s="15">
        <v>0</v>
      </c>
      <c r="R31" s="15" t="s">
        <v>511</v>
      </c>
      <c r="AR31" s="64"/>
      <c r="AS31" s="64"/>
      <c r="AT31" s="64"/>
      <c r="AU31" s="64"/>
      <c r="AV31" s="64"/>
      <c r="AW31" s="64"/>
      <c r="AX31" s="64"/>
      <c r="AY31" s="64"/>
    </row>
    <row r="32" spans="1:51" s="17" customFormat="1" ht="22.5" customHeight="1">
      <c r="A32" s="20"/>
      <c r="B32" s="15" t="s">
        <v>78</v>
      </c>
      <c r="C32" s="15" t="s">
        <v>521</v>
      </c>
      <c r="D32" s="15" t="s">
        <v>32</v>
      </c>
      <c r="E32" s="15">
        <v>19</v>
      </c>
      <c r="F32" s="15">
        <v>24</v>
      </c>
      <c r="G32" s="15">
        <v>20</v>
      </c>
      <c r="H32" s="15">
        <v>21</v>
      </c>
      <c r="I32" s="15">
        <v>45</v>
      </c>
      <c r="J32" s="15">
        <v>79</v>
      </c>
      <c r="K32" s="15">
        <v>151</v>
      </c>
      <c r="L32" s="15">
        <v>211</v>
      </c>
      <c r="M32" s="7">
        <f t="shared" si="16"/>
        <v>570</v>
      </c>
      <c r="N32" s="19">
        <f t="shared" si="17"/>
        <v>3.1894736842105265</v>
      </c>
      <c r="O32" s="35">
        <f t="shared" si="15"/>
        <v>1.002222829606606</v>
      </c>
      <c r="P32" s="15">
        <v>0</v>
      </c>
      <c r="Q32" s="15">
        <v>0</v>
      </c>
      <c r="R32" s="15" t="s">
        <v>512</v>
      </c>
      <c r="AR32" s="64"/>
      <c r="AS32" s="64"/>
      <c r="AT32" s="64"/>
      <c r="AU32" s="64"/>
      <c r="AV32" s="64"/>
      <c r="AW32" s="64"/>
      <c r="AX32" s="64"/>
      <c r="AY32" s="64"/>
    </row>
    <row r="33" spans="1:51" s="17" customFormat="1" ht="21" customHeight="1">
      <c r="A33" s="15" t="s">
        <v>28</v>
      </c>
      <c r="B33" s="15" t="s">
        <v>12</v>
      </c>
      <c r="C33" s="15" t="s">
        <v>423</v>
      </c>
      <c r="D33" s="15" t="s">
        <v>32</v>
      </c>
      <c r="E33" s="15">
        <v>33</v>
      </c>
      <c r="F33" s="15">
        <v>55</v>
      </c>
      <c r="G33" s="15">
        <v>20</v>
      </c>
      <c r="H33" s="15">
        <v>52</v>
      </c>
      <c r="I33" s="15">
        <v>91</v>
      </c>
      <c r="J33" s="15">
        <v>162</v>
      </c>
      <c r="K33" s="15">
        <v>60</v>
      </c>
      <c r="L33" s="15">
        <v>64</v>
      </c>
      <c r="M33" s="7">
        <f t="shared" si="16"/>
        <v>537</v>
      </c>
      <c r="N33" s="19">
        <f t="shared" si="17"/>
        <v>2.5484171322160147</v>
      </c>
      <c r="O33" s="35">
        <f t="shared" si="15"/>
        <v>1.0625162104688548</v>
      </c>
      <c r="P33" s="15">
        <v>0</v>
      </c>
      <c r="Q33" s="15">
        <v>4</v>
      </c>
      <c r="R33" s="15" t="s">
        <v>560</v>
      </c>
      <c r="AR33" s="64"/>
      <c r="AS33" s="64"/>
      <c r="AT33" s="64"/>
      <c r="AU33" s="64"/>
      <c r="AV33" s="64"/>
      <c r="AW33" s="64"/>
      <c r="AX33" s="64"/>
      <c r="AY33" s="64"/>
    </row>
    <row r="34" spans="1:51" s="17" customFormat="1" ht="21" customHeight="1">
      <c r="A34" s="16"/>
      <c r="B34" s="15" t="s">
        <v>139</v>
      </c>
      <c r="C34" s="15" t="s">
        <v>35</v>
      </c>
      <c r="D34" s="15" t="s">
        <v>31</v>
      </c>
      <c r="E34" s="15">
        <v>5</v>
      </c>
      <c r="F34" s="15">
        <v>6</v>
      </c>
      <c r="G34" s="15">
        <v>15</v>
      </c>
      <c r="H34" s="15">
        <v>16</v>
      </c>
      <c r="I34" s="15">
        <v>17</v>
      </c>
      <c r="J34" s="15">
        <v>14</v>
      </c>
      <c r="K34" s="15">
        <v>8</v>
      </c>
      <c r="L34" s="15">
        <v>3</v>
      </c>
      <c r="M34" s="7">
        <f t="shared" si="16"/>
        <v>84</v>
      </c>
      <c r="N34" s="19">
        <f t="shared" si="17"/>
        <v>2.2023809523809526</v>
      </c>
      <c r="O34" s="35">
        <f t="shared" si="15"/>
        <v>0.9421323573069795</v>
      </c>
      <c r="P34" s="15">
        <v>0</v>
      </c>
      <c r="Q34" s="15">
        <v>0</v>
      </c>
      <c r="R34" s="15" t="s">
        <v>560</v>
      </c>
      <c r="AR34" s="64"/>
      <c r="AS34" s="64"/>
      <c r="AT34" s="64"/>
      <c r="AU34" s="64"/>
      <c r="AV34" s="64"/>
      <c r="AW34" s="64"/>
      <c r="AX34" s="64"/>
      <c r="AY34" s="64"/>
    </row>
    <row r="35" spans="1:51" s="17" customFormat="1" ht="21" customHeight="1">
      <c r="A35" s="20"/>
      <c r="B35" s="15" t="s">
        <v>140</v>
      </c>
      <c r="C35" s="15" t="s">
        <v>426</v>
      </c>
      <c r="D35" s="15" t="s">
        <v>32</v>
      </c>
      <c r="E35" s="15">
        <v>34</v>
      </c>
      <c r="F35" s="15">
        <v>17</v>
      </c>
      <c r="G35" s="15">
        <v>25</v>
      </c>
      <c r="H35" s="15">
        <v>53</v>
      </c>
      <c r="I35" s="15">
        <v>64</v>
      </c>
      <c r="J35" s="15">
        <v>137</v>
      </c>
      <c r="K35" s="15">
        <v>106</v>
      </c>
      <c r="L35" s="15">
        <v>104</v>
      </c>
      <c r="M35" s="7">
        <f t="shared" si="16"/>
        <v>540</v>
      </c>
      <c r="N35" s="19">
        <f>((4*L35)+(3.5*K35)+(3*J35)+(2.5*I35)+(2*H35)+(1.5*G35)+(F35))/M35</f>
        <v>2.812037037037037</v>
      </c>
      <c r="O35" s="35">
        <f t="shared" si="15"/>
        <v>1.0634254220479629</v>
      </c>
      <c r="P35" s="15">
        <v>0</v>
      </c>
      <c r="Q35" s="15">
        <v>0</v>
      </c>
      <c r="R35" s="28" t="s">
        <v>561</v>
      </c>
      <c r="AR35" s="64"/>
      <c r="AS35" s="64"/>
      <c r="AT35" s="64"/>
      <c r="AU35" s="64"/>
      <c r="AV35" s="64"/>
      <c r="AW35" s="64"/>
      <c r="AX35" s="64"/>
      <c r="AY35" s="64"/>
    </row>
    <row r="36" spans="1:51" s="17" customFormat="1" ht="23.25">
      <c r="A36" s="18"/>
      <c r="B36" s="15" t="s">
        <v>141</v>
      </c>
      <c r="C36" s="15" t="s">
        <v>50</v>
      </c>
      <c r="D36" s="15" t="s">
        <v>31</v>
      </c>
      <c r="E36" s="15">
        <v>4</v>
      </c>
      <c r="F36" s="15">
        <v>0</v>
      </c>
      <c r="G36" s="15">
        <v>0</v>
      </c>
      <c r="H36" s="15">
        <v>6</v>
      </c>
      <c r="I36" s="15">
        <v>12</v>
      </c>
      <c r="J36" s="15">
        <v>23</v>
      </c>
      <c r="K36" s="15">
        <v>21</v>
      </c>
      <c r="L36" s="15">
        <v>17</v>
      </c>
      <c r="M36" s="7">
        <f t="shared" si="16"/>
        <v>83</v>
      </c>
      <c r="N36" s="19">
        <f t="shared" si="17"/>
        <v>3.0421686746987953</v>
      </c>
      <c r="O36" s="35">
        <f t="shared" si="15"/>
        <v>0.8991455759383845</v>
      </c>
      <c r="P36" s="15">
        <v>0</v>
      </c>
      <c r="Q36" s="15">
        <v>0</v>
      </c>
      <c r="R36" s="28" t="s">
        <v>561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R36" s="64"/>
      <c r="AS36" s="64"/>
      <c r="AT36" s="64"/>
      <c r="AU36" s="64"/>
      <c r="AV36" s="64"/>
      <c r="AW36" s="64"/>
      <c r="AX36" s="64"/>
      <c r="AY36" s="64"/>
    </row>
    <row r="37" spans="1:51" s="17" customFormat="1" ht="23.25">
      <c r="A37" s="16" t="s">
        <v>29</v>
      </c>
      <c r="B37" s="28" t="s">
        <v>330</v>
      </c>
      <c r="C37" s="15" t="s">
        <v>468</v>
      </c>
      <c r="D37" s="15" t="s">
        <v>32</v>
      </c>
      <c r="E37" s="15">
        <v>0</v>
      </c>
      <c r="F37" s="15">
        <v>3</v>
      </c>
      <c r="G37" s="15">
        <v>1</v>
      </c>
      <c r="H37" s="15">
        <v>4</v>
      </c>
      <c r="I37" s="15">
        <v>5</v>
      </c>
      <c r="J37" s="15">
        <v>11</v>
      </c>
      <c r="K37" s="15">
        <v>118</v>
      </c>
      <c r="L37" s="15">
        <v>376</v>
      </c>
      <c r="M37" s="7">
        <f t="shared" si="16"/>
        <v>518</v>
      </c>
      <c r="N37" s="19">
        <f t="shared" si="17"/>
        <v>3.812741312741313</v>
      </c>
      <c r="O37" s="35">
        <f t="shared" si="15"/>
        <v>0.39989358462827124</v>
      </c>
      <c r="P37" s="15">
        <v>0</v>
      </c>
      <c r="Q37" s="15">
        <v>0</v>
      </c>
      <c r="R37" s="28" t="s">
        <v>599</v>
      </c>
      <c r="T37" s="12"/>
      <c r="U37" s="12"/>
      <c r="V37" s="12"/>
      <c r="W37" s="12"/>
      <c r="X37" s="12"/>
      <c r="Y37" s="12"/>
      <c r="Z37" s="12"/>
      <c r="AA37" s="12"/>
      <c r="AB37" s="12"/>
      <c r="AC37" s="64"/>
      <c r="AR37" s="64"/>
      <c r="AS37" s="64"/>
      <c r="AT37" s="64"/>
      <c r="AU37" s="64"/>
      <c r="AV37" s="64"/>
      <c r="AW37" s="64"/>
      <c r="AX37" s="64"/>
      <c r="AY37" s="64"/>
    </row>
    <row r="38" spans="1:51" s="17" customFormat="1" ht="23.25">
      <c r="A38" s="20"/>
      <c r="B38" s="28" t="s">
        <v>331</v>
      </c>
      <c r="C38" s="15" t="s">
        <v>606</v>
      </c>
      <c r="D38" s="15" t="s">
        <v>31</v>
      </c>
      <c r="E38" s="15">
        <v>2</v>
      </c>
      <c r="F38" s="15">
        <v>5</v>
      </c>
      <c r="G38" s="15">
        <v>3</v>
      </c>
      <c r="H38" s="15">
        <v>3</v>
      </c>
      <c r="I38" s="15">
        <v>6</v>
      </c>
      <c r="J38" s="15">
        <v>13</v>
      </c>
      <c r="K38" s="15">
        <v>8</v>
      </c>
      <c r="L38" s="15">
        <v>22</v>
      </c>
      <c r="M38" s="7">
        <f t="shared" si="16"/>
        <v>62</v>
      </c>
      <c r="N38" s="19">
        <f t="shared" si="17"/>
        <v>2.9919354838709675</v>
      </c>
      <c r="O38" s="35">
        <f t="shared" si="15"/>
        <v>1.086916085299519</v>
      </c>
      <c r="P38" s="15">
        <v>0</v>
      </c>
      <c r="Q38" s="15">
        <v>0</v>
      </c>
      <c r="R38" s="28" t="s">
        <v>599</v>
      </c>
      <c r="T38" s="13"/>
      <c r="U38" s="13"/>
      <c r="V38" s="13"/>
      <c r="W38" s="13"/>
      <c r="X38" s="13"/>
      <c r="Y38" s="13"/>
      <c r="Z38" s="13"/>
      <c r="AA38" s="13"/>
      <c r="AB38" s="13"/>
      <c r="AC38" s="64"/>
      <c r="AR38" s="64"/>
      <c r="AS38" s="64"/>
      <c r="AT38" s="64"/>
      <c r="AU38" s="64"/>
      <c r="AV38" s="64"/>
      <c r="AW38" s="64"/>
      <c r="AX38" s="64"/>
      <c r="AY38" s="64"/>
    </row>
    <row r="39" spans="1:51" s="17" customFormat="1" ht="21" customHeight="1">
      <c r="A39" s="20"/>
      <c r="B39" s="28" t="s">
        <v>332</v>
      </c>
      <c r="C39" s="15" t="s">
        <v>471</v>
      </c>
      <c r="D39" s="15" t="s">
        <v>32</v>
      </c>
      <c r="E39" s="15">
        <v>3</v>
      </c>
      <c r="F39" s="15">
        <v>0</v>
      </c>
      <c r="G39" s="15">
        <v>4</v>
      </c>
      <c r="H39" s="15">
        <v>12</v>
      </c>
      <c r="I39" s="15">
        <v>27</v>
      </c>
      <c r="J39" s="15">
        <v>88</v>
      </c>
      <c r="K39" s="15">
        <v>123</v>
      </c>
      <c r="L39" s="15">
        <v>256</v>
      </c>
      <c r="M39" s="7">
        <f t="shared" si="16"/>
        <v>513</v>
      </c>
      <c r="N39" s="19">
        <f>((4*L39)+(3.5*K39)+(3*J39)+(2.5*I39)+(2*H39)+(1.5*G39)+(F39))/M39</f>
        <v>3.539961013645224</v>
      </c>
      <c r="O39" s="35">
        <f t="shared" si="15"/>
        <v>0.6116650321380941</v>
      </c>
      <c r="P39" s="15">
        <v>2</v>
      </c>
      <c r="Q39" s="15">
        <v>3</v>
      </c>
      <c r="R39" s="28" t="s">
        <v>600</v>
      </c>
      <c r="T39" s="13"/>
      <c r="U39" s="13"/>
      <c r="V39" s="13"/>
      <c r="W39" s="13"/>
      <c r="X39" s="13"/>
      <c r="Y39" s="13"/>
      <c r="Z39" s="13"/>
      <c r="AA39" s="13"/>
      <c r="AB39" s="13"/>
      <c r="AC39" s="64"/>
      <c r="AR39" s="64"/>
      <c r="AS39" s="64"/>
      <c r="AT39" s="64"/>
      <c r="AU39" s="64"/>
      <c r="AV39" s="64"/>
      <c r="AW39" s="64"/>
      <c r="AX39" s="64"/>
      <c r="AY39" s="64"/>
    </row>
    <row r="40" spans="1:51" s="17" customFormat="1" ht="20.25" customHeight="1">
      <c r="A40" s="20"/>
      <c r="B40" s="28" t="s">
        <v>333</v>
      </c>
      <c r="C40" s="15" t="s">
        <v>607</v>
      </c>
      <c r="D40" s="15" t="s">
        <v>31</v>
      </c>
      <c r="E40" s="15">
        <v>2</v>
      </c>
      <c r="F40" s="15">
        <v>7</v>
      </c>
      <c r="G40" s="15">
        <v>5</v>
      </c>
      <c r="H40" s="15">
        <v>4</v>
      </c>
      <c r="I40" s="15">
        <v>6</v>
      </c>
      <c r="J40" s="15">
        <v>9</v>
      </c>
      <c r="K40" s="15">
        <v>8</v>
      </c>
      <c r="L40" s="15">
        <v>21</v>
      </c>
      <c r="M40" s="7">
        <f t="shared" si="16"/>
        <v>62</v>
      </c>
      <c r="N40" s="19">
        <f>((4*L40)+(3.5*K40)+(3*J40)+(2.5*I40)+(2*H40)+(1.5*G40)+(F40))/M40</f>
        <v>2.846774193548387</v>
      </c>
      <c r="O40" s="35">
        <f t="shared" si="15"/>
        <v>1.1660130223828056</v>
      </c>
      <c r="P40" s="15">
        <v>0</v>
      </c>
      <c r="Q40" s="15">
        <v>0</v>
      </c>
      <c r="R40" s="28" t="s">
        <v>600</v>
      </c>
      <c r="T40" s="13"/>
      <c r="U40" s="13"/>
      <c r="V40" s="13"/>
      <c r="W40" s="13"/>
      <c r="X40" s="13"/>
      <c r="Y40" s="13"/>
      <c r="Z40" s="13"/>
      <c r="AA40" s="13"/>
      <c r="AB40" s="13"/>
      <c r="AC40" s="64"/>
      <c r="AR40" s="64"/>
      <c r="AS40" s="64"/>
      <c r="AT40" s="64"/>
      <c r="AU40" s="64"/>
      <c r="AV40" s="64"/>
      <c r="AW40" s="64"/>
      <c r="AX40" s="64"/>
      <c r="AY40" s="64"/>
    </row>
    <row r="41" spans="1:51" s="17" customFormat="1" ht="23.25">
      <c r="A41" s="145" t="s">
        <v>45</v>
      </c>
      <c r="B41" s="145"/>
      <c r="C41" s="145"/>
      <c r="D41" s="145"/>
      <c r="E41" s="15">
        <f>SUM(E29:E40)</f>
        <v>114</v>
      </c>
      <c r="F41" s="15">
        <f aca="true" t="shared" si="18" ref="F41:L41">SUM(F29:F40)</f>
        <v>138</v>
      </c>
      <c r="G41" s="15">
        <f t="shared" si="18"/>
        <v>102</v>
      </c>
      <c r="H41" s="15">
        <f t="shared" si="18"/>
        <v>194</v>
      </c>
      <c r="I41" s="15">
        <f t="shared" si="18"/>
        <v>314</v>
      </c>
      <c r="J41" s="15">
        <f t="shared" si="18"/>
        <v>682</v>
      </c>
      <c r="K41" s="15">
        <f t="shared" si="18"/>
        <v>764</v>
      </c>
      <c r="L41" s="15">
        <f t="shared" si="18"/>
        <v>1327</v>
      </c>
      <c r="M41" s="7">
        <f t="shared" si="16"/>
        <v>3635</v>
      </c>
      <c r="N41" s="19">
        <f>((4*L41)+(3.5*K41)+(3*J41)+(2.5*I41)+(2*H41)+(1.5*G41)+(F41))/M41</f>
        <v>3.1614855570839064</v>
      </c>
      <c r="O41" s="35">
        <f t="shared" si="15"/>
        <v>0.981704435050033</v>
      </c>
      <c r="P41" s="15">
        <f>SUM(P29:P38)</f>
        <v>0</v>
      </c>
      <c r="Q41" s="15">
        <f>SUM(Q29:Q38)</f>
        <v>4</v>
      </c>
      <c r="R41" s="16"/>
      <c r="T41" s="47"/>
      <c r="U41" s="47"/>
      <c r="V41" s="47"/>
      <c r="W41" s="47"/>
      <c r="X41" s="47"/>
      <c r="Y41" s="47"/>
      <c r="Z41" s="47"/>
      <c r="AA41" s="47"/>
      <c r="AB41" s="47"/>
      <c r="AC41" s="64"/>
      <c r="AR41" s="64"/>
      <c r="AS41" s="64"/>
      <c r="AT41" s="64"/>
      <c r="AU41" s="64"/>
      <c r="AV41" s="64"/>
      <c r="AW41" s="64"/>
      <c r="AX41" s="64"/>
      <c r="AY41" s="64"/>
    </row>
    <row r="42" spans="1:51" s="17" customFormat="1" ht="23.25">
      <c r="A42" s="145" t="s">
        <v>47</v>
      </c>
      <c r="B42" s="145"/>
      <c r="C42" s="145"/>
      <c r="D42" s="145"/>
      <c r="E42" s="19">
        <f aca="true" t="shared" si="19" ref="E42:L42">(E41*100)/$M41</f>
        <v>3.1361760660247593</v>
      </c>
      <c r="F42" s="19">
        <f t="shared" si="19"/>
        <v>3.7964236588720772</v>
      </c>
      <c r="G42" s="19">
        <f t="shared" si="19"/>
        <v>2.8060522696011003</v>
      </c>
      <c r="H42" s="19">
        <f t="shared" si="19"/>
        <v>5.337001375515818</v>
      </c>
      <c r="I42" s="19">
        <f t="shared" si="19"/>
        <v>8.638239339752408</v>
      </c>
      <c r="J42" s="19">
        <f t="shared" si="19"/>
        <v>18.76203576341128</v>
      </c>
      <c r="K42" s="19">
        <f t="shared" si="19"/>
        <v>21.017881705639613</v>
      </c>
      <c r="L42" s="19">
        <f t="shared" si="19"/>
        <v>36.50618982118294</v>
      </c>
      <c r="M42" s="8">
        <f>((M41-(P41+Q41))*100)/$M41</f>
        <v>99.88995873452545</v>
      </c>
      <c r="N42" s="21" t="s">
        <v>19</v>
      </c>
      <c r="O42" s="38" t="s">
        <v>19</v>
      </c>
      <c r="P42" s="19">
        <f>(P41*100)/$M41</f>
        <v>0</v>
      </c>
      <c r="Q42" s="19">
        <f>(Q41*100)/$M41</f>
        <v>0.11004126547455295</v>
      </c>
      <c r="R42" s="18"/>
      <c r="T42" s="47"/>
      <c r="U42" s="47"/>
      <c r="V42" s="47"/>
      <c r="W42" s="47"/>
      <c r="X42" s="47"/>
      <c r="Y42" s="47"/>
      <c r="Z42" s="65"/>
      <c r="AA42" s="47"/>
      <c r="AB42" s="47"/>
      <c r="AC42" s="64"/>
      <c r="AR42" s="64"/>
      <c r="AS42" s="64"/>
      <c r="AT42" s="64"/>
      <c r="AU42" s="64"/>
      <c r="AV42" s="64"/>
      <c r="AW42" s="64"/>
      <c r="AX42" s="64"/>
      <c r="AY42" s="64"/>
    </row>
  </sheetData>
  <sheetProtection/>
  <mergeCells count="24">
    <mergeCell ref="D3:D4"/>
    <mergeCell ref="E3:L3"/>
    <mergeCell ref="N3:N4"/>
    <mergeCell ref="O3:O4"/>
    <mergeCell ref="C27:C28"/>
    <mergeCell ref="D27:D28"/>
    <mergeCell ref="A42:D42"/>
    <mergeCell ref="R27:R28"/>
    <mergeCell ref="A1:R1"/>
    <mergeCell ref="A2:R2"/>
    <mergeCell ref="R3:R4"/>
    <mergeCell ref="A3:A4"/>
    <mergeCell ref="B3:B4"/>
    <mergeCell ref="C3:C4"/>
    <mergeCell ref="A19:D19"/>
    <mergeCell ref="A41:D41"/>
    <mergeCell ref="A25:R25"/>
    <mergeCell ref="A26:R26"/>
    <mergeCell ref="A20:D20"/>
    <mergeCell ref="E27:L27"/>
    <mergeCell ref="N27:N28"/>
    <mergeCell ref="O27:O28"/>
    <mergeCell ref="A27:A28"/>
    <mergeCell ref="B27:B28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97">
      <selection activeCell="B112" sqref="B112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8.57421875" style="3" customWidth="1"/>
    <col min="4" max="4" width="11.8515625" style="3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28125" style="41" customWidth="1"/>
    <col min="16" max="17" width="5.00390625" style="3" customWidth="1"/>
    <col min="18" max="18" width="8.57421875" style="4" bestFit="1" customWidth="1"/>
    <col min="19" max="20" width="9.140625" style="67" customWidth="1"/>
    <col min="21" max="21" width="8.00390625" style="67" bestFit="1" customWidth="1"/>
    <col min="22" max="27" width="5.7109375" style="67" customWidth="1"/>
    <col min="28" max="28" width="6.421875" style="67" bestFit="1" customWidth="1"/>
    <col min="29" max="32" width="7.140625" style="67" customWidth="1"/>
    <col min="33" max="16384" width="9.140625" style="67" customWidth="1"/>
  </cols>
  <sheetData>
    <row r="1" spans="1:18" s="47" customFormat="1" ht="29.2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47" customFormat="1" ht="29.25">
      <c r="A2" s="151" t="s">
        <v>631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31" s="47" customFormat="1" ht="23.25">
      <c r="A3" s="141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53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45</v>
      </c>
      <c r="AD3" s="12" t="s">
        <v>1</v>
      </c>
      <c r="AE3" s="47" t="s">
        <v>2</v>
      </c>
    </row>
    <row r="4" spans="1:31" s="47" customFormat="1" ht="20.25" customHeight="1">
      <c r="A4" s="141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53"/>
      <c r="T4" s="47" t="s">
        <v>24</v>
      </c>
      <c r="U4" s="12">
        <f aca="true" t="shared" si="0" ref="U4:AB4">SUM(E5:E8)</f>
        <v>66</v>
      </c>
      <c r="V4" s="12">
        <f t="shared" si="0"/>
        <v>414</v>
      </c>
      <c r="W4" s="12">
        <f t="shared" si="0"/>
        <v>360</v>
      </c>
      <c r="X4" s="12">
        <f t="shared" si="0"/>
        <v>369</v>
      </c>
      <c r="Y4" s="12">
        <f t="shared" si="0"/>
        <v>226</v>
      </c>
      <c r="Z4" s="12">
        <f t="shared" si="0"/>
        <v>177</v>
      </c>
      <c r="AA4" s="12">
        <f t="shared" si="0"/>
        <v>79</v>
      </c>
      <c r="AB4" s="12">
        <f t="shared" si="0"/>
        <v>102</v>
      </c>
      <c r="AC4" s="12">
        <f>SUM(U4:AB4)</f>
        <v>1793</v>
      </c>
      <c r="AD4" s="68">
        <f>SUM(P5:P8)</f>
        <v>0</v>
      </c>
      <c r="AE4" s="68">
        <f>SUM(Q5:Q8)</f>
        <v>1</v>
      </c>
    </row>
    <row r="5" spans="1:31" s="47" customFormat="1" ht="23.25">
      <c r="A5" s="90" t="s">
        <v>24</v>
      </c>
      <c r="B5" s="90" t="s">
        <v>79</v>
      </c>
      <c r="C5" s="90" t="s">
        <v>389</v>
      </c>
      <c r="D5" s="90" t="s">
        <v>31</v>
      </c>
      <c r="E5" s="7">
        <v>2</v>
      </c>
      <c r="F5" s="7">
        <v>136</v>
      </c>
      <c r="G5" s="7">
        <v>142</v>
      </c>
      <c r="H5" s="7">
        <v>128</v>
      </c>
      <c r="I5" s="7">
        <v>80</v>
      </c>
      <c r="J5" s="7">
        <v>50</v>
      </c>
      <c r="K5" s="7">
        <v>16</v>
      </c>
      <c r="L5" s="7">
        <v>17</v>
      </c>
      <c r="M5" s="7">
        <f>SUM(E5:L5)</f>
        <v>571</v>
      </c>
      <c r="N5" s="8">
        <f>((4*L5)+(3.5*K5)+(3*J5)+(2.5*I5)+(2*H5)+(1.5*G5)+(F5))/M5</f>
        <v>1.8896672504378285</v>
      </c>
      <c r="O5" s="40">
        <f>SQRT((16*L5+12.25*K5+9*J5+6.25*I5+4*H5+2.25*G5+F5)/M5-(N5^2))</f>
        <v>0.7790481380260093</v>
      </c>
      <c r="P5" s="82">
        <v>0</v>
      </c>
      <c r="Q5" s="82">
        <v>0</v>
      </c>
      <c r="R5" s="131" t="s">
        <v>387</v>
      </c>
      <c r="T5" s="47" t="s">
        <v>25</v>
      </c>
      <c r="U5" s="12">
        <f>SUM(E9:E12)</f>
        <v>32</v>
      </c>
      <c r="V5" s="12">
        <f aca="true" t="shared" si="1" ref="V5:AB5">SUM(F9:F12)</f>
        <v>203</v>
      </c>
      <c r="W5" s="12">
        <f t="shared" si="1"/>
        <v>244</v>
      </c>
      <c r="X5" s="12">
        <f t="shared" si="1"/>
        <v>302</v>
      </c>
      <c r="Y5" s="12">
        <f t="shared" si="1"/>
        <v>257</v>
      </c>
      <c r="Z5" s="12">
        <f t="shared" si="1"/>
        <v>197</v>
      </c>
      <c r="AA5" s="12">
        <f t="shared" si="1"/>
        <v>118</v>
      </c>
      <c r="AB5" s="12">
        <f t="shared" si="1"/>
        <v>149</v>
      </c>
      <c r="AC5" s="12">
        <f>SUM(U5:AB5)</f>
        <v>1502</v>
      </c>
      <c r="AD5" s="12">
        <f>SUM(P9:P12)</f>
        <v>0</v>
      </c>
      <c r="AE5" s="12">
        <f>SUM(Q9:Q12)</f>
        <v>2</v>
      </c>
    </row>
    <row r="6" spans="1:31" s="47" customFormat="1" ht="23.25">
      <c r="A6" s="7" t="s">
        <v>19</v>
      </c>
      <c r="B6" s="7" t="s">
        <v>80</v>
      </c>
      <c r="C6" s="7" t="s">
        <v>37</v>
      </c>
      <c r="D6" s="7" t="s">
        <v>32</v>
      </c>
      <c r="E6" s="7">
        <v>19</v>
      </c>
      <c r="F6" s="7">
        <v>86</v>
      </c>
      <c r="G6" s="7">
        <v>52</v>
      </c>
      <c r="H6" s="7">
        <v>51</v>
      </c>
      <c r="I6" s="7">
        <v>42</v>
      </c>
      <c r="J6" s="7">
        <v>40</v>
      </c>
      <c r="K6" s="7">
        <v>16</v>
      </c>
      <c r="L6" s="7">
        <v>20</v>
      </c>
      <c r="M6" s="7">
        <f>SUM(E6:L6)</f>
        <v>326</v>
      </c>
      <c r="N6" s="8">
        <f>((4*L6)+(3.5*K6)+(3*J6)+(2.5*I6)+(2*H6)+(1.5*G6)+(F6))/M6</f>
        <v>1.9233128834355828</v>
      </c>
      <c r="O6" s="40">
        <f>SQRT((16*L6+12.25*K6+9*J6+6.25*I6+4*H6+2.25*G6+F6)/M6-(N6^2))</f>
        <v>1.0206199578800004</v>
      </c>
      <c r="P6" s="82">
        <v>0</v>
      </c>
      <c r="Q6" s="82">
        <v>0</v>
      </c>
      <c r="R6" s="132" t="s">
        <v>387</v>
      </c>
      <c r="T6" s="47" t="s">
        <v>26</v>
      </c>
      <c r="U6" s="12">
        <f aca="true" t="shared" si="2" ref="U6:AB6">SUM(E13:E14)</f>
        <v>7</v>
      </c>
      <c r="V6" s="12">
        <f t="shared" si="2"/>
        <v>126</v>
      </c>
      <c r="W6" s="12">
        <f t="shared" si="2"/>
        <v>147</v>
      </c>
      <c r="X6" s="12">
        <f t="shared" si="2"/>
        <v>156</v>
      </c>
      <c r="Y6" s="12">
        <f t="shared" si="2"/>
        <v>99</v>
      </c>
      <c r="Z6" s="12">
        <f t="shared" si="2"/>
        <v>75</v>
      </c>
      <c r="AA6" s="12">
        <f t="shared" si="2"/>
        <v>50</v>
      </c>
      <c r="AB6" s="12">
        <f t="shared" si="2"/>
        <v>116</v>
      </c>
      <c r="AC6" s="12">
        <f>SUM(U6:AB6)</f>
        <v>776</v>
      </c>
      <c r="AD6" s="12">
        <f>SUM(P13:P14)</f>
        <v>0</v>
      </c>
      <c r="AE6" s="12">
        <f>SUM(Q13:Q14)</f>
        <v>4</v>
      </c>
    </row>
    <row r="7" spans="1:31" s="47" customFormat="1" ht="23.25">
      <c r="A7" s="7"/>
      <c r="B7" s="7" t="s">
        <v>81</v>
      </c>
      <c r="C7" s="7" t="s">
        <v>390</v>
      </c>
      <c r="D7" s="7" t="s">
        <v>31</v>
      </c>
      <c r="E7" s="7">
        <v>30</v>
      </c>
      <c r="F7" s="7">
        <v>104</v>
      </c>
      <c r="G7" s="7">
        <v>117</v>
      </c>
      <c r="H7" s="7">
        <v>130</v>
      </c>
      <c r="I7" s="7">
        <v>68</v>
      </c>
      <c r="J7" s="7">
        <v>55</v>
      </c>
      <c r="K7" s="7">
        <v>27</v>
      </c>
      <c r="L7" s="7">
        <v>39</v>
      </c>
      <c r="M7" s="7">
        <f aca="true" t="shared" si="3" ref="M7:M14">SUM(E7:L7)</f>
        <v>570</v>
      </c>
      <c r="N7" s="8">
        <f aca="true" t="shared" si="4" ref="N7:N17">((4*L7)+(3.5*K7)+(3*J7)+(2.5*I7)+(2*H7)+(1.5*G7)+(F7))/M7</f>
        <v>1.9736842105263157</v>
      </c>
      <c r="O7" s="40">
        <f aca="true" t="shared" si="5" ref="O7:O17">SQRT((16*L7+12.25*K7+9*J7+6.25*I7+4*H7+2.25*G7+F7)/M7-(N7^2))</f>
        <v>0.9747741647206462</v>
      </c>
      <c r="P7" s="82">
        <v>0</v>
      </c>
      <c r="Q7" s="82">
        <v>1</v>
      </c>
      <c r="R7" s="132" t="s">
        <v>388</v>
      </c>
      <c r="T7" s="47" t="s">
        <v>27</v>
      </c>
      <c r="U7" s="12">
        <f aca="true" t="shared" si="6" ref="U7:AB7">SUM(E26:E32)</f>
        <v>43</v>
      </c>
      <c r="V7" s="12">
        <f t="shared" si="6"/>
        <v>421</v>
      </c>
      <c r="W7" s="12">
        <f t="shared" si="6"/>
        <v>537</v>
      </c>
      <c r="X7" s="12">
        <f t="shared" si="6"/>
        <v>496</v>
      </c>
      <c r="Y7" s="12">
        <f t="shared" si="6"/>
        <v>250</v>
      </c>
      <c r="Z7" s="12">
        <f t="shared" si="6"/>
        <v>121</v>
      </c>
      <c r="AA7" s="12">
        <f t="shared" si="6"/>
        <v>82</v>
      </c>
      <c r="AB7" s="12">
        <f t="shared" si="6"/>
        <v>148</v>
      </c>
      <c r="AC7" s="47">
        <f>SUM(U7:AB7)</f>
        <v>2098</v>
      </c>
      <c r="AD7" s="12">
        <f>SUM(P26:P32)</f>
        <v>8</v>
      </c>
      <c r="AE7" s="12">
        <f>SUM(Q26:Q32)</f>
        <v>8</v>
      </c>
    </row>
    <row r="8" spans="1:31" s="47" customFormat="1" ht="23.25">
      <c r="A8" s="7"/>
      <c r="B8" s="7" t="s">
        <v>82</v>
      </c>
      <c r="C8" s="7" t="s">
        <v>37</v>
      </c>
      <c r="D8" s="7" t="s">
        <v>32</v>
      </c>
      <c r="E8" s="7">
        <v>15</v>
      </c>
      <c r="F8" s="7">
        <v>88</v>
      </c>
      <c r="G8" s="7">
        <v>49</v>
      </c>
      <c r="H8" s="7">
        <v>60</v>
      </c>
      <c r="I8" s="7">
        <v>36</v>
      </c>
      <c r="J8" s="7">
        <v>32</v>
      </c>
      <c r="K8" s="7">
        <v>20</v>
      </c>
      <c r="L8" s="7">
        <v>26</v>
      </c>
      <c r="M8" s="7">
        <f>SUM(E8:L8)</f>
        <v>326</v>
      </c>
      <c r="N8" s="8">
        <f>((4*L8)+(3.5*K8)+(3*J8)+(2.5*I8)+(2*H8)+(1.5*G8)+(F8))/M8</f>
        <v>1.9677914110429449</v>
      </c>
      <c r="O8" s="40">
        <f>SQRT((16*L8+12.25*K8+9*J8+6.25*I8+4*H8+2.25*G8+F8)/M8-(N8^2))</f>
        <v>1.0360256318570886</v>
      </c>
      <c r="P8" s="82">
        <v>0</v>
      </c>
      <c r="Q8" s="82">
        <v>0</v>
      </c>
      <c r="R8" s="132" t="s">
        <v>388</v>
      </c>
      <c r="T8" s="47" t="s">
        <v>28</v>
      </c>
      <c r="U8" s="12">
        <f aca="true" t="shared" si="7" ref="U8:AB8">SUM(E33:E44)</f>
        <v>82</v>
      </c>
      <c r="V8" s="12">
        <f t="shared" si="7"/>
        <v>433</v>
      </c>
      <c r="W8" s="12">
        <f t="shared" si="7"/>
        <v>304</v>
      </c>
      <c r="X8" s="12">
        <f t="shared" si="7"/>
        <v>388</v>
      </c>
      <c r="Y8" s="12">
        <f t="shared" si="7"/>
        <v>249</v>
      </c>
      <c r="Z8" s="12">
        <f t="shared" si="7"/>
        <v>145</v>
      </c>
      <c r="AA8" s="12">
        <f t="shared" si="7"/>
        <v>98</v>
      </c>
      <c r="AB8" s="12">
        <f t="shared" si="7"/>
        <v>427</v>
      </c>
      <c r="AC8" s="47">
        <f>SUM(U8:AB8)</f>
        <v>2126</v>
      </c>
      <c r="AD8" s="12">
        <f>SUM(P33:P44)</f>
        <v>13</v>
      </c>
      <c r="AE8" s="12">
        <f>SUM(Q33:Q44)</f>
        <v>8</v>
      </c>
    </row>
    <row r="9" spans="1:31" s="47" customFormat="1" ht="23.25">
      <c r="A9" s="7" t="s">
        <v>25</v>
      </c>
      <c r="B9" s="22" t="s">
        <v>142</v>
      </c>
      <c r="C9" s="7" t="s">
        <v>413</v>
      </c>
      <c r="D9" s="7" t="s">
        <v>32</v>
      </c>
      <c r="E9" s="28">
        <v>20</v>
      </c>
      <c r="F9" s="28">
        <v>118</v>
      </c>
      <c r="G9" s="28">
        <v>102</v>
      </c>
      <c r="H9" s="28">
        <v>93</v>
      </c>
      <c r="I9" s="28">
        <v>74</v>
      </c>
      <c r="J9" s="28">
        <v>70</v>
      </c>
      <c r="K9" s="28">
        <v>35</v>
      </c>
      <c r="L9" s="28">
        <v>46</v>
      </c>
      <c r="M9" s="7">
        <f t="shared" si="3"/>
        <v>558</v>
      </c>
      <c r="N9" s="8">
        <f t="shared" si="4"/>
        <v>2.076164874551971</v>
      </c>
      <c r="O9" s="40">
        <f t="shared" si="5"/>
        <v>1.0120359840595772</v>
      </c>
      <c r="P9" s="28">
        <v>0</v>
      </c>
      <c r="Q9" s="28">
        <v>0</v>
      </c>
      <c r="R9" s="132" t="s">
        <v>415</v>
      </c>
      <c r="T9" s="47" t="s">
        <v>69</v>
      </c>
      <c r="U9" s="47">
        <f>SUM(U4:U6)</f>
        <v>105</v>
      </c>
      <c r="V9" s="47">
        <f aca="true" t="shared" si="8" ref="V9:AC9">SUM(V4:V6)</f>
        <v>743</v>
      </c>
      <c r="W9" s="47">
        <f t="shared" si="8"/>
        <v>751</v>
      </c>
      <c r="X9" s="47">
        <f t="shared" si="8"/>
        <v>827</v>
      </c>
      <c r="Y9" s="47">
        <f t="shared" si="8"/>
        <v>582</v>
      </c>
      <c r="Z9" s="47">
        <f t="shared" si="8"/>
        <v>449</v>
      </c>
      <c r="AA9" s="47">
        <f t="shared" si="8"/>
        <v>247</v>
      </c>
      <c r="AB9" s="47">
        <f t="shared" si="8"/>
        <v>367</v>
      </c>
      <c r="AC9" s="47">
        <f t="shared" si="8"/>
        <v>4071</v>
      </c>
      <c r="AD9" s="12">
        <f>SUM(AD4:AD6)</f>
        <v>0</v>
      </c>
      <c r="AE9" s="12">
        <f>SUM(AE4:AE6)</f>
        <v>7</v>
      </c>
    </row>
    <row r="10" spans="1:31" s="47" customFormat="1" ht="23.25">
      <c r="A10" s="7"/>
      <c r="B10" s="22" t="s">
        <v>144</v>
      </c>
      <c r="C10" s="7" t="s">
        <v>37</v>
      </c>
      <c r="D10" s="7" t="s">
        <v>31</v>
      </c>
      <c r="E10" s="28">
        <v>1</v>
      </c>
      <c r="F10" s="28">
        <v>3</v>
      </c>
      <c r="G10" s="28">
        <v>29</v>
      </c>
      <c r="H10" s="28">
        <v>32</v>
      </c>
      <c r="I10" s="28">
        <v>42</v>
      </c>
      <c r="J10" s="28">
        <v>19</v>
      </c>
      <c r="K10" s="28">
        <v>39</v>
      </c>
      <c r="L10" s="28">
        <v>27</v>
      </c>
      <c r="M10" s="7">
        <f t="shared" si="3"/>
        <v>192</v>
      </c>
      <c r="N10" s="8">
        <f t="shared" si="4"/>
        <v>2.6927083333333335</v>
      </c>
      <c r="O10" s="40">
        <f t="shared" si="5"/>
        <v>0.8760998791598407</v>
      </c>
      <c r="P10" s="28">
        <v>0</v>
      </c>
      <c r="Q10" s="28">
        <v>0</v>
      </c>
      <c r="R10" s="132" t="s">
        <v>415</v>
      </c>
      <c r="T10" s="47" t="s">
        <v>70</v>
      </c>
      <c r="U10" s="47">
        <f aca="true" t="shared" si="9" ref="U10:AC10">SUM(U7:U9)</f>
        <v>230</v>
      </c>
      <c r="V10" s="47">
        <f t="shared" si="9"/>
        <v>1597</v>
      </c>
      <c r="W10" s="47">
        <f t="shared" si="9"/>
        <v>1592</v>
      </c>
      <c r="X10" s="47">
        <f t="shared" si="9"/>
        <v>1711</v>
      </c>
      <c r="Y10" s="47">
        <f t="shared" si="9"/>
        <v>1081</v>
      </c>
      <c r="Z10" s="47">
        <f t="shared" si="9"/>
        <v>715</v>
      </c>
      <c r="AA10" s="47">
        <f t="shared" si="9"/>
        <v>427</v>
      </c>
      <c r="AB10" s="47">
        <f t="shared" si="9"/>
        <v>942</v>
      </c>
      <c r="AC10" s="47">
        <f t="shared" si="9"/>
        <v>8295</v>
      </c>
      <c r="AD10" s="12">
        <f>SUM(AD7:AD12)</f>
        <v>166</v>
      </c>
      <c r="AE10" s="12">
        <f>SUM(AE7:AE12)</f>
        <v>72</v>
      </c>
    </row>
    <row r="11" spans="1:31" s="47" customFormat="1" ht="23.25">
      <c r="A11" s="7"/>
      <c r="B11" s="22" t="s">
        <v>143</v>
      </c>
      <c r="C11" s="7" t="s">
        <v>414</v>
      </c>
      <c r="D11" s="7" t="s">
        <v>32</v>
      </c>
      <c r="E11" s="28">
        <v>8</v>
      </c>
      <c r="F11" s="28">
        <v>72</v>
      </c>
      <c r="G11" s="28">
        <v>95</v>
      </c>
      <c r="H11" s="28">
        <v>128</v>
      </c>
      <c r="I11" s="28">
        <v>106</v>
      </c>
      <c r="J11" s="28">
        <v>84</v>
      </c>
      <c r="K11" s="28">
        <v>26</v>
      </c>
      <c r="L11" s="28">
        <v>38</v>
      </c>
      <c r="M11" s="7">
        <f>SUM(E11:L11)</f>
        <v>557</v>
      </c>
      <c r="N11" s="8">
        <f>((4*L11)+(3.5*K11)+(3*J11)+(2.5*I11)+(2*H11)+(1.5*G11)+(F11))/M11</f>
        <v>2.2091561938958706</v>
      </c>
      <c r="O11" s="40">
        <f>SQRT((16*L11+12.25*K11+9*J11+6.25*I11+4*H11+2.25*G11+F11)/M11-(N11^2))</f>
        <v>0.8728739787534028</v>
      </c>
      <c r="P11" s="28">
        <v>0</v>
      </c>
      <c r="Q11" s="28">
        <v>1</v>
      </c>
      <c r="R11" s="132" t="s">
        <v>416</v>
      </c>
      <c r="T11" s="12" t="s">
        <v>71</v>
      </c>
      <c r="U11" s="12">
        <f>SUM(U9:U10)</f>
        <v>335</v>
      </c>
      <c r="V11" s="12">
        <f aca="true" t="shared" si="10" ref="V11:AC11">SUM(V9:V10)</f>
        <v>2340</v>
      </c>
      <c r="W11" s="12">
        <f t="shared" si="10"/>
        <v>2343</v>
      </c>
      <c r="X11" s="12">
        <f t="shared" si="10"/>
        <v>2538</v>
      </c>
      <c r="Y11" s="12">
        <f t="shared" si="10"/>
        <v>1663</v>
      </c>
      <c r="Z11" s="12">
        <f t="shared" si="10"/>
        <v>1164</v>
      </c>
      <c r="AA11" s="12">
        <f t="shared" si="10"/>
        <v>674</v>
      </c>
      <c r="AB11" s="12">
        <f t="shared" si="10"/>
        <v>1309</v>
      </c>
      <c r="AC11" s="12">
        <f t="shared" si="10"/>
        <v>12366</v>
      </c>
      <c r="AD11" s="12">
        <f>SUM(AD9:AD10)</f>
        <v>166</v>
      </c>
      <c r="AE11" s="12">
        <f>SUM(AE9:AE10)</f>
        <v>76</v>
      </c>
    </row>
    <row r="12" spans="1:31" s="47" customFormat="1" ht="23.25">
      <c r="A12" s="7"/>
      <c r="B12" s="22" t="s">
        <v>145</v>
      </c>
      <c r="C12" s="7" t="s">
        <v>37</v>
      </c>
      <c r="D12" s="7" t="s">
        <v>31</v>
      </c>
      <c r="E12" s="28">
        <v>3</v>
      </c>
      <c r="F12" s="28">
        <v>10</v>
      </c>
      <c r="G12" s="28">
        <v>18</v>
      </c>
      <c r="H12" s="28">
        <v>49</v>
      </c>
      <c r="I12" s="28">
        <v>35</v>
      </c>
      <c r="J12" s="28">
        <v>24</v>
      </c>
      <c r="K12" s="28">
        <v>18</v>
      </c>
      <c r="L12" s="28">
        <v>38</v>
      </c>
      <c r="M12" s="7">
        <f>SUM(E12:L12)</f>
        <v>195</v>
      </c>
      <c r="N12" s="8">
        <f>((4*L12)+(3.5*K12)+(3*J12)+(2.5*I12)+(2*H12)+(1.5*G12)+(F12))/M12</f>
        <v>2.612820512820513</v>
      </c>
      <c r="O12" s="40">
        <f>SQRT((16*L12+12.25*K12+9*J12+6.25*I12+4*H12+2.25*G12+F12)/M12-(N12^2))</f>
        <v>0.9568054452667188</v>
      </c>
      <c r="P12" s="28">
        <v>0</v>
      </c>
      <c r="Q12" s="28">
        <v>1</v>
      </c>
      <c r="R12" s="132" t="s">
        <v>416</v>
      </c>
      <c r="U12" s="12"/>
      <c r="V12" s="12"/>
      <c r="W12" s="12"/>
      <c r="X12" s="12"/>
      <c r="Y12" s="12"/>
      <c r="Z12" s="12"/>
      <c r="AA12" s="12"/>
      <c r="AB12" s="12"/>
      <c r="AD12" s="12"/>
      <c r="AE12" s="12"/>
    </row>
    <row r="13" spans="1:18" s="47" customFormat="1" ht="23.25">
      <c r="A13" s="7" t="s">
        <v>26</v>
      </c>
      <c r="B13" s="22" t="s">
        <v>258</v>
      </c>
      <c r="C13" s="7" t="s">
        <v>460</v>
      </c>
      <c r="D13" s="7" t="s">
        <v>32</v>
      </c>
      <c r="E13" s="28">
        <v>6</v>
      </c>
      <c r="F13" s="28">
        <v>112</v>
      </c>
      <c r="G13" s="28">
        <v>134</v>
      </c>
      <c r="H13" s="28">
        <v>137</v>
      </c>
      <c r="I13" s="28">
        <v>66</v>
      </c>
      <c r="J13" s="28">
        <v>42</v>
      </c>
      <c r="K13" s="28">
        <v>26</v>
      </c>
      <c r="L13" s="28">
        <v>61</v>
      </c>
      <c r="M13" s="7">
        <f t="shared" si="3"/>
        <v>584</v>
      </c>
      <c r="N13" s="8">
        <f t="shared" si="4"/>
        <v>2.077054794520548</v>
      </c>
      <c r="O13" s="40">
        <f t="shared" si="5"/>
        <v>0.9499752468355688</v>
      </c>
      <c r="P13" s="28">
        <v>0</v>
      </c>
      <c r="Q13" s="28">
        <v>4</v>
      </c>
      <c r="R13" s="132" t="s">
        <v>462</v>
      </c>
    </row>
    <row r="14" spans="1:28" s="47" customFormat="1" ht="23.25">
      <c r="A14" s="7"/>
      <c r="B14" s="22" t="s">
        <v>259</v>
      </c>
      <c r="C14" s="7" t="s">
        <v>37</v>
      </c>
      <c r="D14" s="7" t="s">
        <v>31</v>
      </c>
      <c r="E14" s="28">
        <v>1</v>
      </c>
      <c r="F14" s="28">
        <v>14</v>
      </c>
      <c r="G14" s="28">
        <v>13</v>
      </c>
      <c r="H14" s="28">
        <v>19</v>
      </c>
      <c r="I14" s="28">
        <v>33</v>
      </c>
      <c r="J14" s="28">
        <v>33</v>
      </c>
      <c r="K14" s="28">
        <v>24</v>
      </c>
      <c r="L14" s="28">
        <v>55</v>
      </c>
      <c r="M14" s="7">
        <f t="shared" si="3"/>
        <v>192</v>
      </c>
      <c r="N14" s="8">
        <f t="shared" si="4"/>
        <v>2.9010416666666665</v>
      </c>
      <c r="O14" s="40">
        <f t="shared" si="5"/>
        <v>0.969911378218249</v>
      </c>
      <c r="P14" s="28">
        <v>0</v>
      </c>
      <c r="Q14" s="28">
        <v>0</v>
      </c>
      <c r="R14" s="132" t="s">
        <v>462</v>
      </c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47" customFormat="1" ht="23.25">
      <c r="A15" s="7"/>
      <c r="B15" s="22" t="s">
        <v>260</v>
      </c>
      <c r="C15" s="7" t="s">
        <v>461</v>
      </c>
      <c r="D15" s="7" t="s">
        <v>32</v>
      </c>
      <c r="E15" s="28">
        <v>5</v>
      </c>
      <c r="F15" s="28">
        <v>116</v>
      </c>
      <c r="G15" s="28">
        <v>89</v>
      </c>
      <c r="H15" s="28">
        <v>119</v>
      </c>
      <c r="I15" s="28">
        <v>87</v>
      </c>
      <c r="J15" s="28">
        <v>61</v>
      </c>
      <c r="K15" s="28">
        <v>47</v>
      </c>
      <c r="L15" s="28">
        <v>55</v>
      </c>
      <c r="M15" s="7">
        <f>SUM(E15:L15)</f>
        <v>579</v>
      </c>
      <c r="N15" s="8">
        <f>((4*L15)+(3.5*K15)+(3*J15)+(2.5*I15)+(2*H15)+(1.5*G15)+(F15))/M15</f>
        <v>2.197754749568221</v>
      </c>
      <c r="O15" s="40">
        <f>SQRT((16*L15+12.25*K15+9*J15+6.25*I15+4*H15+2.25*G15+F15)/M15-(N15^2))</f>
        <v>0.9693997583520361</v>
      </c>
      <c r="P15" s="28">
        <v>0</v>
      </c>
      <c r="Q15" s="28">
        <v>4</v>
      </c>
      <c r="R15" s="132" t="s">
        <v>463</v>
      </c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47" customFormat="1" ht="23.25">
      <c r="A16" s="7"/>
      <c r="B16" s="22" t="s">
        <v>261</v>
      </c>
      <c r="C16" s="7" t="s">
        <v>37</v>
      </c>
      <c r="D16" s="7" t="s">
        <v>31</v>
      </c>
      <c r="E16" s="28">
        <v>1</v>
      </c>
      <c r="F16" s="28">
        <v>19</v>
      </c>
      <c r="G16" s="28">
        <v>15</v>
      </c>
      <c r="H16" s="28">
        <v>25</v>
      </c>
      <c r="I16" s="28">
        <v>18</v>
      </c>
      <c r="J16" s="28">
        <v>46</v>
      </c>
      <c r="K16" s="28">
        <v>18</v>
      </c>
      <c r="L16" s="28">
        <v>59</v>
      </c>
      <c r="M16" s="7">
        <f>SUM(E16:L16)</f>
        <v>201</v>
      </c>
      <c r="N16" s="8">
        <f>((4*L16)+(3.5*K16)+(3*J16)+(2.5*I16)+(2*H16)+(1.5*G16)+(F16))/M16</f>
        <v>2.853233830845771</v>
      </c>
      <c r="O16" s="40">
        <f>SQRT((16*L16+12.25*K16+9*J16+6.25*I16+4*H16+2.25*G16+F16)/M16-(N16^2))</f>
        <v>1.0158455978427379</v>
      </c>
      <c r="P16" s="28">
        <v>0</v>
      </c>
      <c r="Q16" s="28">
        <v>3</v>
      </c>
      <c r="R16" s="132" t="s">
        <v>463</v>
      </c>
      <c r="T16" s="13"/>
      <c r="U16" s="13"/>
      <c r="V16" s="13"/>
      <c r="W16" s="13"/>
      <c r="X16" s="13"/>
      <c r="Y16" s="13"/>
      <c r="Z16" s="13"/>
      <c r="AA16" s="13"/>
      <c r="AB16" s="13"/>
    </row>
    <row r="17" spans="1:18" s="12" customFormat="1" ht="23.25">
      <c r="A17" s="139" t="s">
        <v>45</v>
      </c>
      <c r="B17" s="139"/>
      <c r="C17" s="139"/>
      <c r="D17" s="139"/>
      <c r="E17" s="7">
        <f aca="true" t="shared" si="11" ref="E17:K17">SUM(E5:E16)</f>
        <v>111</v>
      </c>
      <c r="F17" s="7">
        <f t="shared" si="11"/>
        <v>878</v>
      </c>
      <c r="G17" s="7">
        <f t="shared" si="11"/>
        <v>855</v>
      </c>
      <c r="H17" s="7">
        <f t="shared" si="11"/>
        <v>971</v>
      </c>
      <c r="I17" s="7">
        <f t="shared" si="11"/>
        <v>687</v>
      </c>
      <c r="J17" s="7">
        <f t="shared" si="11"/>
        <v>556</v>
      </c>
      <c r="K17" s="7">
        <f t="shared" si="11"/>
        <v>312</v>
      </c>
      <c r="L17" s="7">
        <f>SUM(L5:L16)</f>
        <v>481</v>
      </c>
      <c r="M17" s="7">
        <f>SUM(E17:L17)</f>
        <v>4851</v>
      </c>
      <c r="N17" s="8">
        <f t="shared" si="4"/>
        <v>2.165326736755308</v>
      </c>
      <c r="O17" s="40">
        <f t="shared" si="5"/>
        <v>0.9902542996878879</v>
      </c>
      <c r="P17" s="7">
        <f>SUM(P5:P16)</f>
        <v>0</v>
      </c>
      <c r="Q17" s="7">
        <f>SUM(Q5:Q16)</f>
        <v>14</v>
      </c>
      <c r="R17" s="133"/>
    </row>
    <row r="18" spans="1:18" s="12" customFormat="1" ht="23.25">
      <c r="A18" s="139" t="s">
        <v>47</v>
      </c>
      <c r="B18" s="139"/>
      <c r="C18" s="139"/>
      <c r="D18" s="139"/>
      <c r="E18" s="8">
        <f>(E17*100)/$M17</f>
        <v>2.2881880024737167</v>
      </c>
      <c r="F18" s="8">
        <f aca="true" t="shared" si="12" ref="F18:L18">(F17*100)/$M17</f>
        <v>18.099360956503812</v>
      </c>
      <c r="G18" s="8">
        <f t="shared" si="12"/>
        <v>17.625231910946198</v>
      </c>
      <c r="H18" s="8">
        <f t="shared" si="12"/>
        <v>20.016491445062872</v>
      </c>
      <c r="I18" s="8">
        <f t="shared" si="12"/>
        <v>14.162028447742733</v>
      </c>
      <c r="J18" s="8">
        <f t="shared" si="12"/>
        <v>11.461554318697177</v>
      </c>
      <c r="K18" s="8">
        <f t="shared" si="12"/>
        <v>6.431663574520718</v>
      </c>
      <c r="L18" s="8">
        <f t="shared" si="12"/>
        <v>9.915481344052772</v>
      </c>
      <c r="M18" s="8">
        <f>((M17-(P17+Q17))*100)/$M17</f>
        <v>99.71139971139971</v>
      </c>
      <c r="N18" s="23" t="s">
        <v>19</v>
      </c>
      <c r="O18" s="36" t="s">
        <v>19</v>
      </c>
      <c r="P18" s="83">
        <f>(P17*100)/$M17</f>
        <v>0</v>
      </c>
      <c r="Q18" s="7">
        <f>(Q17*100)/$M17</f>
        <v>0.2886002886002886</v>
      </c>
      <c r="R18" s="134"/>
    </row>
    <row r="19" spans="1:18" s="12" customFormat="1" ht="23.25">
      <c r="A19" s="2"/>
      <c r="B19" s="2"/>
      <c r="C19" s="2"/>
      <c r="D19" s="2"/>
      <c r="E19" s="5"/>
      <c r="F19" s="5"/>
      <c r="G19" s="5"/>
      <c r="H19" s="5"/>
      <c r="I19" s="5"/>
      <c r="J19" s="5"/>
      <c r="K19" s="5"/>
      <c r="L19" s="5"/>
      <c r="M19" s="5"/>
      <c r="N19" s="2"/>
      <c r="O19" s="39"/>
      <c r="P19" s="2"/>
      <c r="Q19" s="2"/>
      <c r="R19" s="135"/>
    </row>
    <row r="20" spans="1:18" s="12" customFormat="1" ht="23.2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2"/>
      <c r="O20" s="39"/>
      <c r="P20" s="2"/>
      <c r="Q20" s="2"/>
      <c r="R20" s="135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39"/>
      <c r="P21" s="2"/>
      <c r="Q21" s="2"/>
      <c r="R21" s="135"/>
    </row>
    <row r="22" spans="1:18" s="66" customFormat="1" ht="26.25" customHeight="1">
      <c r="A22" s="152" t="s">
        <v>48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s="66" customFormat="1" ht="24.75" customHeight="1">
      <c r="A23" s="152" t="s">
        <v>632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s="64" customFormat="1" ht="23.25">
      <c r="A24" s="149" t="s">
        <v>23</v>
      </c>
      <c r="B24" s="149" t="s">
        <v>0</v>
      </c>
      <c r="C24" s="149" t="s">
        <v>33</v>
      </c>
      <c r="D24" s="149" t="s">
        <v>30</v>
      </c>
      <c r="E24" s="145" t="s">
        <v>18</v>
      </c>
      <c r="F24" s="145"/>
      <c r="G24" s="145"/>
      <c r="H24" s="145"/>
      <c r="I24" s="145"/>
      <c r="J24" s="145"/>
      <c r="K24" s="145"/>
      <c r="L24" s="145"/>
      <c r="M24" s="15" t="s">
        <v>17</v>
      </c>
      <c r="N24" s="141" t="s">
        <v>21</v>
      </c>
      <c r="O24" s="144" t="s">
        <v>22</v>
      </c>
      <c r="P24" s="69"/>
      <c r="Q24" s="69"/>
      <c r="R24" s="150" t="s">
        <v>3</v>
      </c>
    </row>
    <row r="25" spans="1:18" s="64" customFormat="1" ht="23.25">
      <c r="A25" s="149"/>
      <c r="B25" s="149"/>
      <c r="C25" s="149"/>
      <c r="D25" s="149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5" t="s">
        <v>20</v>
      </c>
      <c r="N25" s="141"/>
      <c r="O25" s="144"/>
      <c r="P25" s="70" t="s">
        <v>1</v>
      </c>
      <c r="Q25" s="70" t="s">
        <v>2</v>
      </c>
      <c r="R25" s="150"/>
    </row>
    <row r="26" spans="1:18" s="64" customFormat="1" ht="20.25" customHeight="1">
      <c r="A26" s="15" t="s">
        <v>27</v>
      </c>
      <c r="B26" s="73" t="s">
        <v>5</v>
      </c>
      <c r="C26" s="15" t="s">
        <v>389</v>
      </c>
      <c r="D26" s="15" t="s">
        <v>32</v>
      </c>
      <c r="E26" s="28">
        <v>3</v>
      </c>
      <c r="F26" s="28">
        <v>101</v>
      </c>
      <c r="G26" s="28">
        <v>160</v>
      </c>
      <c r="H26" s="28">
        <v>139</v>
      </c>
      <c r="I26" s="28">
        <v>72</v>
      </c>
      <c r="J26" s="28">
        <v>38</v>
      </c>
      <c r="K26" s="28">
        <v>22</v>
      </c>
      <c r="L26" s="28">
        <v>33</v>
      </c>
      <c r="M26" s="15">
        <f aca="true" t="shared" si="13" ref="M26:M44">SUM(E26:L26)</f>
        <v>568</v>
      </c>
      <c r="N26" s="19">
        <f aca="true" t="shared" si="14" ref="N26:N44">((4*L26)+(3.5*K26)+(3*J26)+(2.5*I26)+(2*H26)+(1.5*G26)+(F26))/M26</f>
        <v>1.9753521126760563</v>
      </c>
      <c r="O26" s="40">
        <f>SQRT((16*L26+12.25*K26+9*J26+6.25*I26+4*H26+2.25*G26+F26)/M26-(N26^2))</f>
        <v>0.8287897692723204</v>
      </c>
      <c r="P26" s="28">
        <v>0</v>
      </c>
      <c r="Q26" s="28">
        <v>1</v>
      </c>
      <c r="R26" s="132" t="s">
        <v>511</v>
      </c>
    </row>
    <row r="27" spans="1:31" s="64" customFormat="1" ht="23.25">
      <c r="A27" s="16"/>
      <c r="B27" s="73" t="s">
        <v>6</v>
      </c>
      <c r="C27" s="15" t="s">
        <v>505</v>
      </c>
      <c r="D27" s="15" t="s">
        <v>31</v>
      </c>
      <c r="E27" s="28">
        <v>2</v>
      </c>
      <c r="F27" s="28">
        <v>155</v>
      </c>
      <c r="G27" s="28">
        <v>121</v>
      </c>
      <c r="H27" s="28">
        <v>88</v>
      </c>
      <c r="I27" s="28">
        <v>37</v>
      </c>
      <c r="J27" s="28">
        <v>17</v>
      </c>
      <c r="K27" s="28">
        <v>10</v>
      </c>
      <c r="L27" s="28">
        <v>11</v>
      </c>
      <c r="M27" s="15">
        <f t="shared" si="13"/>
        <v>441</v>
      </c>
      <c r="N27" s="19">
        <f t="shared" si="14"/>
        <v>1.6666666666666667</v>
      </c>
      <c r="O27" s="40">
        <f aca="true" t="shared" si="15" ref="O27:O39">SQRT((16*L27+12.25*K27+9*J27+6.25*I27+4*H27+2.25*G27+F27)/M27-(N27^2))</f>
        <v>0.7330859199209832</v>
      </c>
      <c r="P27" s="28">
        <v>0</v>
      </c>
      <c r="Q27" s="28">
        <v>1</v>
      </c>
      <c r="R27" s="132" t="s">
        <v>511</v>
      </c>
      <c r="U27" s="47">
        <v>0</v>
      </c>
      <c r="V27" s="47">
        <v>0</v>
      </c>
      <c r="W27" s="47">
        <v>0</v>
      </c>
      <c r="X27" s="47">
        <v>2</v>
      </c>
      <c r="Y27" s="47">
        <v>6</v>
      </c>
      <c r="Z27" s="47">
        <v>13</v>
      </c>
      <c r="AA27" s="47">
        <v>10</v>
      </c>
      <c r="AB27" s="47">
        <v>11</v>
      </c>
      <c r="AC27" s="47"/>
      <c r="AD27" s="12">
        <v>1</v>
      </c>
      <c r="AE27" s="12">
        <v>0</v>
      </c>
    </row>
    <row r="28" spans="1:31" s="64" customFormat="1" ht="23.25">
      <c r="A28" s="20"/>
      <c r="B28" s="73" t="s">
        <v>146</v>
      </c>
      <c r="C28" s="15" t="s">
        <v>37</v>
      </c>
      <c r="D28" s="15" t="s">
        <v>31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2</v>
      </c>
      <c r="K28" s="28">
        <v>8</v>
      </c>
      <c r="L28" s="28">
        <v>20</v>
      </c>
      <c r="M28" s="15">
        <f t="shared" si="13"/>
        <v>30</v>
      </c>
      <c r="N28" s="19">
        <f t="shared" si="14"/>
        <v>3.8</v>
      </c>
      <c r="O28" s="40">
        <f t="shared" si="15"/>
        <v>0.30550504633038994</v>
      </c>
      <c r="P28" s="28">
        <v>0</v>
      </c>
      <c r="Q28" s="28">
        <v>0</v>
      </c>
      <c r="R28" s="132" t="s">
        <v>511</v>
      </c>
      <c r="U28" s="47">
        <v>0</v>
      </c>
      <c r="V28" s="47">
        <v>2</v>
      </c>
      <c r="W28" s="47">
        <v>2</v>
      </c>
      <c r="X28" s="47">
        <v>2</v>
      </c>
      <c r="Y28" s="47">
        <v>1</v>
      </c>
      <c r="Z28" s="47">
        <v>1</v>
      </c>
      <c r="AA28" s="47">
        <v>4</v>
      </c>
      <c r="AB28" s="47">
        <v>35</v>
      </c>
      <c r="AC28" s="47"/>
      <c r="AD28" s="12">
        <v>0</v>
      </c>
      <c r="AE28" s="12">
        <v>0</v>
      </c>
    </row>
    <row r="29" spans="1:31" s="64" customFormat="1" ht="23.25">
      <c r="A29" s="20"/>
      <c r="B29" s="73" t="s">
        <v>506</v>
      </c>
      <c r="C29" s="15" t="s">
        <v>507</v>
      </c>
      <c r="D29" s="15" t="s">
        <v>31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</v>
      </c>
      <c r="L29" s="28">
        <v>27</v>
      </c>
      <c r="M29" s="15">
        <f t="shared" si="13"/>
        <v>30</v>
      </c>
      <c r="N29" s="19">
        <f t="shared" si="14"/>
        <v>3.95</v>
      </c>
      <c r="O29" s="40">
        <f t="shared" si="15"/>
        <v>0.1499999999999969</v>
      </c>
      <c r="P29" s="28">
        <v>0</v>
      </c>
      <c r="Q29" s="28">
        <v>0</v>
      </c>
      <c r="R29" s="132" t="s">
        <v>511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4</v>
      </c>
      <c r="AB29" s="47">
        <v>46</v>
      </c>
      <c r="AC29" s="47"/>
      <c r="AD29" s="12">
        <v>0</v>
      </c>
      <c r="AE29" s="12">
        <v>0</v>
      </c>
    </row>
    <row r="30" spans="1:31" s="64" customFormat="1" ht="19.5" customHeight="1">
      <c r="A30" s="20"/>
      <c r="B30" s="73" t="s">
        <v>111</v>
      </c>
      <c r="C30" s="15" t="s">
        <v>390</v>
      </c>
      <c r="D30" s="15" t="s">
        <v>32</v>
      </c>
      <c r="E30" s="28">
        <v>17</v>
      </c>
      <c r="F30" s="28">
        <v>79</v>
      </c>
      <c r="G30" s="28">
        <v>149</v>
      </c>
      <c r="H30" s="28">
        <v>159</v>
      </c>
      <c r="I30" s="28">
        <v>72</v>
      </c>
      <c r="J30" s="28">
        <v>31</v>
      </c>
      <c r="K30" s="28">
        <v>19</v>
      </c>
      <c r="L30" s="28">
        <v>33</v>
      </c>
      <c r="M30" s="15">
        <f>SUM(E30:L30)</f>
        <v>559</v>
      </c>
      <c r="N30" s="19">
        <f>((4*L30)+(3.5*K30)+(3*J30)+(2.5*I30)+(2*H30)+(1.5*G30)+(F30))/M30</f>
        <v>1.9534883720930232</v>
      </c>
      <c r="O30" s="40">
        <f>SQRT((16*L30+12.25*K30+9*J30+6.25*I30+4*H30+2.25*G30+F30)/M30-(N30^2))</f>
        <v>0.853060047626102</v>
      </c>
      <c r="P30" s="28">
        <v>7</v>
      </c>
      <c r="Q30" s="28">
        <v>4</v>
      </c>
      <c r="R30" s="132" t="s">
        <v>512</v>
      </c>
      <c r="U30" s="47"/>
      <c r="V30" s="47"/>
      <c r="W30" s="47"/>
      <c r="X30" s="47"/>
      <c r="Y30" s="47"/>
      <c r="Z30" s="47"/>
      <c r="AA30" s="47"/>
      <c r="AB30" s="47"/>
      <c r="AC30" s="47"/>
      <c r="AD30" s="12"/>
      <c r="AE30" s="12"/>
    </row>
    <row r="31" spans="1:31" s="64" customFormat="1" ht="23.25">
      <c r="A31" s="20"/>
      <c r="B31" s="73" t="s">
        <v>112</v>
      </c>
      <c r="C31" s="15" t="s">
        <v>510</v>
      </c>
      <c r="D31" s="15" t="s">
        <v>31</v>
      </c>
      <c r="E31" s="28">
        <v>21</v>
      </c>
      <c r="F31" s="28">
        <v>86</v>
      </c>
      <c r="G31" s="28">
        <v>107</v>
      </c>
      <c r="H31" s="28">
        <v>110</v>
      </c>
      <c r="I31" s="28">
        <v>69</v>
      </c>
      <c r="J31" s="28">
        <v>32</v>
      </c>
      <c r="K31" s="28">
        <v>10</v>
      </c>
      <c r="L31" s="28">
        <v>5</v>
      </c>
      <c r="M31" s="15">
        <f t="shared" si="13"/>
        <v>440</v>
      </c>
      <c r="N31" s="19">
        <f t="shared" si="14"/>
        <v>1.7954545454545454</v>
      </c>
      <c r="O31" s="40">
        <f>SQRT((16*L31+12.25*K31+9*J31+6.25*I31+4*H31+2.25*G31+F31)/M31-(N31^2))</f>
        <v>0.7834813177138377</v>
      </c>
      <c r="P31" s="28">
        <v>1</v>
      </c>
      <c r="Q31" s="28">
        <v>2</v>
      </c>
      <c r="R31" s="132" t="s">
        <v>512</v>
      </c>
      <c r="U31" s="47"/>
      <c r="V31" s="47"/>
      <c r="W31" s="47"/>
      <c r="X31" s="47"/>
      <c r="Y31" s="47"/>
      <c r="Z31" s="47"/>
      <c r="AA31" s="47"/>
      <c r="AB31" s="47"/>
      <c r="AC31" s="47"/>
      <c r="AD31" s="12"/>
      <c r="AE31" s="12"/>
    </row>
    <row r="32" spans="1:31" s="64" customFormat="1" ht="23.25">
      <c r="A32" s="20"/>
      <c r="B32" s="73" t="s">
        <v>147</v>
      </c>
      <c r="C32" s="15" t="s">
        <v>37</v>
      </c>
      <c r="D32" s="15" t="s">
        <v>31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1</v>
      </c>
      <c r="K32" s="28">
        <v>10</v>
      </c>
      <c r="L32" s="28">
        <v>19</v>
      </c>
      <c r="M32" s="15">
        <f t="shared" si="13"/>
        <v>30</v>
      </c>
      <c r="N32" s="19">
        <f t="shared" si="14"/>
        <v>3.8</v>
      </c>
      <c r="O32" s="40">
        <f>SQRT((16*L32+12.25*K32+9*J32+6.25*I32+4*H32+2.25*G32+F32)/M32-(N32^2))</f>
        <v>0.27688746209727155</v>
      </c>
      <c r="P32" s="28">
        <v>0</v>
      </c>
      <c r="Q32" s="28">
        <v>0</v>
      </c>
      <c r="R32" s="132" t="s">
        <v>512</v>
      </c>
      <c r="U32" s="47"/>
      <c r="V32" s="47"/>
      <c r="W32" s="47"/>
      <c r="X32" s="47"/>
      <c r="Y32" s="47"/>
      <c r="Z32" s="47"/>
      <c r="AA32" s="47"/>
      <c r="AB32" s="47"/>
      <c r="AC32" s="47"/>
      <c r="AD32" s="12"/>
      <c r="AE32" s="12"/>
    </row>
    <row r="33" spans="1:31" s="64" customFormat="1" ht="23.25">
      <c r="A33" s="18" t="s">
        <v>19</v>
      </c>
      <c r="B33" s="15" t="s">
        <v>148</v>
      </c>
      <c r="C33" s="15" t="s">
        <v>509</v>
      </c>
      <c r="D33" s="15" t="s">
        <v>31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30</v>
      </c>
      <c r="M33" s="15">
        <f t="shared" si="13"/>
        <v>30</v>
      </c>
      <c r="N33" s="19">
        <f t="shared" si="14"/>
        <v>4</v>
      </c>
      <c r="O33" s="40">
        <f t="shared" si="15"/>
        <v>0</v>
      </c>
      <c r="P33" s="28">
        <v>0</v>
      </c>
      <c r="Q33" s="28">
        <v>0</v>
      </c>
      <c r="R33" s="132" t="s">
        <v>512</v>
      </c>
      <c r="U33" s="47">
        <v>4</v>
      </c>
      <c r="V33" s="47">
        <v>18</v>
      </c>
      <c r="W33" s="47">
        <v>26</v>
      </c>
      <c r="X33" s="47">
        <v>66</v>
      </c>
      <c r="Y33" s="47">
        <v>86</v>
      </c>
      <c r="Z33" s="47">
        <v>112</v>
      </c>
      <c r="AA33" s="47">
        <v>95</v>
      </c>
      <c r="AB33" s="47">
        <v>118</v>
      </c>
      <c r="AC33" s="47"/>
      <c r="AD33" s="12">
        <v>0</v>
      </c>
      <c r="AE33" s="12">
        <v>1</v>
      </c>
    </row>
    <row r="34" spans="1:31" s="64" customFormat="1" ht="21" customHeight="1">
      <c r="A34" s="20"/>
      <c r="B34" s="73" t="s">
        <v>315</v>
      </c>
      <c r="C34" s="15" t="s">
        <v>508</v>
      </c>
      <c r="D34" s="15" t="s">
        <v>31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5</v>
      </c>
      <c r="L34" s="28">
        <v>25</v>
      </c>
      <c r="M34" s="15">
        <f>SUM(E34:L34)</f>
        <v>30</v>
      </c>
      <c r="N34" s="19">
        <f>((4*L34)+(3.5*K34)+(3*J34)+(2.5*I34)+(2*H34)+(1.5*G34)+(F34))/M34</f>
        <v>3.9166666666666665</v>
      </c>
      <c r="O34" s="40">
        <f>SQRT((16*L34+12.25*K34+9*J34+6.25*I34+4*H34+2.25*G34+F34)/M34-(N34^2))</f>
        <v>0.1863389981249851</v>
      </c>
      <c r="P34" s="28">
        <v>0</v>
      </c>
      <c r="Q34" s="28">
        <v>0</v>
      </c>
      <c r="R34" s="132" t="s">
        <v>512</v>
      </c>
      <c r="U34" s="47"/>
      <c r="V34" s="47"/>
      <c r="W34" s="47"/>
      <c r="X34" s="47"/>
      <c r="Y34" s="47"/>
      <c r="Z34" s="47"/>
      <c r="AA34" s="47"/>
      <c r="AB34" s="47"/>
      <c r="AC34" s="47"/>
      <c r="AD34" s="12"/>
      <c r="AE34" s="12"/>
    </row>
    <row r="35" spans="1:31" s="64" customFormat="1" ht="21" customHeight="1">
      <c r="A35" s="15" t="s">
        <v>28</v>
      </c>
      <c r="B35" s="15" t="s">
        <v>315</v>
      </c>
      <c r="C35" s="15" t="s">
        <v>507</v>
      </c>
      <c r="D35" s="15" t="s">
        <v>31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29</v>
      </c>
      <c r="M35" s="15">
        <f t="shared" si="13"/>
        <v>29</v>
      </c>
      <c r="N35" s="19">
        <f t="shared" si="14"/>
        <v>4</v>
      </c>
      <c r="O35" s="40">
        <f t="shared" si="15"/>
        <v>0</v>
      </c>
      <c r="P35" s="28">
        <v>0</v>
      </c>
      <c r="Q35" s="28">
        <v>0</v>
      </c>
      <c r="R35" s="132" t="s">
        <v>560</v>
      </c>
      <c r="U35" s="12">
        <f>SUM(U27:U33)</f>
        <v>4</v>
      </c>
      <c r="V35" s="12">
        <f aca="true" t="shared" si="16" ref="V35:AE35">SUM(V27:V33)</f>
        <v>20</v>
      </c>
      <c r="W35" s="12">
        <f t="shared" si="16"/>
        <v>28</v>
      </c>
      <c r="X35" s="12">
        <f t="shared" si="16"/>
        <v>70</v>
      </c>
      <c r="Y35" s="12">
        <f t="shared" si="16"/>
        <v>93</v>
      </c>
      <c r="Z35" s="12">
        <f t="shared" si="16"/>
        <v>126</v>
      </c>
      <c r="AA35" s="12">
        <f t="shared" si="16"/>
        <v>113</v>
      </c>
      <c r="AB35" s="12">
        <f t="shared" si="16"/>
        <v>210</v>
      </c>
      <c r="AC35" s="47">
        <f>SUM(U35:AB35)</f>
        <v>664</v>
      </c>
      <c r="AD35" s="12">
        <f t="shared" si="16"/>
        <v>1</v>
      </c>
      <c r="AE35" s="12">
        <f t="shared" si="16"/>
        <v>1</v>
      </c>
    </row>
    <row r="36" spans="1:31" s="64" customFormat="1" ht="23.25">
      <c r="A36" s="20"/>
      <c r="B36" s="15" t="s">
        <v>316</v>
      </c>
      <c r="C36" s="15" t="s">
        <v>509</v>
      </c>
      <c r="D36" s="15" t="s">
        <v>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29</v>
      </c>
      <c r="M36" s="15">
        <f t="shared" si="13"/>
        <v>29</v>
      </c>
      <c r="N36" s="19">
        <f t="shared" si="14"/>
        <v>4</v>
      </c>
      <c r="O36" s="40">
        <f>SQRT((16*L36+12.25*K36+9*J36+6.25*I36+4*H36+2.25*G36+F36)/M36-(N36^2))</f>
        <v>0</v>
      </c>
      <c r="P36" s="28">
        <v>0</v>
      </c>
      <c r="Q36" s="28">
        <v>0</v>
      </c>
      <c r="R36" s="132" t="s">
        <v>560</v>
      </c>
      <c r="U36" s="12"/>
      <c r="V36" s="12"/>
      <c r="W36" s="12"/>
      <c r="X36" s="12"/>
      <c r="Y36" s="12"/>
      <c r="Z36" s="12"/>
      <c r="AA36" s="12"/>
      <c r="AB36" s="12"/>
      <c r="AC36" s="47"/>
      <c r="AD36" s="12"/>
      <c r="AE36" s="12"/>
    </row>
    <row r="37" spans="1:31" s="64" customFormat="1" ht="19.5" customHeight="1">
      <c r="A37" s="20"/>
      <c r="B37" s="15" t="s">
        <v>13</v>
      </c>
      <c r="C37" s="15" t="s">
        <v>413</v>
      </c>
      <c r="D37" s="15" t="s">
        <v>32</v>
      </c>
      <c r="E37" s="28">
        <v>18</v>
      </c>
      <c r="F37" s="28">
        <v>101</v>
      </c>
      <c r="G37" s="28">
        <v>103</v>
      </c>
      <c r="H37" s="28">
        <v>136</v>
      </c>
      <c r="I37" s="28">
        <v>66</v>
      </c>
      <c r="J37" s="28">
        <v>22</v>
      </c>
      <c r="K37" s="28">
        <v>19</v>
      </c>
      <c r="L37" s="28">
        <v>73</v>
      </c>
      <c r="M37" s="15">
        <f t="shared" si="13"/>
        <v>538</v>
      </c>
      <c r="N37" s="19">
        <f t="shared" si="14"/>
        <v>2.076208178438662</v>
      </c>
      <c r="O37" s="40">
        <f>SQRT((16*L37+12.25*K37+9*J37+6.25*I37+4*H37+2.25*G37+F37)/M37-(N37^2))</f>
        <v>1.0282943837060305</v>
      </c>
      <c r="P37" s="28">
        <v>2</v>
      </c>
      <c r="Q37" s="28">
        <v>0</v>
      </c>
      <c r="R37" s="132" t="s">
        <v>560</v>
      </c>
      <c r="U37" s="12"/>
      <c r="V37" s="12"/>
      <c r="W37" s="12"/>
      <c r="X37" s="12"/>
      <c r="Y37" s="12"/>
      <c r="Z37" s="12"/>
      <c r="AA37" s="12"/>
      <c r="AB37" s="12"/>
      <c r="AC37" s="47"/>
      <c r="AD37" s="12"/>
      <c r="AE37" s="12"/>
    </row>
    <row r="38" spans="1:31" s="64" customFormat="1" ht="23.25">
      <c r="A38" s="20"/>
      <c r="B38" s="15" t="s">
        <v>14</v>
      </c>
      <c r="C38" s="15" t="s">
        <v>557</v>
      </c>
      <c r="D38" s="15" t="s">
        <v>31</v>
      </c>
      <c r="E38" s="28">
        <v>15</v>
      </c>
      <c r="F38" s="28">
        <v>87</v>
      </c>
      <c r="G38" s="28">
        <v>83</v>
      </c>
      <c r="H38" s="28">
        <v>91</v>
      </c>
      <c r="I38" s="28">
        <v>69</v>
      </c>
      <c r="J38" s="28">
        <v>43</v>
      </c>
      <c r="K38" s="28">
        <v>15</v>
      </c>
      <c r="L38" s="28">
        <v>22</v>
      </c>
      <c r="M38" s="15">
        <f t="shared" si="13"/>
        <v>425</v>
      </c>
      <c r="N38" s="19">
        <f t="shared" si="14"/>
        <v>1.9658823529411764</v>
      </c>
      <c r="O38" s="40">
        <f>SQRT((16*L38+12.25*K38+9*J38+6.25*I38+4*H38+2.25*G38+F38)/M38-(N38^2))</f>
        <v>0.9065192566237951</v>
      </c>
      <c r="P38" s="28">
        <v>2</v>
      </c>
      <c r="Q38" s="28">
        <v>0</v>
      </c>
      <c r="R38" s="132" t="s">
        <v>560</v>
      </c>
      <c r="U38" s="12"/>
      <c r="V38" s="12"/>
      <c r="W38" s="12"/>
      <c r="X38" s="12"/>
      <c r="Y38" s="12"/>
      <c r="Z38" s="12"/>
      <c r="AA38" s="12"/>
      <c r="AB38" s="12"/>
      <c r="AC38" s="47"/>
      <c r="AD38" s="12"/>
      <c r="AE38" s="12"/>
    </row>
    <row r="39" spans="1:18" s="64" customFormat="1" ht="23.25">
      <c r="A39" s="20"/>
      <c r="B39" s="15" t="s">
        <v>317</v>
      </c>
      <c r="C39" s="15" t="s">
        <v>37</v>
      </c>
      <c r="D39" s="15" t="s">
        <v>31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28">
        <v>28</v>
      </c>
      <c r="M39" s="15">
        <f t="shared" si="13"/>
        <v>29</v>
      </c>
      <c r="N39" s="19">
        <f t="shared" si="14"/>
        <v>3.9827586206896552</v>
      </c>
      <c r="O39" s="40">
        <f t="shared" si="15"/>
        <v>0.09123280382981747</v>
      </c>
      <c r="P39" s="28">
        <v>0</v>
      </c>
      <c r="Q39" s="28">
        <v>0</v>
      </c>
      <c r="R39" s="132" t="s">
        <v>560</v>
      </c>
    </row>
    <row r="40" spans="1:18" s="64" customFormat="1" ht="21" customHeight="1">
      <c r="A40" s="20"/>
      <c r="B40" s="16" t="s">
        <v>318</v>
      </c>
      <c r="C40" s="16" t="s">
        <v>508</v>
      </c>
      <c r="D40" s="16" t="s">
        <v>31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29</v>
      </c>
      <c r="M40" s="15">
        <f t="shared" si="13"/>
        <v>29</v>
      </c>
      <c r="N40" s="19">
        <f t="shared" si="14"/>
        <v>4</v>
      </c>
      <c r="O40" s="40">
        <f>SQRT((16*L40+12.25*K40+9*J40+6.25*I40+4*H40+2.25*G40+F40)/M40-(N40^2))</f>
        <v>0</v>
      </c>
      <c r="P40" s="84">
        <v>1</v>
      </c>
      <c r="Q40" s="84">
        <v>0</v>
      </c>
      <c r="R40" s="132" t="s">
        <v>561</v>
      </c>
    </row>
    <row r="41" spans="1:18" s="64" customFormat="1" ht="23.25">
      <c r="A41" s="20"/>
      <c r="B41" s="16" t="s">
        <v>319</v>
      </c>
      <c r="C41" s="15" t="s">
        <v>558</v>
      </c>
      <c r="D41" s="16" t="s">
        <v>31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6</v>
      </c>
      <c r="M41" s="15">
        <f t="shared" si="13"/>
        <v>6</v>
      </c>
      <c r="N41" s="19">
        <f t="shared" si="14"/>
        <v>4</v>
      </c>
      <c r="O41" s="40">
        <f>SQRT((16*L41+12.25*K41+9*J41+6.25*I41+4*H41+2.25*G41+F41)/M41-(N41^2))</f>
        <v>0</v>
      </c>
      <c r="P41" s="84">
        <v>0</v>
      </c>
      <c r="Q41" s="84">
        <v>0</v>
      </c>
      <c r="R41" s="132" t="s">
        <v>561</v>
      </c>
    </row>
    <row r="42" spans="1:18" s="64" customFormat="1" ht="21" customHeight="1">
      <c r="A42" s="20"/>
      <c r="B42" s="16" t="s">
        <v>149</v>
      </c>
      <c r="C42" s="16" t="s">
        <v>414</v>
      </c>
      <c r="D42" s="16" t="s">
        <v>32</v>
      </c>
      <c r="E42" s="28">
        <v>16</v>
      </c>
      <c r="F42" s="28">
        <v>86</v>
      </c>
      <c r="G42" s="28">
        <v>52</v>
      </c>
      <c r="H42" s="28">
        <v>105</v>
      </c>
      <c r="I42" s="28">
        <v>75</v>
      </c>
      <c r="J42" s="28">
        <v>46</v>
      </c>
      <c r="K42" s="28">
        <v>39</v>
      </c>
      <c r="L42" s="28">
        <v>110</v>
      </c>
      <c r="M42" s="15">
        <f t="shared" si="13"/>
        <v>529</v>
      </c>
      <c r="N42" s="19">
        <f t="shared" si="14"/>
        <v>2.4120982986767485</v>
      </c>
      <c r="O42" s="40">
        <f>SQRT((16*L42+12.25*K42+9*J42+6.25*I42+4*H42+2.25*G42+F42)/M42-(N42^2))</f>
        <v>1.1217581485483115</v>
      </c>
      <c r="P42" s="84">
        <v>5</v>
      </c>
      <c r="Q42" s="84">
        <v>6</v>
      </c>
      <c r="R42" s="132" t="s">
        <v>561</v>
      </c>
    </row>
    <row r="43" spans="1:18" s="64" customFormat="1" ht="23.25">
      <c r="A43" s="20"/>
      <c r="B43" s="16" t="s">
        <v>150</v>
      </c>
      <c r="C43" s="16" t="s">
        <v>559</v>
      </c>
      <c r="D43" s="16" t="s">
        <v>31</v>
      </c>
      <c r="E43" s="28">
        <v>32</v>
      </c>
      <c r="F43" s="28">
        <v>159</v>
      </c>
      <c r="G43" s="28">
        <v>66</v>
      </c>
      <c r="H43" s="28">
        <v>56</v>
      </c>
      <c r="I43" s="28">
        <v>39</v>
      </c>
      <c r="J43" s="28">
        <v>34</v>
      </c>
      <c r="K43" s="28">
        <v>16</v>
      </c>
      <c r="L43" s="28">
        <v>20</v>
      </c>
      <c r="M43" s="15">
        <f>SUM(E43:L43)</f>
        <v>422</v>
      </c>
      <c r="N43" s="19">
        <f>((4*L43)+(3.5*K43)+(3*J43)+(2.5*I43)+(2*H43)+(1.5*G43)+(F43))/M43</f>
        <v>1.6718009478672986</v>
      </c>
      <c r="O43" s="40">
        <f>SQRT((16*L43+12.25*K43+9*J43+6.25*I43+4*H43+2.25*G43+F43)/M43-(N43^2))</f>
        <v>0.9950046217707098</v>
      </c>
      <c r="P43" s="84">
        <v>3</v>
      </c>
      <c r="Q43" s="84">
        <v>2</v>
      </c>
      <c r="R43" s="132" t="s">
        <v>561</v>
      </c>
    </row>
    <row r="44" spans="1:28" s="64" customFormat="1" ht="22.5" customHeight="1">
      <c r="A44" s="18"/>
      <c r="B44" s="15" t="s">
        <v>320</v>
      </c>
      <c r="C44" s="15" t="s">
        <v>37</v>
      </c>
      <c r="D44" s="15" t="s">
        <v>31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3</v>
      </c>
      <c r="L44" s="28">
        <v>26</v>
      </c>
      <c r="M44" s="15">
        <f t="shared" si="13"/>
        <v>30</v>
      </c>
      <c r="N44" s="19">
        <f t="shared" si="14"/>
        <v>3.816666666666667</v>
      </c>
      <c r="O44" s="40">
        <f>SQRT((16*L44+12.25*K44+9*J44+6.25*I44+4*H44+2.25*G44+F44)/M44-(N44^2))</f>
        <v>0.724377127070024</v>
      </c>
      <c r="P44" s="28">
        <v>0</v>
      </c>
      <c r="Q44" s="28">
        <v>0</v>
      </c>
      <c r="R44" s="132" t="s">
        <v>561</v>
      </c>
      <c r="T44" s="12">
        <v>0</v>
      </c>
      <c r="U44" s="12">
        <v>1</v>
      </c>
      <c r="V44" s="12">
        <v>1.5</v>
      </c>
      <c r="W44" s="12">
        <v>2</v>
      </c>
      <c r="X44" s="12">
        <v>2.5</v>
      </c>
      <c r="Y44" s="12">
        <v>3</v>
      </c>
      <c r="Z44" s="12">
        <v>3.5</v>
      </c>
      <c r="AA44" s="12">
        <v>4</v>
      </c>
      <c r="AB44" s="47"/>
    </row>
    <row r="45" spans="1:18" s="66" customFormat="1" ht="27">
      <c r="A45" s="152" t="s">
        <v>48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s="66" customFormat="1" ht="27">
      <c r="A46" s="152" t="s">
        <v>632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1:18" s="64" customFormat="1" ht="23.25">
      <c r="A47" s="149" t="s">
        <v>23</v>
      </c>
      <c r="B47" s="149" t="s">
        <v>0</v>
      </c>
      <c r="C47" s="149" t="s">
        <v>33</v>
      </c>
      <c r="D47" s="149" t="s">
        <v>30</v>
      </c>
      <c r="E47" s="145" t="s">
        <v>18</v>
      </c>
      <c r="F47" s="145"/>
      <c r="G47" s="145"/>
      <c r="H47" s="145"/>
      <c r="I47" s="145"/>
      <c r="J47" s="145"/>
      <c r="K47" s="145"/>
      <c r="L47" s="145"/>
      <c r="M47" s="15" t="s">
        <v>17</v>
      </c>
      <c r="N47" s="141" t="s">
        <v>21</v>
      </c>
      <c r="O47" s="144" t="s">
        <v>22</v>
      </c>
      <c r="P47" s="69"/>
      <c r="Q47" s="69"/>
      <c r="R47" s="150" t="s">
        <v>3</v>
      </c>
    </row>
    <row r="48" spans="1:18" s="64" customFormat="1" ht="23.25">
      <c r="A48" s="149"/>
      <c r="B48" s="149"/>
      <c r="C48" s="149"/>
      <c r="D48" s="149"/>
      <c r="E48" s="15">
        <v>0</v>
      </c>
      <c r="F48" s="15">
        <v>1</v>
      </c>
      <c r="G48" s="15">
        <v>1.5</v>
      </c>
      <c r="H48" s="15">
        <v>2</v>
      </c>
      <c r="I48" s="15">
        <v>2.5</v>
      </c>
      <c r="J48" s="15">
        <v>3</v>
      </c>
      <c r="K48" s="15">
        <v>3.5</v>
      </c>
      <c r="L48" s="15">
        <v>4</v>
      </c>
      <c r="M48" s="15" t="s">
        <v>20</v>
      </c>
      <c r="N48" s="141"/>
      <c r="O48" s="144"/>
      <c r="P48" s="70" t="s">
        <v>1</v>
      </c>
      <c r="Q48" s="70" t="s">
        <v>2</v>
      </c>
      <c r="R48" s="150"/>
    </row>
    <row r="49" spans="1:28" s="64" customFormat="1" ht="23.25">
      <c r="A49" s="18" t="s">
        <v>29</v>
      </c>
      <c r="B49" s="18" t="s">
        <v>336</v>
      </c>
      <c r="C49" s="18" t="s">
        <v>460</v>
      </c>
      <c r="D49" s="18" t="s">
        <v>32</v>
      </c>
      <c r="E49" s="102">
        <v>2</v>
      </c>
      <c r="F49" s="102">
        <v>38</v>
      </c>
      <c r="G49" s="102">
        <v>40</v>
      </c>
      <c r="H49" s="102">
        <v>75</v>
      </c>
      <c r="I49" s="102">
        <v>115</v>
      </c>
      <c r="J49" s="102">
        <v>94</v>
      </c>
      <c r="K49" s="102">
        <v>66</v>
      </c>
      <c r="L49" s="102">
        <v>85</v>
      </c>
      <c r="M49" s="18">
        <f aca="true" t="shared" si="17" ref="M49:M56">SUM(E49:L49)</f>
        <v>515</v>
      </c>
      <c r="N49" s="50">
        <f aca="true" t="shared" si="18" ref="N49:N56">((4*L49)+(3.5*K49)+(3*J49)+(2.5*I49)+(2*H49)+(1.5*G49)+(F49))/M49</f>
        <v>2.696116504854369</v>
      </c>
      <c r="O49" s="103">
        <f aca="true" t="shared" si="19" ref="O49:O56">SQRT((16*L49+12.25*K49+9*J49+6.25*I49+4*H49+2.25*G49+F49)/M49-(N49^2))</f>
        <v>0.90058474316996</v>
      </c>
      <c r="P49" s="102">
        <v>1</v>
      </c>
      <c r="Q49" s="102">
        <v>2</v>
      </c>
      <c r="R49" s="136" t="s">
        <v>599</v>
      </c>
      <c r="T49" s="12">
        <f aca="true" t="shared" si="20" ref="T49:AA49">SUM(E49:E50)</f>
        <v>2</v>
      </c>
      <c r="U49" s="12">
        <f t="shared" si="20"/>
        <v>38</v>
      </c>
      <c r="V49" s="12">
        <f t="shared" si="20"/>
        <v>40</v>
      </c>
      <c r="W49" s="12">
        <f t="shared" si="20"/>
        <v>75</v>
      </c>
      <c r="X49" s="12">
        <f t="shared" si="20"/>
        <v>115</v>
      </c>
      <c r="Y49" s="12">
        <f t="shared" si="20"/>
        <v>94</v>
      </c>
      <c r="Z49" s="12">
        <f t="shared" si="20"/>
        <v>66</v>
      </c>
      <c r="AA49" s="12">
        <f t="shared" si="20"/>
        <v>114</v>
      </c>
      <c r="AB49" s="12">
        <f>SUM(T49:AA49)</f>
        <v>544</v>
      </c>
    </row>
    <row r="50" spans="1:28" s="64" customFormat="1" ht="23.25">
      <c r="A50" s="16"/>
      <c r="B50" s="15" t="s">
        <v>594</v>
      </c>
      <c r="C50" s="15" t="s">
        <v>595</v>
      </c>
      <c r="D50" s="15" t="s">
        <v>31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29</v>
      </c>
      <c r="M50" s="15">
        <f t="shared" si="17"/>
        <v>29</v>
      </c>
      <c r="N50" s="19">
        <f t="shared" si="18"/>
        <v>4</v>
      </c>
      <c r="O50" s="40">
        <f t="shared" si="19"/>
        <v>0</v>
      </c>
      <c r="P50" s="28">
        <v>0</v>
      </c>
      <c r="Q50" s="28">
        <v>0</v>
      </c>
      <c r="R50" s="132" t="s">
        <v>599</v>
      </c>
      <c r="T50" s="47"/>
      <c r="U50" s="47"/>
      <c r="V50" s="47"/>
      <c r="W50" s="47"/>
      <c r="X50" s="47"/>
      <c r="Y50" s="47"/>
      <c r="Z50" s="47"/>
      <c r="AA50" s="47"/>
      <c r="AB50" s="47"/>
    </row>
    <row r="51" spans="1:28" s="64" customFormat="1" ht="23.25">
      <c r="A51" s="20"/>
      <c r="B51" s="15" t="s">
        <v>596</v>
      </c>
      <c r="C51" s="15" t="s">
        <v>597</v>
      </c>
      <c r="D51" s="15" t="s">
        <v>31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6</v>
      </c>
      <c r="M51" s="15">
        <f t="shared" si="17"/>
        <v>6</v>
      </c>
      <c r="N51" s="19">
        <f t="shared" si="18"/>
        <v>4</v>
      </c>
      <c r="O51" s="40">
        <f t="shared" si="19"/>
        <v>0</v>
      </c>
      <c r="P51" s="28">
        <v>0</v>
      </c>
      <c r="Q51" s="28">
        <v>0</v>
      </c>
      <c r="R51" s="132" t="s">
        <v>599</v>
      </c>
      <c r="T51" s="47"/>
      <c r="U51" s="47"/>
      <c r="V51" s="47"/>
      <c r="W51" s="47"/>
      <c r="X51" s="47"/>
      <c r="Y51" s="47"/>
      <c r="Z51" s="47"/>
      <c r="AA51" s="47"/>
      <c r="AB51" s="47"/>
    </row>
    <row r="52" spans="1:28" s="64" customFormat="1" ht="23.25">
      <c r="A52" s="20"/>
      <c r="B52" s="15" t="s">
        <v>337</v>
      </c>
      <c r="C52" s="15" t="s">
        <v>37</v>
      </c>
      <c r="D52" s="15" t="s">
        <v>31</v>
      </c>
      <c r="E52" s="102">
        <v>2</v>
      </c>
      <c r="F52" s="102">
        <v>56</v>
      </c>
      <c r="G52" s="102">
        <v>43</v>
      </c>
      <c r="H52" s="102">
        <v>79</v>
      </c>
      <c r="I52" s="102">
        <v>90</v>
      </c>
      <c r="J52" s="102">
        <v>70</v>
      </c>
      <c r="K52" s="102">
        <v>28</v>
      </c>
      <c r="L52" s="102">
        <v>58</v>
      </c>
      <c r="M52" s="15">
        <f t="shared" si="17"/>
        <v>426</v>
      </c>
      <c r="N52" s="19">
        <f t="shared" si="18"/>
        <v>2.449530516431925</v>
      </c>
      <c r="O52" s="40">
        <f t="shared" si="19"/>
        <v>0.9396894228999608</v>
      </c>
      <c r="P52" s="28">
        <v>0</v>
      </c>
      <c r="Q52" s="28">
        <v>1</v>
      </c>
      <c r="R52" s="132" t="s">
        <v>599</v>
      </c>
      <c r="T52" s="47"/>
      <c r="U52" s="47"/>
      <c r="V52" s="47"/>
      <c r="W52" s="47"/>
      <c r="X52" s="47"/>
      <c r="Y52" s="47"/>
      <c r="Z52" s="47"/>
      <c r="AA52" s="47"/>
      <c r="AB52" s="47"/>
    </row>
    <row r="53" spans="1:28" s="64" customFormat="1" ht="23.25">
      <c r="A53" s="20"/>
      <c r="B53" s="15" t="s">
        <v>598</v>
      </c>
      <c r="C53" s="15" t="s">
        <v>37</v>
      </c>
      <c r="D53" s="15" t="s">
        <v>31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29</v>
      </c>
      <c r="M53" s="15">
        <f t="shared" si="17"/>
        <v>29</v>
      </c>
      <c r="N53" s="19">
        <f t="shared" si="18"/>
        <v>4</v>
      </c>
      <c r="O53" s="40">
        <f t="shared" si="19"/>
        <v>0</v>
      </c>
      <c r="P53" s="28">
        <v>0</v>
      </c>
      <c r="Q53" s="28">
        <v>0</v>
      </c>
      <c r="R53" s="132" t="s">
        <v>599</v>
      </c>
      <c r="T53" s="47"/>
      <c r="U53" s="47"/>
      <c r="V53" s="47"/>
      <c r="W53" s="47"/>
      <c r="X53" s="47"/>
      <c r="Y53" s="47"/>
      <c r="Z53" s="47"/>
      <c r="AA53" s="47"/>
      <c r="AB53" s="47"/>
    </row>
    <row r="54" spans="1:28" s="64" customFormat="1" ht="23.25">
      <c r="A54" s="20"/>
      <c r="B54" s="15" t="s">
        <v>334</v>
      </c>
      <c r="C54" s="15" t="s">
        <v>461</v>
      </c>
      <c r="D54" s="15" t="s">
        <v>32</v>
      </c>
      <c r="E54" s="102">
        <v>1</v>
      </c>
      <c r="F54" s="102">
        <v>47</v>
      </c>
      <c r="G54" s="102">
        <v>59</v>
      </c>
      <c r="H54" s="102">
        <v>78</v>
      </c>
      <c r="I54" s="102">
        <v>141</v>
      </c>
      <c r="J54" s="102">
        <v>85</v>
      </c>
      <c r="K54" s="102">
        <v>42</v>
      </c>
      <c r="L54" s="102">
        <v>59</v>
      </c>
      <c r="M54" s="15">
        <f t="shared" si="17"/>
        <v>512</v>
      </c>
      <c r="N54" s="19">
        <f t="shared" si="18"/>
        <v>2.50390625</v>
      </c>
      <c r="O54" s="40">
        <f t="shared" si="19"/>
        <v>0.8688311422312954</v>
      </c>
      <c r="P54" s="28">
        <v>0</v>
      </c>
      <c r="Q54" s="28">
        <v>6</v>
      </c>
      <c r="R54" s="132" t="s">
        <v>600</v>
      </c>
      <c r="T54" s="47"/>
      <c r="U54" s="47"/>
      <c r="V54" s="47"/>
      <c r="W54" s="47"/>
      <c r="X54" s="47"/>
      <c r="Y54" s="47"/>
      <c r="Z54" s="47"/>
      <c r="AA54" s="47"/>
      <c r="AB54" s="47"/>
    </row>
    <row r="55" spans="1:28" s="64" customFormat="1" ht="23.25">
      <c r="A55" s="20"/>
      <c r="B55" s="15" t="s">
        <v>335</v>
      </c>
      <c r="C55" s="15" t="s">
        <v>37</v>
      </c>
      <c r="D55" s="15" t="s">
        <v>31</v>
      </c>
      <c r="E55" s="102">
        <v>1</v>
      </c>
      <c r="F55" s="102">
        <v>36</v>
      </c>
      <c r="G55" s="102">
        <v>49</v>
      </c>
      <c r="H55" s="102">
        <v>152</v>
      </c>
      <c r="I55" s="102">
        <v>103</v>
      </c>
      <c r="J55" s="102">
        <v>49</v>
      </c>
      <c r="K55" s="102">
        <v>20</v>
      </c>
      <c r="L55" s="102">
        <v>13</v>
      </c>
      <c r="M55" s="15">
        <f t="shared" si="17"/>
        <v>423</v>
      </c>
      <c r="N55" s="19">
        <f t="shared" si="18"/>
        <v>2.2222222222222223</v>
      </c>
      <c r="O55" s="40">
        <f t="shared" si="19"/>
        <v>0.6929416363401645</v>
      </c>
      <c r="P55" s="28">
        <v>0</v>
      </c>
      <c r="Q55" s="28">
        <v>4</v>
      </c>
      <c r="R55" s="132" t="s">
        <v>600</v>
      </c>
      <c r="T55" s="47"/>
      <c r="U55" s="47"/>
      <c r="V55" s="47"/>
      <c r="W55" s="47"/>
      <c r="X55" s="47"/>
      <c r="Y55" s="47"/>
      <c r="Z55" s="65"/>
      <c r="AA55" s="47"/>
      <c r="AB55" s="47"/>
    </row>
    <row r="56" spans="1:256" s="64" customFormat="1" ht="23.25">
      <c r="A56" s="145" t="s">
        <v>45</v>
      </c>
      <c r="B56" s="145"/>
      <c r="C56" s="145"/>
      <c r="D56" s="145"/>
      <c r="E56" s="25">
        <f aca="true" t="shared" si="21" ref="E56:K56">SUM(E26:E44,E49:E55)</f>
        <v>131</v>
      </c>
      <c r="F56" s="25">
        <f t="shared" si="21"/>
        <v>1031</v>
      </c>
      <c r="G56" s="25">
        <f t="shared" si="21"/>
        <v>1032</v>
      </c>
      <c r="H56" s="25">
        <f t="shared" si="21"/>
        <v>1268</v>
      </c>
      <c r="I56" s="25">
        <f t="shared" si="21"/>
        <v>948</v>
      </c>
      <c r="J56" s="25">
        <f t="shared" si="21"/>
        <v>564</v>
      </c>
      <c r="K56" s="25">
        <f t="shared" si="21"/>
        <v>336</v>
      </c>
      <c r="L56" s="25">
        <f>SUM(L26:L44,L49:L55)</f>
        <v>854</v>
      </c>
      <c r="M56" s="71">
        <f t="shared" si="17"/>
        <v>6164</v>
      </c>
      <c r="N56" s="19">
        <f t="shared" si="18"/>
        <v>2.233776768332252</v>
      </c>
      <c r="O56" s="40">
        <f t="shared" si="19"/>
        <v>1.0228670116694167</v>
      </c>
      <c r="P56" s="25">
        <f>SUM(P26:P44,P49:P55)</f>
        <v>22</v>
      </c>
      <c r="Q56" s="25">
        <f>SUM(Q26:Q44,Q49:Q55)</f>
        <v>29</v>
      </c>
      <c r="R56" s="137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18" s="43" customFormat="1" ht="18.75" customHeight="1">
      <c r="A57" s="145" t="s">
        <v>47</v>
      </c>
      <c r="B57" s="145"/>
      <c r="C57" s="145"/>
      <c r="D57" s="145"/>
      <c r="E57" s="19">
        <f aca="true" t="shared" si="22" ref="E57:L57">(E56*100)/$M56</f>
        <v>2.125243348475016</v>
      </c>
      <c r="F57" s="19">
        <f t="shared" si="22"/>
        <v>16.72615184944841</v>
      </c>
      <c r="G57" s="19">
        <f t="shared" si="22"/>
        <v>16.74237508111616</v>
      </c>
      <c r="H57" s="19">
        <f t="shared" si="22"/>
        <v>20.571057754704736</v>
      </c>
      <c r="I57" s="19">
        <f t="shared" si="22"/>
        <v>15.379623621025308</v>
      </c>
      <c r="J57" s="19">
        <f t="shared" si="22"/>
        <v>9.149902660609994</v>
      </c>
      <c r="K57" s="19">
        <f t="shared" si="22"/>
        <v>5.4510058403634005</v>
      </c>
      <c r="L57" s="19">
        <f t="shared" si="22"/>
        <v>13.854639844256976</v>
      </c>
      <c r="M57" s="19">
        <f>((M56-(P56+Q56))*100)/$M56</f>
        <v>99.17261518494485</v>
      </c>
      <c r="N57" s="27" t="s">
        <v>19</v>
      </c>
      <c r="O57" s="38" t="s">
        <v>19</v>
      </c>
      <c r="P57" s="19">
        <f>(P56*100)/$M56</f>
        <v>0.3569110966904607</v>
      </c>
      <c r="Q57" s="19">
        <f>(Q56*100)/$M56</f>
        <v>0.47047371836469826</v>
      </c>
      <c r="R57" s="129"/>
    </row>
    <row r="58" spans="1:256" ht="23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9"/>
      <c r="P58" s="5"/>
      <c r="Q58" s="5"/>
      <c r="R58" s="130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23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9"/>
      <c r="P59" s="5"/>
      <c r="Q59" s="5"/>
      <c r="R59" s="130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</sheetData>
  <sheetProtection/>
  <mergeCells count="34">
    <mergeCell ref="A3:A4"/>
    <mergeCell ref="B3:B4"/>
    <mergeCell ref="C3:C4"/>
    <mergeCell ref="D3:D4"/>
    <mergeCell ref="E3:L3"/>
    <mergeCell ref="N3:N4"/>
    <mergeCell ref="O3:O4"/>
    <mergeCell ref="R3:R4"/>
    <mergeCell ref="O24:O25"/>
    <mergeCell ref="A57:D57"/>
    <mergeCell ref="A24:A25"/>
    <mergeCell ref="B24:B25"/>
    <mergeCell ref="C24:C25"/>
    <mergeCell ref="D24:D25"/>
    <mergeCell ref="A45:R45"/>
    <mergeCell ref="A46:R46"/>
    <mergeCell ref="A47:A48"/>
    <mergeCell ref="B47:B48"/>
    <mergeCell ref="R24:R25"/>
    <mergeCell ref="A17:D17"/>
    <mergeCell ref="A56:D56"/>
    <mergeCell ref="A1:R1"/>
    <mergeCell ref="A2:R2"/>
    <mergeCell ref="A22:R22"/>
    <mergeCell ref="A23:R23"/>
    <mergeCell ref="A18:D18"/>
    <mergeCell ref="E24:L24"/>
    <mergeCell ref="N24:N25"/>
    <mergeCell ref="O47:O48"/>
    <mergeCell ref="R47:R48"/>
    <mergeCell ref="C47:C48"/>
    <mergeCell ref="D47:D48"/>
    <mergeCell ref="E47:L47"/>
    <mergeCell ref="N47:N48"/>
  </mergeCells>
  <printOptions/>
  <pageMargins left="0.8" right="0.4" top="0.64" bottom="0.6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3"/>
  <sheetViews>
    <sheetView zoomScalePageLayoutView="0" workbookViewId="0" topLeftCell="A91">
      <selection activeCell="D166" sqref="D166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bestFit="1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</cols>
  <sheetData>
    <row r="1" spans="1:18" s="1" customFormat="1" ht="29.25">
      <c r="A1" s="151" t="s">
        <v>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1" customFormat="1" ht="29.25">
      <c r="A2" s="151" t="s">
        <v>631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32" s="1" customFormat="1" ht="23.25">
      <c r="A3" s="141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  <c r="V3" s="1">
        <v>0</v>
      </c>
      <c r="W3" s="1">
        <v>1</v>
      </c>
      <c r="X3" s="1">
        <v>1.5</v>
      </c>
      <c r="Y3" s="1">
        <v>2</v>
      </c>
      <c r="Z3" s="1">
        <v>2.5</v>
      </c>
      <c r="AA3" s="1">
        <v>3</v>
      </c>
      <c r="AB3" s="1">
        <v>3.5</v>
      </c>
      <c r="AC3" s="1">
        <v>4</v>
      </c>
      <c r="AD3" s="1" t="s">
        <v>45</v>
      </c>
      <c r="AE3" s="1" t="s">
        <v>1</v>
      </c>
      <c r="AF3" s="1" t="s">
        <v>2</v>
      </c>
    </row>
    <row r="4" spans="1:32" s="1" customFormat="1" ht="23.25">
      <c r="A4" s="141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U4" s="1" t="s">
        <v>24</v>
      </c>
      <c r="V4" s="1">
        <f aca="true" t="shared" si="0" ref="V4:AC4">SUM(E5:E8)</f>
        <v>10</v>
      </c>
      <c r="W4" s="1">
        <f t="shared" si="0"/>
        <v>243</v>
      </c>
      <c r="X4" s="1">
        <f t="shared" si="0"/>
        <v>271</v>
      </c>
      <c r="Y4" s="1">
        <f t="shared" si="0"/>
        <v>238</v>
      </c>
      <c r="Z4" s="1">
        <f t="shared" si="0"/>
        <v>149</v>
      </c>
      <c r="AA4" s="1">
        <f t="shared" si="0"/>
        <v>169</v>
      </c>
      <c r="AB4" s="1">
        <f t="shared" si="0"/>
        <v>112</v>
      </c>
      <c r="AC4" s="1">
        <f t="shared" si="0"/>
        <v>348</v>
      </c>
      <c r="AD4" s="1">
        <f aca="true" t="shared" si="1" ref="AD4:AD9">SUM(V4:AC4)</f>
        <v>1540</v>
      </c>
      <c r="AE4" s="1">
        <f>SUM(P5:P8)</f>
        <v>0</v>
      </c>
      <c r="AF4" s="1">
        <f>SUM(Q5:Q8)</f>
        <v>0</v>
      </c>
    </row>
    <row r="5" spans="1:32" s="1" customFormat="1" ht="23.25">
      <c r="A5" s="7" t="s">
        <v>24</v>
      </c>
      <c r="B5" s="7" t="s">
        <v>83</v>
      </c>
      <c r="C5" s="7" t="s">
        <v>38</v>
      </c>
      <c r="D5" s="7" t="s">
        <v>32</v>
      </c>
      <c r="E5" s="7">
        <v>9</v>
      </c>
      <c r="F5" s="7">
        <v>165</v>
      </c>
      <c r="G5" s="7">
        <v>162</v>
      </c>
      <c r="H5" s="7">
        <v>134</v>
      </c>
      <c r="I5" s="7">
        <v>57</v>
      </c>
      <c r="J5" s="7">
        <v>25</v>
      </c>
      <c r="K5" s="7">
        <v>13</v>
      </c>
      <c r="L5" s="7">
        <v>6</v>
      </c>
      <c r="M5" s="7">
        <f aca="true" t="shared" si="2" ref="M5:M17">SUM(E5:L5)</f>
        <v>571</v>
      </c>
      <c r="N5" s="8">
        <f>((4*L5)+(3.5*K5)+(3*J5)+(2.5*I5)+(2*H5)+(1.5*G5)+(F5))/M5</f>
        <v>1.6865148861646235</v>
      </c>
      <c r="O5" s="35">
        <f>SQRT((16*L5+12.25*K5+9*J5+6.25*I5+4*H5+2.25*G5+F5)/M5-(N5^2))</f>
        <v>0.6976143543761424</v>
      </c>
      <c r="P5" s="28">
        <v>0</v>
      </c>
      <c r="Q5" s="28">
        <v>0</v>
      </c>
      <c r="R5" s="28" t="s">
        <v>387</v>
      </c>
      <c r="U5" s="1" t="s">
        <v>25</v>
      </c>
      <c r="V5" s="1">
        <f>SUM(E9:E12)</f>
        <v>24</v>
      </c>
      <c r="W5" s="1">
        <f aca="true" t="shared" si="3" ref="W5:AC5">SUM(F9:F12)</f>
        <v>45</v>
      </c>
      <c r="X5" s="1">
        <f t="shared" si="3"/>
        <v>86</v>
      </c>
      <c r="Y5" s="1">
        <f t="shared" si="3"/>
        <v>110</v>
      </c>
      <c r="Z5" s="1">
        <f t="shared" si="3"/>
        <v>276</v>
      </c>
      <c r="AA5" s="1">
        <f t="shared" si="3"/>
        <v>274</v>
      </c>
      <c r="AB5" s="1">
        <f t="shared" si="3"/>
        <v>227</v>
      </c>
      <c r="AC5" s="1">
        <f t="shared" si="3"/>
        <v>381</v>
      </c>
      <c r="AD5" s="1">
        <f t="shared" si="1"/>
        <v>1423</v>
      </c>
      <c r="AE5" s="1">
        <f>SUM(P9:P12)</f>
        <v>0</v>
      </c>
      <c r="AF5" s="1">
        <f>SUM(Q9:Q12)</f>
        <v>1</v>
      </c>
    </row>
    <row r="6" spans="1:32" s="1" customFormat="1" ht="23.25">
      <c r="A6" s="9"/>
      <c r="B6" s="7" t="s">
        <v>84</v>
      </c>
      <c r="C6" s="7" t="s">
        <v>39</v>
      </c>
      <c r="D6" s="7" t="s">
        <v>31</v>
      </c>
      <c r="E6" s="7">
        <v>0</v>
      </c>
      <c r="F6" s="7">
        <v>0</v>
      </c>
      <c r="G6" s="7">
        <v>0</v>
      </c>
      <c r="H6" s="7">
        <v>1</v>
      </c>
      <c r="I6" s="7">
        <v>6</v>
      </c>
      <c r="J6" s="7">
        <v>19</v>
      </c>
      <c r="K6" s="7">
        <v>19</v>
      </c>
      <c r="L6" s="7">
        <v>154</v>
      </c>
      <c r="M6" s="7">
        <f t="shared" si="2"/>
        <v>199</v>
      </c>
      <c r="N6" s="8">
        <f aca="true" t="shared" si="4" ref="N6:N17">((4*L6)+(3.5*K6)+(3*J6)+(2.5*I6)+(2*H6)+(1.5*G6)+(F6))/M6</f>
        <v>3.801507537688442</v>
      </c>
      <c r="O6" s="35">
        <f aca="true" t="shared" si="5" ref="O6:O17">SQRT((16*L6+12.25*K6+9*J6+6.25*I6+4*H6+2.25*G6+F6)/M6-(N6^2))</f>
        <v>0.40974037458651735</v>
      </c>
      <c r="P6" s="28">
        <v>0</v>
      </c>
      <c r="Q6" s="28">
        <v>0</v>
      </c>
      <c r="R6" s="28" t="s">
        <v>387</v>
      </c>
      <c r="U6" s="1" t="s">
        <v>26</v>
      </c>
      <c r="V6" s="1">
        <f>SUM(E13:E14)</f>
        <v>21</v>
      </c>
      <c r="W6" s="1">
        <f aca="true" t="shared" si="6" ref="W6:AC6">SUM(F13:F14)</f>
        <v>86</v>
      </c>
      <c r="X6" s="1">
        <f t="shared" si="6"/>
        <v>55</v>
      </c>
      <c r="Y6" s="1">
        <f t="shared" si="6"/>
        <v>56</v>
      </c>
      <c r="Z6" s="1">
        <f t="shared" si="6"/>
        <v>124</v>
      </c>
      <c r="AA6" s="1">
        <f t="shared" si="6"/>
        <v>64</v>
      </c>
      <c r="AB6" s="1">
        <f t="shared" si="6"/>
        <v>54</v>
      </c>
      <c r="AC6" s="1">
        <f t="shared" si="6"/>
        <v>237</v>
      </c>
      <c r="AD6" s="1">
        <f t="shared" si="1"/>
        <v>697</v>
      </c>
      <c r="AE6" s="1">
        <f>SUM(P13:P14)</f>
        <v>0</v>
      </c>
      <c r="AF6" s="1">
        <f>SUM(Q13:Q14)</f>
        <v>1</v>
      </c>
    </row>
    <row r="7" spans="1:32" s="1" customFormat="1" ht="23.25">
      <c r="A7" s="10"/>
      <c r="B7" s="7" t="s">
        <v>85</v>
      </c>
      <c r="C7" s="7" t="s">
        <v>38</v>
      </c>
      <c r="D7" s="7" t="s">
        <v>32</v>
      </c>
      <c r="E7" s="7">
        <v>1</v>
      </c>
      <c r="F7" s="7">
        <v>78</v>
      </c>
      <c r="G7" s="7">
        <v>109</v>
      </c>
      <c r="H7" s="7">
        <v>103</v>
      </c>
      <c r="I7" s="7">
        <v>86</v>
      </c>
      <c r="J7" s="7">
        <v>124</v>
      </c>
      <c r="K7" s="7">
        <v>44</v>
      </c>
      <c r="L7" s="7">
        <v>26</v>
      </c>
      <c r="M7" s="7">
        <f t="shared" si="2"/>
        <v>571</v>
      </c>
      <c r="N7" s="8">
        <f>((4*L7)+(3.5*K7)+(3*J7)+(2.5*I7)+(2*H7)+(1.5*G7)+(F7))/M7</f>
        <v>2.263572679509632</v>
      </c>
      <c r="O7" s="35">
        <f>SQRT((16*L7+12.25*K7+9*J7+6.25*I7+4*H7+2.25*G7+F7)/M7-(N7^2))</f>
        <v>0.8556828795920669</v>
      </c>
      <c r="P7" s="28">
        <v>0</v>
      </c>
      <c r="Q7" s="28">
        <v>0</v>
      </c>
      <c r="R7" s="28" t="s">
        <v>388</v>
      </c>
      <c r="U7" s="1" t="s">
        <v>27</v>
      </c>
      <c r="V7" s="1">
        <f>SUM(E26:E44)</f>
        <v>95</v>
      </c>
      <c r="W7" s="1">
        <f aca="true" t="shared" si="7" ref="W7:AC7">SUM(F26:F44)</f>
        <v>136</v>
      </c>
      <c r="X7" s="1">
        <f t="shared" si="7"/>
        <v>331</v>
      </c>
      <c r="Y7" s="1">
        <f t="shared" si="7"/>
        <v>773</v>
      </c>
      <c r="Z7" s="1">
        <f t="shared" si="7"/>
        <v>705</v>
      </c>
      <c r="AA7" s="1">
        <f t="shared" si="7"/>
        <v>746</v>
      </c>
      <c r="AB7" s="1">
        <f t="shared" si="7"/>
        <v>566</v>
      </c>
      <c r="AC7" s="1">
        <f t="shared" si="7"/>
        <v>634</v>
      </c>
      <c r="AD7" s="1">
        <f t="shared" si="1"/>
        <v>3986</v>
      </c>
      <c r="AE7" s="1">
        <f>SUM(P26:P44)</f>
        <v>3</v>
      </c>
      <c r="AF7" s="1">
        <f>SUM(Q26:Q44)</f>
        <v>15</v>
      </c>
    </row>
    <row r="8" spans="1:32" s="1" customFormat="1" ht="23.25">
      <c r="A8" s="10"/>
      <c r="B8" s="7" t="s">
        <v>86</v>
      </c>
      <c r="C8" s="7" t="s">
        <v>39</v>
      </c>
      <c r="D8" s="7" t="s">
        <v>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36</v>
      </c>
      <c r="L8" s="7">
        <v>162</v>
      </c>
      <c r="M8" s="7">
        <f t="shared" si="2"/>
        <v>199</v>
      </c>
      <c r="N8" s="8">
        <f>((4*L8)+(3.5*K8)+(3*J8)+(2.5*I8)+(2*H8)+(1.5*G8)+(F8))/M8</f>
        <v>3.9045226130653266</v>
      </c>
      <c r="O8" s="35">
        <f>SQRT((16*L8+12.25*K8+9*J8+6.25*I8+4*H8+2.25*G8+F8)/M8-(N8^2))</f>
        <v>0.20281845297096163</v>
      </c>
      <c r="P8" s="28">
        <v>0</v>
      </c>
      <c r="Q8" s="28">
        <v>0</v>
      </c>
      <c r="R8" s="28" t="s">
        <v>388</v>
      </c>
      <c r="U8" s="1" t="s">
        <v>28</v>
      </c>
      <c r="V8" s="1">
        <f aca="true" t="shared" si="8" ref="V8:AC8">SUM(E49:E54)</f>
        <v>69</v>
      </c>
      <c r="W8" s="1">
        <f t="shared" si="8"/>
        <v>228</v>
      </c>
      <c r="X8" s="1">
        <f t="shared" si="8"/>
        <v>232</v>
      </c>
      <c r="Y8" s="1">
        <f t="shared" si="8"/>
        <v>281</v>
      </c>
      <c r="Z8" s="1">
        <f t="shared" si="8"/>
        <v>208</v>
      </c>
      <c r="AA8" s="1">
        <f t="shared" si="8"/>
        <v>148</v>
      </c>
      <c r="AB8" s="1">
        <f t="shared" si="8"/>
        <v>113</v>
      </c>
      <c r="AC8" s="1">
        <f t="shared" si="8"/>
        <v>224</v>
      </c>
      <c r="AD8" s="1">
        <f t="shared" si="1"/>
        <v>1503</v>
      </c>
      <c r="AE8" s="1">
        <f>SUM(P49:P54)</f>
        <v>0</v>
      </c>
      <c r="AF8" s="1">
        <f>SUM(Q49:Q54)</f>
        <v>4</v>
      </c>
    </row>
    <row r="9" spans="1:32" s="1" customFormat="1" ht="23.25">
      <c r="A9" s="7" t="s">
        <v>25</v>
      </c>
      <c r="B9" s="7" t="s">
        <v>151</v>
      </c>
      <c r="C9" s="7" t="s">
        <v>434</v>
      </c>
      <c r="D9" s="7" t="s">
        <v>32</v>
      </c>
      <c r="E9" s="28">
        <v>1</v>
      </c>
      <c r="F9" s="28">
        <v>19</v>
      </c>
      <c r="G9" s="28">
        <v>24</v>
      </c>
      <c r="H9" s="28">
        <v>58</v>
      </c>
      <c r="I9" s="28">
        <v>91</v>
      </c>
      <c r="J9" s="28">
        <v>155</v>
      </c>
      <c r="K9" s="28">
        <v>145</v>
      </c>
      <c r="L9" s="28">
        <v>65</v>
      </c>
      <c r="M9" s="7">
        <f t="shared" si="2"/>
        <v>558</v>
      </c>
      <c r="N9" s="8">
        <f t="shared" si="4"/>
        <v>2.9229390681003586</v>
      </c>
      <c r="O9" s="35">
        <f t="shared" si="5"/>
        <v>0.7545398796478947</v>
      </c>
      <c r="P9" s="28">
        <v>0</v>
      </c>
      <c r="Q9" s="28">
        <v>0</v>
      </c>
      <c r="R9" s="28" t="s">
        <v>249</v>
      </c>
      <c r="U9" s="1" t="s">
        <v>29</v>
      </c>
      <c r="V9" s="1">
        <f>SUM(E55:E62)</f>
        <v>77</v>
      </c>
      <c r="W9" s="1">
        <f aca="true" t="shared" si="9" ref="W9:AC9">SUM(F55:F62)</f>
        <v>267</v>
      </c>
      <c r="X9" s="1">
        <f t="shared" si="9"/>
        <v>258</v>
      </c>
      <c r="Y9" s="1">
        <f t="shared" si="9"/>
        <v>449</v>
      </c>
      <c r="Z9" s="1">
        <f t="shared" si="9"/>
        <v>382</v>
      </c>
      <c r="AA9" s="1">
        <f t="shared" si="9"/>
        <v>300</v>
      </c>
      <c r="AB9" s="1">
        <f t="shared" si="9"/>
        <v>198</v>
      </c>
      <c r="AC9" s="1">
        <f t="shared" si="9"/>
        <v>486</v>
      </c>
      <c r="AD9" s="1">
        <f t="shared" si="1"/>
        <v>2417</v>
      </c>
      <c r="AE9" s="1">
        <f>SUM(P55:P62)</f>
        <v>14</v>
      </c>
      <c r="AF9" s="1">
        <f>SUM(Q55:Q62)</f>
        <v>20</v>
      </c>
    </row>
    <row r="10" spans="1:32" s="1" customFormat="1" ht="23.25">
      <c r="A10" s="9"/>
      <c r="B10" s="7" t="s">
        <v>152</v>
      </c>
      <c r="C10" s="7" t="s">
        <v>435</v>
      </c>
      <c r="D10" s="7" t="s">
        <v>31</v>
      </c>
      <c r="E10" s="28">
        <v>0</v>
      </c>
      <c r="F10" s="28">
        <v>6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8">
        <v>152</v>
      </c>
      <c r="M10" s="7">
        <f t="shared" si="2"/>
        <v>159</v>
      </c>
      <c r="N10" s="8">
        <f t="shared" si="4"/>
        <v>3.8836477987421385</v>
      </c>
      <c r="O10" s="35">
        <f t="shared" si="5"/>
        <v>0.5724134291016485</v>
      </c>
      <c r="P10" s="28">
        <v>0</v>
      </c>
      <c r="Q10" s="28">
        <v>0</v>
      </c>
      <c r="R10" s="28" t="s">
        <v>415</v>
      </c>
      <c r="U10" s="13" t="s">
        <v>69</v>
      </c>
      <c r="V10" s="77">
        <f aca="true" t="shared" si="10" ref="V10:AF10">SUM(V4:V6)</f>
        <v>55</v>
      </c>
      <c r="W10" s="77">
        <f t="shared" si="10"/>
        <v>374</v>
      </c>
      <c r="X10" s="77">
        <f t="shared" si="10"/>
        <v>412</v>
      </c>
      <c r="Y10" s="77">
        <f t="shared" si="10"/>
        <v>404</v>
      </c>
      <c r="Z10" s="77">
        <f t="shared" si="10"/>
        <v>549</v>
      </c>
      <c r="AA10" s="77">
        <f t="shared" si="10"/>
        <v>507</v>
      </c>
      <c r="AB10" s="77">
        <f t="shared" si="10"/>
        <v>393</v>
      </c>
      <c r="AC10" s="77">
        <f t="shared" si="10"/>
        <v>966</v>
      </c>
      <c r="AD10" s="12">
        <f t="shared" si="10"/>
        <v>3660</v>
      </c>
      <c r="AE10" s="12">
        <f t="shared" si="10"/>
        <v>0</v>
      </c>
      <c r="AF10" s="12">
        <f t="shared" si="10"/>
        <v>2</v>
      </c>
    </row>
    <row r="11" spans="1:32" s="1" customFormat="1" ht="23.25">
      <c r="A11" s="10"/>
      <c r="B11" s="7" t="s">
        <v>153</v>
      </c>
      <c r="C11" s="7" t="s">
        <v>436</v>
      </c>
      <c r="D11" s="7" t="s">
        <v>32</v>
      </c>
      <c r="E11" s="28">
        <v>23</v>
      </c>
      <c r="F11" s="28">
        <v>20</v>
      </c>
      <c r="G11" s="28">
        <v>62</v>
      </c>
      <c r="H11" s="28">
        <v>49</v>
      </c>
      <c r="I11" s="28">
        <v>181</v>
      </c>
      <c r="J11" s="28">
        <v>107</v>
      </c>
      <c r="K11" s="28">
        <v>63</v>
      </c>
      <c r="L11" s="28">
        <v>52</v>
      </c>
      <c r="M11" s="7">
        <f t="shared" si="2"/>
        <v>557</v>
      </c>
      <c r="N11" s="8">
        <f>((4*L11)+(3.5*K11)+(3*J11)+(2.5*I11)+(2*H11)+(1.5*G11)+(F11))/M11</f>
        <v>2.5368043087971275</v>
      </c>
      <c r="O11" s="35">
        <f>SQRT((16*L11+12.25*K11+9*J11+6.25*I11+4*H11+2.25*G11+F11)/M11-(N11^2))</f>
        <v>0.9176070585763377</v>
      </c>
      <c r="P11" s="28">
        <v>0</v>
      </c>
      <c r="Q11" s="28">
        <v>0</v>
      </c>
      <c r="R11" s="28" t="s">
        <v>415</v>
      </c>
      <c r="U11" s="47" t="s">
        <v>70</v>
      </c>
      <c r="V11" s="78">
        <f aca="true" t="shared" si="11" ref="V11:AF11">SUM(V7:V8)</f>
        <v>164</v>
      </c>
      <c r="W11" s="78">
        <f t="shared" si="11"/>
        <v>364</v>
      </c>
      <c r="X11" s="78">
        <f t="shared" si="11"/>
        <v>563</v>
      </c>
      <c r="Y11" s="78">
        <f t="shared" si="11"/>
        <v>1054</v>
      </c>
      <c r="Z11" s="78">
        <f t="shared" si="11"/>
        <v>913</v>
      </c>
      <c r="AA11" s="78">
        <f t="shared" si="11"/>
        <v>894</v>
      </c>
      <c r="AB11" s="78">
        <f t="shared" si="11"/>
        <v>679</v>
      </c>
      <c r="AC11" s="78">
        <f t="shared" si="11"/>
        <v>858</v>
      </c>
      <c r="AD11" s="78">
        <f t="shared" si="11"/>
        <v>5489</v>
      </c>
      <c r="AE11" s="12">
        <f t="shared" si="11"/>
        <v>3</v>
      </c>
      <c r="AF11" s="12">
        <f t="shared" si="11"/>
        <v>19</v>
      </c>
    </row>
    <row r="12" spans="1:32" s="1" customFormat="1" ht="23.25">
      <c r="A12" s="11"/>
      <c r="B12" s="7" t="s">
        <v>154</v>
      </c>
      <c r="C12" s="7" t="s">
        <v>437</v>
      </c>
      <c r="D12" s="7" t="s">
        <v>31</v>
      </c>
      <c r="E12" s="28">
        <v>0</v>
      </c>
      <c r="F12" s="28">
        <v>0</v>
      </c>
      <c r="G12" s="28">
        <v>0</v>
      </c>
      <c r="H12" s="28">
        <v>3</v>
      </c>
      <c r="I12" s="28">
        <v>4</v>
      </c>
      <c r="J12" s="28">
        <v>12</v>
      </c>
      <c r="K12" s="28">
        <v>18</v>
      </c>
      <c r="L12" s="28">
        <v>112</v>
      </c>
      <c r="M12" s="7">
        <f t="shared" si="2"/>
        <v>149</v>
      </c>
      <c r="N12" s="8">
        <f>((4*L12)+(3.5*K12)+(3*J12)+(2.5*I12)+(2*H12)+(1.5*G12)+(F12))/M12</f>
        <v>3.778523489932886</v>
      </c>
      <c r="O12" s="35">
        <f>SQRT((16*L12+12.25*K12+9*J12+6.25*I12+4*H12+2.25*G12+F12)/M12-(N12^2))</f>
        <v>0.45013998693460233</v>
      </c>
      <c r="P12" s="28">
        <v>0</v>
      </c>
      <c r="Q12" s="28">
        <v>1</v>
      </c>
      <c r="R12" s="28" t="s">
        <v>416</v>
      </c>
      <c r="U12" s="1" t="s">
        <v>71</v>
      </c>
      <c r="V12" s="79">
        <f aca="true" t="shared" si="12" ref="V12:AF12">SUM(V10:V11)</f>
        <v>219</v>
      </c>
      <c r="W12" s="79">
        <f t="shared" si="12"/>
        <v>738</v>
      </c>
      <c r="X12" s="79">
        <f t="shared" si="12"/>
        <v>975</v>
      </c>
      <c r="Y12" s="79">
        <f t="shared" si="12"/>
        <v>1458</v>
      </c>
      <c r="Z12" s="79">
        <f t="shared" si="12"/>
        <v>1462</v>
      </c>
      <c r="AA12" s="79">
        <f t="shared" si="12"/>
        <v>1401</v>
      </c>
      <c r="AB12" s="79">
        <f t="shared" si="12"/>
        <v>1072</v>
      </c>
      <c r="AC12" s="80">
        <f t="shared" si="12"/>
        <v>1824</v>
      </c>
      <c r="AD12" s="2">
        <f t="shared" si="12"/>
        <v>9149</v>
      </c>
      <c r="AE12" s="2">
        <f t="shared" si="12"/>
        <v>3</v>
      </c>
      <c r="AF12" s="2">
        <f t="shared" si="12"/>
        <v>21</v>
      </c>
    </row>
    <row r="13" spans="1:20" s="1" customFormat="1" ht="23.25">
      <c r="A13" s="7" t="s">
        <v>26</v>
      </c>
      <c r="B13" s="7" t="s">
        <v>262</v>
      </c>
      <c r="C13" s="7" t="s">
        <v>480</v>
      </c>
      <c r="D13" s="7" t="s">
        <v>32</v>
      </c>
      <c r="E13" s="28">
        <v>21</v>
      </c>
      <c r="F13" s="28">
        <v>86</v>
      </c>
      <c r="G13" s="28">
        <v>54</v>
      </c>
      <c r="H13" s="28">
        <v>56</v>
      </c>
      <c r="I13" s="28">
        <v>124</v>
      </c>
      <c r="J13" s="28">
        <v>64</v>
      </c>
      <c r="K13" s="28">
        <v>54</v>
      </c>
      <c r="L13" s="28">
        <v>128</v>
      </c>
      <c r="M13" s="7">
        <f t="shared" si="2"/>
        <v>587</v>
      </c>
      <c r="N13" s="8">
        <f t="shared" si="4"/>
        <v>2.524701873935264</v>
      </c>
      <c r="O13" s="35">
        <f t="shared" si="5"/>
        <v>1.130641691757956</v>
      </c>
      <c r="P13" s="28">
        <v>0</v>
      </c>
      <c r="Q13" s="28">
        <v>1</v>
      </c>
      <c r="R13" s="28" t="s">
        <v>462</v>
      </c>
      <c r="T13" s="12"/>
    </row>
    <row r="14" spans="1:32" s="1" customFormat="1" ht="23.25">
      <c r="A14" s="7"/>
      <c r="B14" s="7" t="s">
        <v>263</v>
      </c>
      <c r="C14" s="7" t="s">
        <v>481</v>
      </c>
      <c r="D14" s="7" t="s">
        <v>31</v>
      </c>
      <c r="E14" s="28">
        <v>0</v>
      </c>
      <c r="F14" s="28">
        <v>0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109</v>
      </c>
      <c r="M14" s="7">
        <f t="shared" si="2"/>
        <v>110</v>
      </c>
      <c r="N14" s="8">
        <f t="shared" si="4"/>
        <v>3.977272727272727</v>
      </c>
      <c r="O14" s="35">
        <f t="shared" si="5"/>
        <v>0.23727969338433577</v>
      </c>
      <c r="P14" s="28">
        <v>0</v>
      </c>
      <c r="Q14" s="28">
        <v>0</v>
      </c>
      <c r="R14" s="28" t="s">
        <v>462</v>
      </c>
      <c r="T14" s="12"/>
      <c r="U14" s="12"/>
      <c r="V14" s="12"/>
      <c r="W14" s="12"/>
      <c r="X14" s="12"/>
      <c r="Y14" s="12"/>
      <c r="Z14" s="12"/>
      <c r="AA14" s="12"/>
      <c r="AB14" s="12"/>
      <c r="AC14" s="47"/>
      <c r="AD14" s="47"/>
      <c r="AE14" s="47"/>
      <c r="AF14" s="47"/>
    </row>
    <row r="15" spans="1:32" s="1" customFormat="1" ht="23.25">
      <c r="A15" s="7"/>
      <c r="B15" s="7" t="s">
        <v>264</v>
      </c>
      <c r="C15" s="7" t="s">
        <v>482</v>
      </c>
      <c r="D15" s="7" t="s">
        <v>32</v>
      </c>
      <c r="E15" s="28">
        <v>15</v>
      </c>
      <c r="F15" s="28">
        <v>53</v>
      </c>
      <c r="G15" s="28">
        <v>49</v>
      </c>
      <c r="H15" s="28">
        <v>55</v>
      </c>
      <c r="I15" s="28">
        <v>73</v>
      </c>
      <c r="J15" s="28">
        <v>115</v>
      </c>
      <c r="K15" s="28">
        <v>90</v>
      </c>
      <c r="L15" s="28">
        <v>132</v>
      </c>
      <c r="M15" s="7">
        <f t="shared" si="2"/>
        <v>582</v>
      </c>
      <c r="N15" s="8">
        <f>((4*L15)+(3.5*K15)+(3*J15)+(2.5*I15)+(2*H15)+(1.5*G15)+(F15))/M15</f>
        <v>2.761168384879725</v>
      </c>
      <c r="O15" s="35">
        <f>SQRT((16*L15+12.25*K15+9*J15+6.25*I15+4*H15+2.25*G15+F15)/M15-(N15^2))</f>
        <v>1.0582700055450036</v>
      </c>
      <c r="P15" s="28">
        <v>0</v>
      </c>
      <c r="Q15" s="28">
        <v>1</v>
      </c>
      <c r="R15" s="28" t="s">
        <v>463</v>
      </c>
      <c r="T15" s="12"/>
      <c r="U15" s="12"/>
      <c r="V15" s="12"/>
      <c r="W15" s="12"/>
      <c r="X15" s="12"/>
      <c r="Y15" s="12"/>
      <c r="Z15" s="12"/>
      <c r="AA15" s="12"/>
      <c r="AB15" s="12"/>
      <c r="AC15" s="47"/>
      <c r="AD15" s="47"/>
      <c r="AE15" s="47"/>
      <c r="AF15" s="47"/>
    </row>
    <row r="16" spans="1:32" s="1" customFormat="1" ht="23.25">
      <c r="A16" s="7"/>
      <c r="B16" s="7" t="s">
        <v>265</v>
      </c>
      <c r="C16" s="7" t="s">
        <v>483</v>
      </c>
      <c r="D16" s="7" t="s">
        <v>31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v>0</v>
      </c>
      <c r="L16" s="28">
        <v>100</v>
      </c>
      <c r="M16" s="7">
        <f t="shared" si="2"/>
        <v>101</v>
      </c>
      <c r="N16" s="8">
        <f>((4*L16)+(3.5*K16)+(3*J16)+(2.5*I16)+(2*H16)+(1.5*G16)+(F16))/M16</f>
        <v>3.99009900990099</v>
      </c>
      <c r="O16" s="35">
        <f>SQRT((16*L16+12.25*K16+9*J16+6.25*I16+4*H16+2.25*G16+F16)/M16-(N16^2))</f>
        <v>0.09900990099010598</v>
      </c>
      <c r="P16" s="28">
        <v>0</v>
      </c>
      <c r="Q16" s="28">
        <v>0</v>
      </c>
      <c r="R16" s="28" t="s">
        <v>463</v>
      </c>
      <c r="T16" s="12"/>
      <c r="U16" s="12"/>
      <c r="V16" s="12"/>
      <c r="W16" s="12"/>
      <c r="X16" s="12"/>
      <c r="Y16" s="12"/>
      <c r="Z16" s="12"/>
      <c r="AA16" s="12"/>
      <c r="AB16" s="12"/>
      <c r="AC16" s="47"/>
      <c r="AD16" s="47"/>
      <c r="AE16" s="47"/>
      <c r="AF16" s="47"/>
    </row>
    <row r="17" spans="1:20" s="2" customFormat="1" ht="23.25">
      <c r="A17" s="139" t="s">
        <v>45</v>
      </c>
      <c r="B17" s="139"/>
      <c r="C17" s="139"/>
      <c r="D17" s="139"/>
      <c r="E17" s="7">
        <f aca="true" t="shared" si="13" ref="E17:K17">SUM(E5:E16)</f>
        <v>70</v>
      </c>
      <c r="F17" s="7">
        <f t="shared" si="13"/>
        <v>427</v>
      </c>
      <c r="G17" s="7">
        <f t="shared" si="13"/>
        <v>461</v>
      </c>
      <c r="H17" s="7">
        <f t="shared" si="13"/>
        <v>459</v>
      </c>
      <c r="I17" s="7">
        <f t="shared" si="13"/>
        <v>622</v>
      </c>
      <c r="J17" s="7">
        <f t="shared" si="13"/>
        <v>623</v>
      </c>
      <c r="K17" s="7">
        <f t="shared" si="13"/>
        <v>483</v>
      </c>
      <c r="L17" s="7">
        <f>SUM(L5:L16)</f>
        <v>1198</v>
      </c>
      <c r="M17" s="7">
        <f t="shared" si="2"/>
        <v>4343</v>
      </c>
      <c r="N17" s="8">
        <f t="shared" si="4"/>
        <v>2.7499424361040754</v>
      </c>
      <c r="O17" s="35">
        <f t="shared" si="5"/>
        <v>1.0769322080793957</v>
      </c>
      <c r="P17" s="7">
        <f>SUM(P5:P16)</f>
        <v>0</v>
      </c>
      <c r="Q17" s="7">
        <f>SUM(Q5:Q16)</f>
        <v>3</v>
      </c>
      <c r="R17" s="9"/>
      <c r="T17" s="13"/>
    </row>
    <row r="18" spans="1:20" s="2" customFormat="1" ht="23.25">
      <c r="A18" s="139" t="s">
        <v>47</v>
      </c>
      <c r="B18" s="139"/>
      <c r="C18" s="139"/>
      <c r="D18" s="139"/>
      <c r="E18" s="8">
        <f>(E17*100)/$M17</f>
        <v>1.6117890858853328</v>
      </c>
      <c r="F18" s="8">
        <f aca="true" t="shared" si="14" ref="F18:L18">(F17*100)/$M17</f>
        <v>9.831913423900529</v>
      </c>
      <c r="G18" s="8">
        <f t="shared" si="14"/>
        <v>10.614782408473406</v>
      </c>
      <c r="H18" s="8">
        <f t="shared" si="14"/>
        <v>10.568731291733824</v>
      </c>
      <c r="I18" s="8">
        <f t="shared" si="14"/>
        <v>14.32189730600967</v>
      </c>
      <c r="J18" s="8">
        <f t="shared" si="14"/>
        <v>14.34492286437946</v>
      </c>
      <c r="K18" s="8">
        <f t="shared" si="14"/>
        <v>11.121344692608796</v>
      </c>
      <c r="L18" s="8">
        <f t="shared" si="14"/>
        <v>27.58461892700898</v>
      </c>
      <c r="M18" s="8">
        <f>((M17-(P17+Q17))*100)/$M17</f>
        <v>99.93092332489063</v>
      </c>
      <c r="N18" s="14"/>
      <c r="O18" s="36"/>
      <c r="P18" s="8">
        <f>(P17*100)/$M17</f>
        <v>0</v>
      </c>
      <c r="Q18" s="8">
        <f>(Q17*100)/$M17</f>
        <v>0.0690766751093714</v>
      </c>
      <c r="R18" s="11"/>
      <c r="T18" s="47"/>
    </row>
    <row r="19" spans="1:20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39"/>
      <c r="P19" s="13"/>
      <c r="Q19" s="13"/>
      <c r="T19" s="1"/>
    </row>
    <row r="20" spans="1:17" s="2" customFormat="1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39"/>
      <c r="P20" s="13"/>
      <c r="Q20" s="13"/>
    </row>
    <row r="21" spans="1:17" s="2" customFormat="1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39"/>
      <c r="P21" s="13"/>
      <c r="Q21" s="13"/>
    </row>
    <row r="22" spans="1:18" s="1" customFormat="1" ht="29.25">
      <c r="A22" s="151" t="s">
        <v>52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s="1" customFormat="1" ht="29.25">
      <c r="A23" s="151" t="s">
        <v>632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s="17" customFormat="1" ht="23.25">
      <c r="A24" s="149" t="s">
        <v>23</v>
      </c>
      <c r="B24" s="149" t="s">
        <v>0</v>
      </c>
      <c r="C24" s="149" t="s">
        <v>33</v>
      </c>
      <c r="D24" s="149" t="s">
        <v>30</v>
      </c>
      <c r="E24" s="145" t="s">
        <v>18</v>
      </c>
      <c r="F24" s="145"/>
      <c r="G24" s="145"/>
      <c r="H24" s="145"/>
      <c r="I24" s="145"/>
      <c r="J24" s="145"/>
      <c r="K24" s="145"/>
      <c r="L24" s="145"/>
      <c r="M24" s="16" t="s">
        <v>17</v>
      </c>
      <c r="N24" s="141" t="s">
        <v>21</v>
      </c>
      <c r="O24" s="144" t="s">
        <v>22</v>
      </c>
      <c r="P24" s="69"/>
      <c r="Q24" s="69"/>
      <c r="R24" s="149" t="s">
        <v>3</v>
      </c>
    </row>
    <row r="25" spans="1:18" s="17" customFormat="1" ht="23.25">
      <c r="A25" s="149"/>
      <c r="B25" s="149"/>
      <c r="C25" s="149"/>
      <c r="D25" s="149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8" t="s">
        <v>20</v>
      </c>
      <c r="N25" s="141"/>
      <c r="O25" s="144"/>
      <c r="P25" s="70" t="s">
        <v>1</v>
      </c>
      <c r="Q25" s="70" t="s">
        <v>2</v>
      </c>
      <c r="R25" s="149"/>
    </row>
    <row r="26" spans="1:18" s="17" customFormat="1" ht="21.75">
      <c r="A26" s="15" t="s">
        <v>27</v>
      </c>
      <c r="B26" s="73" t="s">
        <v>155</v>
      </c>
      <c r="C26" s="15" t="s">
        <v>523</v>
      </c>
      <c r="D26" s="15" t="s">
        <v>31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30</v>
      </c>
      <c r="M26" s="15">
        <f>SUM(E26:L26)</f>
        <v>30</v>
      </c>
      <c r="N26" s="19">
        <f>((4*L26)+(3.5*K26)+(3*J26)+(2.5*I26)+(2*H26)+(1.5*G26)+(F26))/M26</f>
        <v>4</v>
      </c>
      <c r="O26" s="35">
        <f aca="true" t="shared" si="15" ref="O26:O34">SQRT((16*L26+12.25*K26+9*J26+6.25*I26+4*H26+2.25*G26+F26)/M26-(N26^2))</f>
        <v>0</v>
      </c>
      <c r="P26" s="28">
        <v>0</v>
      </c>
      <c r="Q26" s="28">
        <v>0</v>
      </c>
      <c r="R26" s="28" t="s">
        <v>511</v>
      </c>
    </row>
    <row r="27" spans="1:18" s="17" customFormat="1" ht="21.75">
      <c r="A27" s="16"/>
      <c r="B27" s="73" t="s">
        <v>310</v>
      </c>
      <c r="C27" s="15" t="s">
        <v>368</v>
      </c>
      <c r="D27" s="15" t="s">
        <v>32</v>
      </c>
      <c r="E27" s="28">
        <v>6</v>
      </c>
      <c r="F27" s="28">
        <v>9</v>
      </c>
      <c r="G27" s="28">
        <v>8</v>
      </c>
      <c r="H27" s="28">
        <v>32</v>
      </c>
      <c r="I27" s="28">
        <v>34</v>
      </c>
      <c r="J27" s="28">
        <v>75</v>
      </c>
      <c r="K27" s="28">
        <v>124</v>
      </c>
      <c r="L27" s="28">
        <v>153</v>
      </c>
      <c r="M27" s="15">
        <f aca="true" t="shared" si="16" ref="M27:M34">SUM(E27:L27)</f>
        <v>441</v>
      </c>
      <c r="N27" s="19">
        <f aca="true" t="shared" si="17" ref="N27:N34">((4*L27)+(3.5*K27)+(3*J27)+(2.5*I27)+(2*H27)+(1.5*G27)+(F27))/M27</f>
        <v>3.2675736961451247</v>
      </c>
      <c r="O27" s="35">
        <f t="shared" si="15"/>
        <v>0.8260584550136209</v>
      </c>
      <c r="P27" s="28">
        <v>1</v>
      </c>
      <c r="Q27" s="28">
        <v>0</v>
      </c>
      <c r="R27" s="28" t="s">
        <v>511</v>
      </c>
    </row>
    <row r="28" spans="1:18" s="17" customFormat="1" ht="21.75">
      <c r="A28" s="20"/>
      <c r="B28" s="73" t="s">
        <v>524</v>
      </c>
      <c r="C28" s="15" t="s">
        <v>634</v>
      </c>
      <c r="D28" s="15" t="s">
        <v>32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30</v>
      </c>
      <c r="M28" s="15">
        <f t="shared" si="16"/>
        <v>30</v>
      </c>
      <c r="N28" s="19">
        <f t="shared" si="17"/>
        <v>4</v>
      </c>
      <c r="O28" s="35">
        <f t="shared" si="15"/>
        <v>0</v>
      </c>
      <c r="P28" s="28">
        <v>0</v>
      </c>
      <c r="Q28" s="28">
        <v>0</v>
      </c>
      <c r="R28" s="28" t="s">
        <v>511</v>
      </c>
    </row>
    <row r="29" spans="1:18" s="17" customFormat="1" ht="21.75">
      <c r="A29" s="20"/>
      <c r="B29" s="73" t="s">
        <v>525</v>
      </c>
      <c r="C29" s="15" t="s">
        <v>526</v>
      </c>
      <c r="D29" s="15" t="s">
        <v>32</v>
      </c>
      <c r="E29" s="28">
        <v>1</v>
      </c>
      <c r="F29" s="28">
        <v>2</v>
      </c>
      <c r="G29" s="28">
        <v>2</v>
      </c>
      <c r="H29" s="28">
        <v>4</v>
      </c>
      <c r="I29" s="28">
        <v>6</v>
      </c>
      <c r="J29" s="28">
        <v>20</v>
      </c>
      <c r="K29" s="28">
        <v>21</v>
      </c>
      <c r="L29" s="28">
        <v>41</v>
      </c>
      <c r="M29" s="15">
        <f t="shared" si="16"/>
        <v>97</v>
      </c>
      <c r="N29" s="19">
        <f>((4*L29)+(3.5*K29)+(3*J29)+(2.5*I29)+(2*H29)+(1.5*G29)+(F29))/M29</f>
        <v>3.3556701030927836</v>
      </c>
      <c r="O29" s="35">
        <f t="shared" si="15"/>
        <v>0.7928766719618041</v>
      </c>
      <c r="P29" s="28">
        <v>0</v>
      </c>
      <c r="Q29" s="28">
        <v>0</v>
      </c>
      <c r="R29" s="28" t="s">
        <v>511</v>
      </c>
    </row>
    <row r="30" spans="1:18" s="17" customFormat="1" ht="21.75">
      <c r="A30" s="20"/>
      <c r="B30" s="73" t="s">
        <v>7</v>
      </c>
      <c r="C30" s="15" t="s">
        <v>527</v>
      </c>
      <c r="D30" s="15" t="s">
        <v>31</v>
      </c>
      <c r="E30" s="28">
        <v>2</v>
      </c>
      <c r="F30" s="28">
        <v>2</v>
      </c>
      <c r="G30" s="28">
        <v>63</v>
      </c>
      <c r="H30" s="28">
        <v>161</v>
      </c>
      <c r="I30" s="28">
        <v>107</v>
      </c>
      <c r="J30" s="28">
        <v>33</v>
      </c>
      <c r="K30" s="28">
        <v>29</v>
      </c>
      <c r="L30" s="28">
        <v>43</v>
      </c>
      <c r="M30" s="15">
        <f t="shared" si="16"/>
        <v>440</v>
      </c>
      <c r="N30" s="19">
        <f t="shared" si="17"/>
        <v>2.4056818181818183</v>
      </c>
      <c r="O30" s="35">
        <f t="shared" si="15"/>
        <v>0.754284422263526</v>
      </c>
      <c r="P30" s="28">
        <v>1</v>
      </c>
      <c r="Q30" s="28">
        <v>1</v>
      </c>
      <c r="R30" s="28" t="s">
        <v>511</v>
      </c>
    </row>
    <row r="31" spans="1:18" s="17" customFormat="1" ht="21.75">
      <c r="A31" s="20"/>
      <c r="B31" s="73" t="s">
        <v>528</v>
      </c>
      <c r="C31" s="15" t="s">
        <v>527</v>
      </c>
      <c r="D31" s="15" t="s">
        <v>31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5</v>
      </c>
      <c r="K31" s="28">
        <v>7</v>
      </c>
      <c r="L31" s="28">
        <v>18</v>
      </c>
      <c r="M31" s="15">
        <f t="shared" si="16"/>
        <v>30</v>
      </c>
      <c r="N31" s="19">
        <f t="shared" si="17"/>
        <v>3.716666666666667</v>
      </c>
      <c r="O31" s="35">
        <f t="shared" si="15"/>
        <v>0.3804237403504448</v>
      </c>
      <c r="P31" s="28">
        <v>0</v>
      </c>
      <c r="Q31" s="28">
        <v>0</v>
      </c>
      <c r="R31" s="28" t="s">
        <v>511</v>
      </c>
    </row>
    <row r="32" spans="1:18" s="17" customFormat="1" ht="21.75">
      <c r="A32" s="20"/>
      <c r="B32" s="73" t="s">
        <v>113</v>
      </c>
      <c r="C32" s="15" t="s">
        <v>529</v>
      </c>
      <c r="D32" s="15" t="s">
        <v>31</v>
      </c>
      <c r="E32" s="28">
        <v>4</v>
      </c>
      <c r="F32" s="28">
        <v>41</v>
      </c>
      <c r="G32" s="28">
        <v>73</v>
      </c>
      <c r="H32" s="28">
        <v>75</v>
      </c>
      <c r="I32" s="28">
        <v>52</v>
      </c>
      <c r="J32" s="28">
        <v>92</v>
      </c>
      <c r="K32" s="28">
        <v>60</v>
      </c>
      <c r="L32" s="28">
        <v>45</v>
      </c>
      <c r="M32" s="15">
        <f t="shared" si="16"/>
        <v>442</v>
      </c>
      <c r="N32" s="19">
        <f t="shared" si="17"/>
        <v>2.480769230769231</v>
      </c>
      <c r="O32" s="35">
        <f t="shared" si="15"/>
        <v>0.9430461599877993</v>
      </c>
      <c r="P32" s="28">
        <v>0</v>
      </c>
      <c r="Q32" s="28">
        <v>0</v>
      </c>
      <c r="R32" s="28" t="s">
        <v>511</v>
      </c>
    </row>
    <row r="33" spans="1:18" s="17" customFormat="1" ht="21.75">
      <c r="A33" s="20"/>
      <c r="B33" s="73" t="s">
        <v>530</v>
      </c>
      <c r="C33" s="15" t="s">
        <v>529</v>
      </c>
      <c r="D33" s="15" t="s">
        <v>31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5</v>
      </c>
      <c r="L33" s="28">
        <v>25</v>
      </c>
      <c r="M33" s="15">
        <f t="shared" si="16"/>
        <v>30</v>
      </c>
      <c r="N33" s="19">
        <f t="shared" si="17"/>
        <v>3.9166666666666665</v>
      </c>
      <c r="O33" s="35">
        <f t="shared" si="15"/>
        <v>0.1863389981249851</v>
      </c>
      <c r="P33" s="28">
        <v>0</v>
      </c>
      <c r="Q33" s="28">
        <v>0</v>
      </c>
      <c r="R33" s="28" t="s">
        <v>511</v>
      </c>
    </row>
    <row r="34" spans="1:18" s="17" customFormat="1" ht="21.75">
      <c r="A34" s="20"/>
      <c r="B34" s="73" t="s">
        <v>114</v>
      </c>
      <c r="C34" s="15" t="s">
        <v>531</v>
      </c>
      <c r="D34" s="15" t="s">
        <v>31</v>
      </c>
      <c r="E34" s="28">
        <v>7</v>
      </c>
      <c r="F34" s="28">
        <v>8</v>
      </c>
      <c r="G34" s="28">
        <v>64</v>
      </c>
      <c r="H34" s="28">
        <v>116</v>
      </c>
      <c r="I34" s="28">
        <v>132</v>
      </c>
      <c r="J34" s="28">
        <v>70</v>
      </c>
      <c r="K34" s="28">
        <v>34</v>
      </c>
      <c r="L34" s="28">
        <v>11</v>
      </c>
      <c r="M34" s="15">
        <f t="shared" si="16"/>
        <v>442</v>
      </c>
      <c r="N34" s="19">
        <f t="shared" si="17"/>
        <v>2.3506787330316743</v>
      </c>
      <c r="O34" s="35">
        <f t="shared" si="15"/>
        <v>0.7073383869267336</v>
      </c>
      <c r="P34" s="28">
        <v>0</v>
      </c>
      <c r="Q34" s="28">
        <v>0</v>
      </c>
      <c r="R34" s="28" t="s">
        <v>511</v>
      </c>
    </row>
    <row r="35" spans="1:18" s="17" customFormat="1" ht="21.75">
      <c r="A35" s="20"/>
      <c r="B35" s="73" t="s">
        <v>532</v>
      </c>
      <c r="C35" s="15" t="s">
        <v>531</v>
      </c>
      <c r="D35" s="15" t="s">
        <v>31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7</v>
      </c>
      <c r="L35" s="28">
        <v>22</v>
      </c>
      <c r="M35" s="15">
        <f aca="true" t="shared" si="18" ref="M35:M42">SUM(E35:L35)</f>
        <v>30</v>
      </c>
      <c r="N35" s="19">
        <f aca="true" t="shared" si="19" ref="N35:N42">((4*L35)+(3.5*K35)+(3*J35)+(2.5*I35)+(2*H35)+(1.5*G35)+(F35))/M35</f>
        <v>3.85</v>
      </c>
      <c r="O35" s="35">
        <f aca="true" t="shared" si="20" ref="O35:O42">SQRT((16*L35+12.25*K35+9*J35+6.25*I35+4*H35+2.25*G35+F35)/M35-(N35^2))</f>
        <v>0.26299556396765694</v>
      </c>
      <c r="P35" s="28">
        <v>0</v>
      </c>
      <c r="Q35" s="28">
        <v>0</v>
      </c>
      <c r="R35" s="28" t="s">
        <v>511</v>
      </c>
    </row>
    <row r="36" spans="1:18" s="17" customFormat="1" ht="21.75">
      <c r="A36" s="20"/>
      <c r="B36" s="73" t="s">
        <v>156</v>
      </c>
      <c r="C36" s="15" t="s">
        <v>533</v>
      </c>
      <c r="D36" s="15" t="s">
        <v>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30</v>
      </c>
      <c r="M36" s="15">
        <f t="shared" si="18"/>
        <v>30</v>
      </c>
      <c r="N36" s="19">
        <f t="shared" si="19"/>
        <v>4</v>
      </c>
      <c r="O36" s="35">
        <f t="shared" si="20"/>
        <v>0</v>
      </c>
      <c r="P36" s="28">
        <v>0</v>
      </c>
      <c r="Q36" s="28">
        <v>0</v>
      </c>
      <c r="R36" s="28" t="s">
        <v>512</v>
      </c>
    </row>
    <row r="37" spans="1:18" s="17" customFormat="1" ht="21.75">
      <c r="A37" s="20"/>
      <c r="B37" s="73" t="s">
        <v>534</v>
      </c>
      <c r="C37" s="15" t="s">
        <v>634</v>
      </c>
      <c r="D37" s="15" t="s">
        <v>32</v>
      </c>
      <c r="E37" s="28">
        <v>29</v>
      </c>
      <c r="F37" s="28">
        <v>25</v>
      </c>
      <c r="G37" s="28">
        <v>7</v>
      </c>
      <c r="H37" s="28">
        <v>25</v>
      </c>
      <c r="I37" s="28">
        <v>32</v>
      </c>
      <c r="J37" s="28">
        <v>168</v>
      </c>
      <c r="K37" s="28">
        <v>122</v>
      </c>
      <c r="L37" s="28">
        <v>35</v>
      </c>
      <c r="M37" s="15">
        <f t="shared" si="18"/>
        <v>443</v>
      </c>
      <c r="N37" s="19">
        <f t="shared" si="19"/>
        <v>2.791196388261851</v>
      </c>
      <c r="O37" s="35">
        <f t="shared" si="20"/>
        <v>1.0144950215701252</v>
      </c>
      <c r="P37" s="28">
        <v>0</v>
      </c>
      <c r="Q37" s="28">
        <v>0</v>
      </c>
      <c r="R37" s="28" t="s">
        <v>512</v>
      </c>
    </row>
    <row r="38" spans="1:18" s="17" customFormat="1" ht="21.75">
      <c r="A38" s="20"/>
      <c r="B38" s="73" t="s">
        <v>535</v>
      </c>
      <c r="C38" s="15" t="s">
        <v>526</v>
      </c>
      <c r="D38" s="15" t="s">
        <v>32</v>
      </c>
      <c r="E38" s="28">
        <v>7</v>
      </c>
      <c r="F38" s="28">
        <v>3</v>
      </c>
      <c r="G38" s="28">
        <v>5</v>
      </c>
      <c r="H38" s="28">
        <v>12</v>
      </c>
      <c r="I38" s="28">
        <v>17</v>
      </c>
      <c r="J38" s="28">
        <v>26</v>
      </c>
      <c r="K38" s="28">
        <v>19</v>
      </c>
      <c r="L38" s="28">
        <v>7</v>
      </c>
      <c r="M38" s="15">
        <f t="shared" si="18"/>
        <v>96</v>
      </c>
      <c r="N38" s="19">
        <f t="shared" si="19"/>
        <v>2.5989583333333335</v>
      </c>
      <c r="O38" s="35">
        <f t="shared" si="20"/>
        <v>1.014529323511099</v>
      </c>
      <c r="P38" s="28">
        <v>1</v>
      </c>
      <c r="Q38" s="28">
        <v>0</v>
      </c>
      <c r="R38" s="28" t="s">
        <v>512</v>
      </c>
    </row>
    <row r="39" spans="1:18" s="17" customFormat="1" ht="21.75">
      <c r="A39" s="20"/>
      <c r="B39" s="73" t="s">
        <v>536</v>
      </c>
      <c r="C39" s="15" t="s">
        <v>537</v>
      </c>
      <c r="D39" s="15" t="s">
        <v>31</v>
      </c>
      <c r="E39" s="28">
        <v>9</v>
      </c>
      <c r="F39" s="28">
        <v>6</v>
      </c>
      <c r="G39" s="28">
        <v>10</v>
      </c>
      <c r="H39" s="28">
        <v>96</v>
      </c>
      <c r="I39" s="28">
        <v>162</v>
      </c>
      <c r="J39" s="28">
        <v>86</v>
      </c>
      <c r="K39" s="28">
        <v>32</v>
      </c>
      <c r="L39" s="28">
        <v>38</v>
      </c>
      <c r="M39" s="15">
        <f t="shared" si="18"/>
        <v>439</v>
      </c>
      <c r="N39" s="19">
        <f t="shared" si="19"/>
        <v>2.5968109339407746</v>
      </c>
      <c r="O39" s="35">
        <f t="shared" si="20"/>
        <v>0.7372848287439113</v>
      </c>
      <c r="P39" s="28">
        <v>0</v>
      </c>
      <c r="Q39" s="28">
        <v>4</v>
      </c>
      <c r="R39" s="28" t="s">
        <v>512</v>
      </c>
    </row>
    <row r="40" spans="1:18" s="17" customFormat="1" ht="21.75">
      <c r="A40" s="20"/>
      <c r="B40" s="73" t="s">
        <v>538</v>
      </c>
      <c r="C40" s="15" t="s">
        <v>537</v>
      </c>
      <c r="D40" s="15" t="s">
        <v>31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3</v>
      </c>
      <c r="K40" s="28">
        <v>13</v>
      </c>
      <c r="L40" s="28">
        <v>14</v>
      </c>
      <c r="M40" s="15">
        <f t="shared" si="18"/>
        <v>30</v>
      </c>
      <c r="N40" s="19">
        <f t="shared" si="19"/>
        <v>3.683333333333333</v>
      </c>
      <c r="O40" s="35">
        <f t="shared" si="20"/>
        <v>0.3287180487219364</v>
      </c>
      <c r="P40" s="28">
        <v>0</v>
      </c>
      <c r="Q40" s="28">
        <v>0</v>
      </c>
      <c r="R40" s="28" t="s">
        <v>512</v>
      </c>
    </row>
    <row r="41" spans="1:18" s="17" customFormat="1" ht="21.75">
      <c r="A41" s="20"/>
      <c r="B41" s="73" t="s">
        <v>539</v>
      </c>
      <c r="C41" s="15" t="s">
        <v>540</v>
      </c>
      <c r="D41" s="15" t="s">
        <v>31</v>
      </c>
      <c r="E41" s="28">
        <v>6</v>
      </c>
      <c r="F41" s="28">
        <v>22</v>
      </c>
      <c r="G41" s="28">
        <v>19</v>
      </c>
      <c r="H41" s="28">
        <v>88</v>
      </c>
      <c r="I41" s="28">
        <v>49</v>
      </c>
      <c r="J41" s="28">
        <v>110</v>
      </c>
      <c r="K41" s="28">
        <v>84</v>
      </c>
      <c r="L41" s="28">
        <v>57</v>
      </c>
      <c r="M41" s="15">
        <f t="shared" si="18"/>
        <v>435</v>
      </c>
      <c r="N41" s="19">
        <f t="shared" si="19"/>
        <v>2.760919540229885</v>
      </c>
      <c r="O41" s="35">
        <f t="shared" si="20"/>
        <v>0.8816593970331174</v>
      </c>
      <c r="P41" s="28">
        <v>0</v>
      </c>
      <c r="Q41" s="28">
        <v>8</v>
      </c>
      <c r="R41" s="28" t="s">
        <v>512</v>
      </c>
    </row>
    <row r="42" spans="1:18" s="17" customFormat="1" ht="21.75">
      <c r="A42" s="20"/>
      <c r="B42" s="73" t="s">
        <v>541</v>
      </c>
      <c r="C42" s="15" t="s">
        <v>540</v>
      </c>
      <c r="D42" s="15" t="s">
        <v>31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30</v>
      </c>
      <c r="M42" s="15">
        <f t="shared" si="18"/>
        <v>30</v>
      </c>
      <c r="N42" s="19">
        <f t="shared" si="19"/>
        <v>4</v>
      </c>
      <c r="O42" s="35">
        <f t="shared" si="20"/>
        <v>0</v>
      </c>
      <c r="P42" s="28">
        <v>0</v>
      </c>
      <c r="Q42" s="28">
        <v>0</v>
      </c>
      <c r="R42" s="28" t="s">
        <v>512</v>
      </c>
    </row>
    <row r="43" spans="1:18" s="17" customFormat="1" ht="21.75">
      <c r="A43" s="20"/>
      <c r="B43" s="73" t="s">
        <v>542</v>
      </c>
      <c r="C43" s="15" t="s">
        <v>543</v>
      </c>
      <c r="D43" s="15" t="s">
        <v>31</v>
      </c>
      <c r="E43" s="28">
        <v>24</v>
      </c>
      <c r="F43" s="28">
        <v>18</v>
      </c>
      <c r="G43" s="28">
        <v>80</v>
      </c>
      <c r="H43" s="28">
        <v>162</v>
      </c>
      <c r="I43" s="28">
        <v>106</v>
      </c>
      <c r="J43" s="28">
        <v>45</v>
      </c>
      <c r="K43" s="28">
        <v>3</v>
      </c>
      <c r="L43" s="28">
        <v>3</v>
      </c>
      <c r="M43" s="15">
        <v>476</v>
      </c>
      <c r="N43" s="19">
        <v>2.3077731092436973</v>
      </c>
      <c r="O43" s="35">
        <v>1.0736152303345459</v>
      </c>
      <c r="P43" s="28">
        <v>0</v>
      </c>
      <c r="Q43" s="28">
        <v>2</v>
      </c>
      <c r="R43" s="28" t="s">
        <v>512</v>
      </c>
    </row>
    <row r="44" spans="1:18" s="17" customFormat="1" ht="21.75">
      <c r="A44" s="18"/>
      <c r="B44" s="73" t="s">
        <v>544</v>
      </c>
      <c r="C44" s="15" t="s">
        <v>543</v>
      </c>
      <c r="D44" s="15" t="s">
        <v>31</v>
      </c>
      <c r="E44" s="28">
        <v>0</v>
      </c>
      <c r="F44" s="28">
        <v>0</v>
      </c>
      <c r="G44" s="28">
        <v>0</v>
      </c>
      <c r="H44" s="28">
        <v>2</v>
      </c>
      <c r="I44" s="28">
        <v>8</v>
      </c>
      <c r="J44" s="28">
        <v>12</v>
      </c>
      <c r="K44" s="28">
        <v>6</v>
      </c>
      <c r="L44" s="28">
        <v>2</v>
      </c>
      <c r="M44" s="15">
        <v>475</v>
      </c>
      <c r="N44" s="19">
        <v>2.2673684210526317</v>
      </c>
      <c r="O44" s="35">
        <v>0.9782306374548905</v>
      </c>
      <c r="P44" s="28">
        <v>0</v>
      </c>
      <c r="Q44" s="28">
        <v>0</v>
      </c>
      <c r="R44" s="28" t="s">
        <v>512</v>
      </c>
    </row>
    <row r="45" spans="1:18" s="114" customFormat="1" ht="26.25">
      <c r="A45" s="146" t="s">
        <v>52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18" s="114" customFormat="1" ht="26.25">
      <c r="A46" s="146" t="s">
        <v>632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s="17" customFormat="1" ht="23.25">
      <c r="A47" s="149" t="s">
        <v>23</v>
      </c>
      <c r="B47" s="149" t="s">
        <v>0</v>
      </c>
      <c r="C47" s="149" t="s">
        <v>33</v>
      </c>
      <c r="D47" s="149" t="s">
        <v>30</v>
      </c>
      <c r="E47" s="145" t="s">
        <v>18</v>
      </c>
      <c r="F47" s="145"/>
      <c r="G47" s="145"/>
      <c r="H47" s="145"/>
      <c r="I47" s="145"/>
      <c r="J47" s="145"/>
      <c r="K47" s="145"/>
      <c r="L47" s="145"/>
      <c r="M47" s="16" t="s">
        <v>17</v>
      </c>
      <c r="N47" s="141" t="s">
        <v>21</v>
      </c>
      <c r="O47" s="144" t="s">
        <v>22</v>
      </c>
      <c r="P47" s="69"/>
      <c r="Q47" s="69"/>
      <c r="R47" s="149" t="s">
        <v>3</v>
      </c>
    </row>
    <row r="48" spans="1:18" s="17" customFormat="1" ht="23.25">
      <c r="A48" s="149"/>
      <c r="B48" s="149"/>
      <c r="C48" s="149"/>
      <c r="D48" s="149"/>
      <c r="E48" s="15">
        <v>0</v>
      </c>
      <c r="F48" s="15">
        <v>1</v>
      </c>
      <c r="G48" s="15">
        <v>1.5</v>
      </c>
      <c r="H48" s="15">
        <v>2</v>
      </c>
      <c r="I48" s="15">
        <v>2.5</v>
      </c>
      <c r="J48" s="15">
        <v>3</v>
      </c>
      <c r="K48" s="15">
        <v>3.5</v>
      </c>
      <c r="L48" s="15">
        <v>4</v>
      </c>
      <c r="M48" s="18" t="s">
        <v>20</v>
      </c>
      <c r="N48" s="141"/>
      <c r="O48" s="144"/>
      <c r="P48" s="70" t="s">
        <v>1</v>
      </c>
      <c r="Q48" s="70" t="s">
        <v>2</v>
      </c>
      <c r="R48" s="149"/>
    </row>
    <row r="49" spans="1:18" s="17" customFormat="1" ht="21.75">
      <c r="A49" s="15" t="s">
        <v>577</v>
      </c>
      <c r="B49" s="28" t="s">
        <v>567</v>
      </c>
      <c r="C49" s="15" t="s">
        <v>568</v>
      </c>
      <c r="D49" s="15" t="s">
        <v>31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28</v>
      </c>
      <c r="M49" s="15">
        <f aca="true" t="shared" si="21" ref="M49:M54">SUM(E49:L49)</f>
        <v>29</v>
      </c>
      <c r="N49" s="19">
        <f aca="true" t="shared" si="22" ref="N49:N62">((4*L49)+(3.5*K49)+(3*J49)+(2.5*I49)+(2*H49)+(1.5*G49)+(F49))/M49</f>
        <v>3.9310344827586206</v>
      </c>
      <c r="O49" s="35">
        <f aca="true" t="shared" si="23" ref="O49:O62">SQRT((16*L49+12.25*K49+9*J49+6.25*I49+4*H49+2.25*G49+F49)/M49-(N49^2))</f>
        <v>0.36493121531925526</v>
      </c>
      <c r="P49" s="28">
        <v>0</v>
      </c>
      <c r="Q49" s="28">
        <v>0</v>
      </c>
      <c r="R49" s="102" t="s">
        <v>560</v>
      </c>
    </row>
    <row r="50" spans="1:18" s="17" customFormat="1" ht="21.75">
      <c r="A50" s="20"/>
      <c r="B50" s="84" t="s">
        <v>569</v>
      </c>
      <c r="C50" s="15" t="s">
        <v>40</v>
      </c>
      <c r="D50" s="15" t="s">
        <v>32</v>
      </c>
      <c r="E50" s="28">
        <v>4</v>
      </c>
      <c r="F50" s="28">
        <v>25</v>
      </c>
      <c r="G50" s="28">
        <v>15</v>
      </c>
      <c r="H50" s="28">
        <v>23</v>
      </c>
      <c r="I50" s="28">
        <v>10</v>
      </c>
      <c r="J50" s="28">
        <v>6</v>
      </c>
      <c r="K50" s="28">
        <v>1</v>
      </c>
      <c r="L50" s="28">
        <v>0</v>
      </c>
      <c r="M50" s="15">
        <f t="shared" si="21"/>
        <v>84</v>
      </c>
      <c r="N50" s="19">
        <f t="shared" si="22"/>
        <v>1.6666666666666667</v>
      </c>
      <c r="O50" s="35">
        <f t="shared" si="23"/>
        <v>0.7413522608066792</v>
      </c>
      <c r="P50" s="28">
        <v>0</v>
      </c>
      <c r="Q50" s="28">
        <v>0</v>
      </c>
      <c r="R50" s="28" t="s">
        <v>560</v>
      </c>
    </row>
    <row r="51" spans="1:18" s="17" customFormat="1" ht="21.75">
      <c r="A51" s="20"/>
      <c r="B51" s="84" t="s">
        <v>570</v>
      </c>
      <c r="C51" s="16" t="s">
        <v>537</v>
      </c>
      <c r="D51" s="16" t="s">
        <v>31</v>
      </c>
      <c r="E51" s="84">
        <v>26</v>
      </c>
      <c r="F51" s="84">
        <v>55</v>
      </c>
      <c r="G51" s="84">
        <v>74</v>
      </c>
      <c r="H51" s="84">
        <v>120</v>
      </c>
      <c r="I51" s="84">
        <v>61</v>
      </c>
      <c r="J51" s="84">
        <v>48</v>
      </c>
      <c r="K51" s="84">
        <v>34</v>
      </c>
      <c r="L51" s="84">
        <v>39</v>
      </c>
      <c r="M51" s="15">
        <f>SUM(E51:L51)</f>
        <v>457</v>
      </c>
      <c r="N51" s="19">
        <f>((4*L51)+(3.5*K51)+(3*J51)+(2.5*I51)+(2*H51)+(1.5*G51)+(F51))/M51</f>
        <v>2.138949671772429</v>
      </c>
      <c r="O51" s="35">
        <f>SQRT((16*L51+12.25*K51+9*J51+6.25*I51+4*H51+2.25*G51+F51)/M51-(N51^2))</f>
        <v>1.0080927415596397</v>
      </c>
      <c r="P51" s="84">
        <v>0</v>
      </c>
      <c r="Q51" s="84">
        <v>0</v>
      </c>
      <c r="R51" s="28" t="s">
        <v>560</v>
      </c>
    </row>
    <row r="52" spans="1:18" s="17" customFormat="1" ht="21.75">
      <c r="A52" s="20"/>
      <c r="B52" s="84" t="s">
        <v>571</v>
      </c>
      <c r="C52" s="16" t="s">
        <v>540</v>
      </c>
      <c r="D52" s="16" t="s">
        <v>31</v>
      </c>
      <c r="E52" s="84">
        <v>17</v>
      </c>
      <c r="F52" s="84">
        <v>47</v>
      </c>
      <c r="G52" s="84">
        <v>40</v>
      </c>
      <c r="H52" s="84">
        <v>62</v>
      </c>
      <c r="I52" s="84">
        <v>85</v>
      </c>
      <c r="J52" s="84">
        <v>67</v>
      </c>
      <c r="K52" s="84">
        <v>53</v>
      </c>
      <c r="L52" s="84">
        <v>86</v>
      </c>
      <c r="M52" s="15">
        <f>SUM(E52:L52)</f>
        <v>457</v>
      </c>
      <c r="N52" s="19">
        <f>((4*L52)+(3.5*K52)+(3*J52)+(2.5*I52)+(2*H52)+(1.5*G52)+(F52))/M52</f>
        <v>2.5689277899343543</v>
      </c>
      <c r="O52" s="35">
        <f>SQRT((16*L52+12.25*K52+9*J52+6.25*I52+4*H52+2.25*G52+F52)/M52-(N52^2))</f>
        <v>1.075466185230132</v>
      </c>
      <c r="P52" s="84">
        <v>0</v>
      </c>
      <c r="Q52" s="84">
        <v>0</v>
      </c>
      <c r="R52" s="28" t="s">
        <v>560</v>
      </c>
    </row>
    <row r="53" spans="1:18" s="17" customFormat="1" ht="21.75">
      <c r="A53" s="20"/>
      <c r="B53" s="28" t="s">
        <v>157</v>
      </c>
      <c r="C53" s="16" t="s">
        <v>543</v>
      </c>
      <c r="D53" s="16" t="s">
        <v>31</v>
      </c>
      <c r="E53" s="84">
        <v>22</v>
      </c>
      <c r="F53" s="84">
        <v>101</v>
      </c>
      <c r="G53" s="84">
        <v>103</v>
      </c>
      <c r="H53" s="84">
        <v>75</v>
      </c>
      <c r="I53" s="84">
        <v>52</v>
      </c>
      <c r="J53" s="84">
        <v>27</v>
      </c>
      <c r="K53" s="84">
        <v>25</v>
      </c>
      <c r="L53" s="84">
        <v>48</v>
      </c>
      <c r="M53" s="16">
        <f t="shared" si="21"/>
        <v>453</v>
      </c>
      <c r="N53" s="26">
        <f t="shared" si="22"/>
        <v>1.9779249448123621</v>
      </c>
      <c r="O53" s="85">
        <f t="shared" si="23"/>
        <v>1.053512205850816</v>
      </c>
      <c r="P53" s="84">
        <v>0</v>
      </c>
      <c r="Q53" s="84">
        <v>4</v>
      </c>
      <c r="R53" s="28" t="s">
        <v>560</v>
      </c>
    </row>
    <row r="54" spans="1:18" s="17" customFormat="1" ht="21.75">
      <c r="A54" s="20"/>
      <c r="B54" s="15" t="s">
        <v>572</v>
      </c>
      <c r="C54" s="15" t="s">
        <v>573</v>
      </c>
      <c r="D54" s="15" t="s">
        <v>31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23</v>
      </c>
      <c r="M54" s="15">
        <f t="shared" si="21"/>
        <v>23</v>
      </c>
      <c r="N54" s="19">
        <f t="shared" si="22"/>
        <v>4</v>
      </c>
      <c r="O54" s="35">
        <f t="shared" si="23"/>
        <v>0</v>
      </c>
      <c r="P54" s="28">
        <v>0</v>
      </c>
      <c r="Q54" s="28">
        <v>0</v>
      </c>
      <c r="R54" s="28" t="s">
        <v>561</v>
      </c>
    </row>
    <row r="55" spans="1:31" s="1" customFormat="1" ht="23.25">
      <c r="A55" s="10" t="s">
        <v>19</v>
      </c>
      <c r="B55" s="73" t="s">
        <v>158</v>
      </c>
      <c r="C55" s="7" t="s">
        <v>40</v>
      </c>
      <c r="D55" s="7" t="s">
        <v>32</v>
      </c>
      <c r="E55" s="28">
        <v>10</v>
      </c>
      <c r="F55" s="28">
        <v>5</v>
      </c>
      <c r="G55" s="28">
        <v>10</v>
      </c>
      <c r="H55" s="28">
        <v>15</v>
      </c>
      <c r="I55" s="28">
        <v>13</v>
      </c>
      <c r="J55" s="28">
        <v>12</v>
      </c>
      <c r="K55" s="28">
        <v>13</v>
      </c>
      <c r="L55" s="28">
        <v>5</v>
      </c>
      <c r="M55" s="7">
        <f>SUM(E55:L55)</f>
        <v>83</v>
      </c>
      <c r="N55" s="8">
        <f t="shared" si="22"/>
        <v>2.216867469879518</v>
      </c>
      <c r="O55" s="35">
        <f t="shared" si="23"/>
        <v>1.141212552888156</v>
      </c>
      <c r="P55" s="28">
        <v>0</v>
      </c>
      <c r="Q55" s="28">
        <v>0</v>
      </c>
      <c r="R55" s="28" t="s">
        <v>561</v>
      </c>
      <c r="T55" s="17"/>
      <c r="U55" s="12"/>
      <c r="V55" s="12"/>
      <c r="W55" s="12"/>
      <c r="X55" s="12"/>
      <c r="Y55" s="12"/>
      <c r="Z55" s="12"/>
      <c r="AA55" s="12"/>
      <c r="AB55" s="12"/>
      <c r="AC55" s="17"/>
      <c r="AD55" s="2"/>
      <c r="AE55" s="2"/>
    </row>
    <row r="56" spans="1:31" s="1" customFormat="1" ht="23.25">
      <c r="A56" s="10"/>
      <c r="B56" s="73" t="s">
        <v>159</v>
      </c>
      <c r="C56" s="7" t="s">
        <v>574</v>
      </c>
      <c r="D56" s="7" t="s">
        <v>31</v>
      </c>
      <c r="E56" s="28">
        <v>40</v>
      </c>
      <c r="F56" s="28">
        <v>51</v>
      </c>
      <c r="G56" s="28">
        <v>53</v>
      </c>
      <c r="H56" s="28">
        <v>98</v>
      </c>
      <c r="I56" s="28">
        <v>74</v>
      </c>
      <c r="J56" s="28">
        <v>69</v>
      </c>
      <c r="K56" s="28">
        <v>23</v>
      </c>
      <c r="L56" s="28">
        <v>41</v>
      </c>
      <c r="M56" s="7">
        <f aca="true" t="shared" si="24" ref="M56:M62">SUM(E56:L56)</f>
        <v>449</v>
      </c>
      <c r="N56" s="8">
        <f t="shared" si="22"/>
        <v>2.1447661469933186</v>
      </c>
      <c r="O56" s="35">
        <f t="shared" si="23"/>
        <v>1.0741860755114978</v>
      </c>
      <c r="P56" s="28">
        <v>8</v>
      </c>
      <c r="Q56" s="28">
        <v>0</v>
      </c>
      <c r="R56" s="28" t="s">
        <v>561</v>
      </c>
      <c r="T56" s="17"/>
      <c r="U56" s="12"/>
      <c r="V56" s="12"/>
      <c r="W56" s="12"/>
      <c r="X56" s="12"/>
      <c r="Y56" s="12"/>
      <c r="Z56" s="12"/>
      <c r="AA56" s="12"/>
      <c r="AB56" s="12"/>
      <c r="AC56" s="17"/>
      <c r="AD56" s="2"/>
      <c r="AE56" s="2"/>
    </row>
    <row r="57" spans="1:31" s="1" customFormat="1" ht="21.75" customHeight="1">
      <c r="A57" s="10"/>
      <c r="B57" s="73" t="s">
        <v>160</v>
      </c>
      <c r="C57" s="7" t="s">
        <v>575</v>
      </c>
      <c r="D57" s="7" t="s">
        <v>31</v>
      </c>
      <c r="E57" s="28">
        <v>14</v>
      </c>
      <c r="F57" s="28">
        <v>70</v>
      </c>
      <c r="G57" s="28">
        <v>41</v>
      </c>
      <c r="H57" s="28">
        <v>80</v>
      </c>
      <c r="I57" s="28">
        <v>61</v>
      </c>
      <c r="J57" s="28">
        <v>58</v>
      </c>
      <c r="K57" s="28">
        <v>46</v>
      </c>
      <c r="L57" s="28">
        <v>74</v>
      </c>
      <c r="M57" s="7">
        <f t="shared" si="24"/>
        <v>444</v>
      </c>
      <c r="N57" s="8">
        <f t="shared" si="22"/>
        <v>2.421171171171171</v>
      </c>
      <c r="O57" s="35">
        <f t="shared" si="23"/>
        <v>1.0928112674180874</v>
      </c>
      <c r="P57" s="28">
        <v>0</v>
      </c>
      <c r="Q57" s="28">
        <v>13</v>
      </c>
      <c r="R57" s="28" t="s">
        <v>561</v>
      </c>
      <c r="T57" s="17"/>
      <c r="U57" s="68"/>
      <c r="V57" s="68"/>
      <c r="W57" s="68"/>
      <c r="X57" s="68"/>
      <c r="Y57" s="68"/>
      <c r="Z57" s="68"/>
      <c r="AA57" s="68"/>
      <c r="AB57" s="68"/>
      <c r="AC57" s="17"/>
      <c r="AD57" s="2"/>
      <c r="AE57" s="2"/>
    </row>
    <row r="58" spans="1:31" s="1" customFormat="1" ht="20.25" customHeight="1">
      <c r="A58" s="10"/>
      <c r="B58" s="73" t="s">
        <v>161</v>
      </c>
      <c r="C58" s="7" t="s">
        <v>576</v>
      </c>
      <c r="D58" s="7" t="s">
        <v>31</v>
      </c>
      <c r="E58" s="28">
        <v>10</v>
      </c>
      <c r="F58" s="28">
        <v>27</v>
      </c>
      <c r="G58" s="28">
        <v>33</v>
      </c>
      <c r="H58" s="28">
        <v>115</v>
      </c>
      <c r="I58" s="28">
        <v>97</v>
      </c>
      <c r="J58" s="28">
        <v>60</v>
      </c>
      <c r="K58" s="28">
        <v>41</v>
      </c>
      <c r="L58" s="28">
        <v>68</v>
      </c>
      <c r="M58" s="7">
        <f t="shared" si="24"/>
        <v>451</v>
      </c>
      <c r="N58" s="8">
        <f t="shared" si="22"/>
        <v>2.5376940133037693</v>
      </c>
      <c r="O58" s="35">
        <f t="shared" si="23"/>
        <v>0.9339129253032198</v>
      </c>
      <c r="P58" s="28">
        <v>6</v>
      </c>
      <c r="Q58" s="28">
        <v>0</v>
      </c>
      <c r="R58" s="28" t="s">
        <v>561</v>
      </c>
      <c r="T58" s="17"/>
      <c r="U58" s="47"/>
      <c r="V58" s="47"/>
      <c r="W58" s="47"/>
      <c r="X58" s="47"/>
      <c r="Y58" s="47"/>
      <c r="Z58" s="47"/>
      <c r="AA58" s="47"/>
      <c r="AB58" s="47"/>
      <c r="AC58" s="17"/>
      <c r="AD58" s="2"/>
      <c r="AE58" s="2"/>
    </row>
    <row r="59" spans="1:28" s="1" customFormat="1" ht="23.25">
      <c r="A59" s="7" t="s">
        <v>29</v>
      </c>
      <c r="B59" s="73" t="s">
        <v>572</v>
      </c>
      <c r="C59" s="7" t="s">
        <v>573</v>
      </c>
      <c r="D59" s="7" t="s">
        <v>31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23</v>
      </c>
      <c r="M59" s="7">
        <f t="shared" si="24"/>
        <v>23</v>
      </c>
      <c r="N59" s="8">
        <f t="shared" si="22"/>
        <v>4</v>
      </c>
      <c r="O59" s="35">
        <f t="shared" si="23"/>
        <v>0</v>
      </c>
      <c r="P59" s="28">
        <v>0</v>
      </c>
      <c r="Q59" s="28">
        <v>0</v>
      </c>
      <c r="R59" s="28" t="s">
        <v>599</v>
      </c>
      <c r="T59" s="47"/>
      <c r="U59" s="47"/>
      <c r="V59" s="47"/>
      <c r="W59" s="47"/>
      <c r="X59" s="47"/>
      <c r="Y59" s="47"/>
      <c r="Z59" s="47"/>
      <c r="AA59" s="47"/>
      <c r="AB59" s="47"/>
    </row>
    <row r="60" spans="1:31" s="1" customFormat="1" ht="23.25">
      <c r="A60" s="10"/>
      <c r="B60" s="73" t="s">
        <v>338</v>
      </c>
      <c r="C60" s="7" t="s">
        <v>633</v>
      </c>
      <c r="D60" s="7" t="s">
        <v>32</v>
      </c>
      <c r="E60" s="28">
        <v>3</v>
      </c>
      <c r="F60" s="28">
        <v>11</v>
      </c>
      <c r="G60" s="28">
        <v>6</v>
      </c>
      <c r="H60" s="28">
        <v>9</v>
      </c>
      <c r="I60" s="28">
        <v>9</v>
      </c>
      <c r="J60" s="28">
        <v>12</v>
      </c>
      <c r="K60" s="28">
        <v>5</v>
      </c>
      <c r="L60" s="28">
        <v>7</v>
      </c>
      <c r="M60" s="7">
        <f t="shared" si="24"/>
        <v>62</v>
      </c>
      <c r="N60" s="8">
        <f t="shared" si="22"/>
        <v>2.2903225806451615</v>
      </c>
      <c r="O60" s="35">
        <f t="shared" si="23"/>
        <v>1.08341004024172</v>
      </c>
      <c r="P60" s="28">
        <v>0</v>
      </c>
      <c r="Q60" s="28">
        <v>0</v>
      </c>
      <c r="R60" s="28" t="s">
        <v>599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s="1" customFormat="1" ht="21" customHeight="1">
      <c r="A61" s="10"/>
      <c r="B61" s="73" t="s">
        <v>339</v>
      </c>
      <c r="C61" s="7" t="s">
        <v>608</v>
      </c>
      <c r="D61" s="7" t="s">
        <v>31</v>
      </c>
      <c r="E61" s="28">
        <v>0</v>
      </c>
      <c r="F61" s="28">
        <v>82</v>
      </c>
      <c r="G61" s="28">
        <v>67</v>
      </c>
      <c r="H61" s="28">
        <v>65</v>
      </c>
      <c r="I61" s="28">
        <v>87</v>
      </c>
      <c r="J61" s="28">
        <v>53</v>
      </c>
      <c r="K61" s="28">
        <v>19</v>
      </c>
      <c r="L61" s="28">
        <v>80</v>
      </c>
      <c r="M61" s="7">
        <f t="shared" si="24"/>
        <v>453</v>
      </c>
      <c r="N61" s="8">
        <f t="shared" si="22"/>
        <v>2.3741721854304636</v>
      </c>
      <c r="O61" s="35">
        <f t="shared" si="23"/>
        <v>1.0216506301506778</v>
      </c>
      <c r="P61" s="28">
        <v>0</v>
      </c>
      <c r="Q61" s="28">
        <v>3</v>
      </c>
      <c r="R61" s="28" t="s">
        <v>599</v>
      </c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1:31" s="1" customFormat="1" ht="21" customHeight="1">
      <c r="A62" s="11"/>
      <c r="B62" s="73" t="s">
        <v>340</v>
      </c>
      <c r="C62" s="7" t="s">
        <v>609</v>
      </c>
      <c r="D62" s="7" t="s">
        <v>31</v>
      </c>
      <c r="E62" s="28">
        <v>0</v>
      </c>
      <c r="F62" s="28">
        <v>21</v>
      </c>
      <c r="G62" s="28">
        <v>48</v>
      </c>
      <c r="H62" s="28">
        <v>67</v>
      </c>
      <c r="I62" s="28">
        <v>41</v>
      </c>
      <c r="J62" s="28">
        <v>36</v>
      </c>
      <c r="K62" s="28">
        <v>51</v>
      </c>
      <c r="L62" s="28">
        <v>188</v>
      </c>
      <c r="M62" s="7">
        <f t="shared" si="24"/>
        <v>452</v>
      </c>
      <c r="N62" s="8">
        <f t="shared" si="22"/>
        <v>3.0265486725663715</v>
      </c>
      <c r="O62" s="35">
        <f t="shared" si="23"/>
        <v>1.0193714616539558</v>
      </c>
      <c r="P62" s="28">
        <v>0</v>
      </c>
      <c r="Q62" s="28">
        <v>4</v>
      </c>
      <c r="R62" s="28" t="s">
        <v>599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256" s="49" customFormat="1" ht="21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5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s="49" customFormat="1" ht="21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5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49" customFormat="1" ht="21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5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18" s="49" customFormat="1" ht="18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8"/>
      <c r="P66" s="56"/>
      <c r="Q66" s="56"/>
      <c r="R66" s="56"/>
    </row>
    <row r="67" spans="1:18" s="49" customFormat="1" ht="18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8"/>
      <c r="P67" s="56"/>
      <c r="Q67" s="56"/>
      <c r="R67" s="56"/>
    </row>
    <row r="68" spans="1:18" s="1" customFormat="1" ht="29.25">
      <c r="A68" s="151" t="s">
        <v>52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1:18" s="1" customFormat="1" ht="29.25">
      <c r="A69" s="151" t="s">
        <v>632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spans="1:18" s="17" customFormat="1" ht="23.25">
      <c r="A70" s="149" t="s">
        <v>23</v>
      </c>
      <c r="B70" s="149" t="s">
        <v>0</v>
      </c>
      <c r="C70" s="149" t="s">
        <v>33</v>
      </c>
      <c r="D70" s="149" t="s">
        <v>30</v>
      </c>
      <c r="E70" s="145" t="s">
        <v>18</v>
      </c>
      <c r="F70" s="145"/>
      <c r="G70" s="145"/>
      <c r="H70" s="145"/>
      <c r="I70" s="145"/>
      <c r="J70" s="145"/>
      <c r="K70" s="145"/>
      <c r="L70" s="145"/>
      <c r="M70" s="16" t="s">
        <v>17</v>
      </c>
      <c r="N70" s="141" t="s">
        <v>21</v>
      </c>
      <c r="O70" s="144" t="s">
        <v>22</v>
      </c>
      <c r="P70" s="69"/>
      <c r="Q70" s="69"/>
      <c r="R70" s="149" t="s">
        <v>3</v>
      </c>
    </row>
    <row r="71" spans="1:18" s="17" customFormat="1" ht="23.25">
      <c r="A71" s="149"/>
      <c r="B71" s="149"/>
      <c r="C71" s="149"/>
      <c r="D71" s="149"/>
      <c r="E71" s="15">
        <v>0</v>
      </c>
      <c r="F71" s="15">
        <v>1</v>
      </c>
      <c r="G71" s="15">
        <v>1.5</v>
      </c>
      <c r="H71" s="15">
        <v>2</v>
      </c>
      <c r="I71" s="15">
        <v>2.5</v>
      </c>
      <c r="J71" s="15">
        <v>3</v>
      </c>
      <c r="K71" s="15">
        <v>3.5</v>
      </c>
      <c r="L71" s="15">
        <v>4</v>
      </c>
      <c r="M71" s="18" t="s">
        <v>20</v>
      </c>
      <c r="N71" s="141"/>
      <c r="O71" s="144"/>
      <c r="P71" s="70" t="s">
        <v>1</v>
      </c>
      <c r="Q71" s="70" t="s">
        <v>2</v>
      </c>
      <c r="R71" s="149"/>
    </row>
    <row r="72" spans="1:18" s="17" customFormat="1" ht="21.75">
      <c r="A72" s="15" t="s">
        <v>386</v>
      </c>
      <c r="B72" s="73" t="s">
        <v>341</v>
      </c>
      <c r="C72" s="15" t="s">
        <v>610</v>
      </c>
      <c r="D72" s="15" t="s">
        <v>31</v>
      </c>
      <c r="E72" s="28">
        <v>4</v>
      </c>
      <c r="F72" s="28">
        <v>64</v>
      </c>
      <c r="G72" s="28">
        <v>79</v>
      </c>
      <c r="H72" s="28">
        <v>85</v>
      </c>
      <c r="I72" s="28">
        <v>71</v>
      </c>
      <c r="J72" s="28">
        <v>65</v>
      </c>
      <c r="K72" s="28">
        <v>35</v>
      </c>
      <c r="L72" s="28">
        <v>47</v>
      </c>
      <c r="M72" s="15">
        <f aca="true" t="shared" si="25" ref="M72:M77">SUM(E72:L72)</f>
        <v>450</v>
      </c>
      <c r="N72" s="19">
        <f aca="true" t="shared" si="26" ref="N72:N77">((4*L72)+(3.5*K72)+(3*J72)+(2.5*I72)+(2*H72)+(1.5*G72)+(F72))/M72</f>
        <v>2.301111111111111</v>
      </c>
      <c r="O72" s="35">
        <f aca="true" t="shared" si="27" ref="O72:O77">SQRT((16*L72+12.25*K72+9*J72+6.25*I72+4*H72+2.25*G72+F72)/M72-(N72^2))</f>
        <v>0.9527147695395329</v>
      </c>
      <c r="P72" s="28">
        <v>6</v>
      </c>
      <c r="Q72" s="28">
        <v>0</v>
      </c>
      <c r="R72" s="28" t="s">
        <v>599</v>
      </c>
    </row>
    <row r="73" spans="1:18" s="17" customFormat="1" ht="21.75">
      <c r="A73" s="16"/>
      <c r="B73" s="73" t="s">
        <v>342</v>
      </c>
      <c r="C73" s="15" t="s">
        <v>633</v>
      </c>
      <c r="D73" s="15" t="s">
        <v>32</v>
      </c>
      <c r="E73" s="28">
        <v>2</v>
      </c>
      <c r="F73" s="28">
        <v>2</v>
      </c>
      <c r="G73" s="28">
        <v>0</v>
      </c>
      <c r="H73" s="28">
        <v>5</v>
      </c>
      <c r="I73" s="28">
        <v>4</v>
      </c>
      <c r="J73" s="28">
        <v>6</v>
      </c>
      <c r="K73" s="28">
        <v>13</v>
      </c>
      <c r="L73" s="28">
        <v>28</v>
      </c>
      <c r="M73" s="15">
        <f t="shared" si="25"/>
        <v>60</v>
      </c>
      <c r="N73" s="19">
        <f t="shared" si="26"/>
        <v>3.2916666666666665</v>
      </c>
      <c r="O73" s="35">
        <f t="shared" si="27"/>
        <v>0.9844273575141156</v>
      </c>
      <c r="P73" s="28">
        <v>2</v>
      </c>
      <c r="Q73" s="28">
        <v>0</v>
      </c>
      <c r="R73" s="28" t="s">
        <v>600</v>
      </c>
    </row>
    <row r="74" spans="1:18" s="17" customFormat="1" ht="21.75">
      <c r="A74" s="20"/>
      <c r="B74" s="73" t="s">
        <v>343</v>
      </c>
      <c r="C74" s="15" t="s">
        <v>611</v>
      </c>
      <c r="D74" s="15" t="s">
        <v>31</v>
      </c>
      <c r="E74" s="28">
        <v>10</v>
      </c>
      <c r="F74" s="28">
        <v>49</v>
      </c>
      <c r="G74" s="28">
        <v>35</v>
      </c>
      <c r="H74" s="28">
        <v>58</v>
      </c>
      <c r="I74" s="28">
        <v>82</v>
      </c>
      <c r="J74" s="28">
        <v>76</v>
      </c>
      <c r="K74" s="28">
        <v>49</v>
      </c>
      <c r="L74" s="28">
        <v>94</v>
      </c>
      <c r="M74" s="15">
        <f t="shared" si="25"/>
        <v>453</v>
      </c>
      <c r="N74" s="19">
        <f t="shared" si="26"/>
        <v>2.644591611479029</v>
      </c>
      <c r="O74" s="35">
        <f t="shared" si="27"/>
        <v>1.0424534329789663</v>
      </c>
      <c r="P74" s="28">
        <v>0</v>
      </c>
      <c r="Q74" s="28">
        <v>3</v>
      </c>
      <c r="R74" s="28" t="s">
        <v>600</v>
      </c>
    </row>
    <row r="75" spans="1:18" s="17" customFormat="1" ht="21.75">
      <c r="A75" s="20"/>
      <c r="B75" s="73" t="s">
        <v>344</v>
      </c>
      <c r="C75" s="15" t="s">
        <v>612</v>
      </c>
      <c r="D75" s="15" t="s">
        <v>31</v>
      </c>
      <c r="E75" s="28">
        <v>0</v>
      </c>
      <c r="F75" s="28">
        <v>68</v>
      </c>
      <c r="G75" s="28">
        <v>74</v>
      </c>
      <c r="H75" s="28">
        <v>77</v>
      </c>
      <c r="I75" s="28">
        <v>50</v>
      </c>
      <c r="J75" s="28">
        <v>48</v>
      </c>
      <c r="K75" s="28">
        <v>42</v>
      </c>
      <c r="L75" s="28">
        <v>90</v>
      </c>
      <c r="M75" s="15">
        <f t="shared" si="25"/>
        <v>449</v>
      </c>
      <c r="N75" s="19">
        <f t="shared" si="26"/>
        <v>2.469933184855234</v>
      </c>
      <c r="O75" s="35">
        <f t="shared" si="27"/>
        <v>1.0577364767904447</v>
      </c>
      <c r="P75" s="28">
        <v>0</v>
      </c>
      <c r="Q75" s="28">
        <v>7</v>
      </c>
      <c r="R75" s="28" t="s">
        <v>600</v>
      </c>
    </row>
    <row r="76" spans="1:18" s="17" customFormat="1" ht="21.75">
      <c r="A76" s="20"/>
      <c r="B76" s="73" t="s">
        <v>345</v>
      </c>
      <c r="C76" s="15" t="s">
        <v>613</v>
      </c>
      <c r="D76" s="15" t="s">
        <v>31</v>
      </c>
      <c r="E76" s="28">
        <v>14</v>
      </c>
      <c r="F76" s="28">
        <v>122</v>
      </c>
      <c r="G76" s="28">
        <v>64</v>
      </c>
      <c r="H76" s="28">
        <v>83</v>
      </c>
      <c r="I76" s="28">
        <v>77</v>
      </c>
      <c r="J76" s="28">
        <v>40</v>
      </c>
      <c r="K76" s="28">
        <v>25</v>
      </c>
      <c r="L76" s="28">
        <v>31</v>
      </c>
      <c r="M76" s="15">
        <f t="shared" si="25"/>
        <v>456</v>
      </c>
      <c r="N76" s="19">
        <f t="shared" si="26"/>
        <v>1.9912280701754386</v>
      </c>
      <c r="O76" s="35">
        <f t="shared" si="27"/>
        <v>0.9749774089608412</v>
      </c>
      <c r="P76" s="28">
        <v>0</v>
      </c>
      <c r="Q76" s="28">
        <v>0</v>
      </c>
      <c r="R76" s="28" t="s">
        <v>600</v>
      </c>
    </row>
    <row r="77" spans="1:256" s="1" customFormat="1" ht="21.75" customHeight="1">
      <c r="A77" s="154" t="s">
        <v>45</v>
      </c>
      <c r="B77" s="155"/>
      <c r="C77" s="155"/>
      <c r="D77" s="156"/>
      <c r="E77" s="31">
        <f aca="true" t="shared" si="28" ref="E77:K77">SUM(E26:E44,E49:E62,E72:E76)</f>
        <v>271</v>
      </c>
      <c r="F77" s="31">
        <f t="shared" si="28"/>
        <v>936</v>
      </c>
      <c r="G77" s="31">
        <f t="shared" si="28"/>
        <v>1073</v>
      </c>
      <c r="H77" s="31">
        <f t="shared" si="28"/>
        <v>1811</v>
      </c>
      <c r="I77" s="31">
        <f t="shared" si="28"/>
        <v>1579</v>
      </c>
      <c r="J77" s="31">
        <f t="shared" si="28"/>
        <v>1429</v>
      </c>
      <c r="K77" s="31">
        <f t="shared" si="28"/>
        <v>1041</v>
      </c>
      <c r="L77" s="31">
        <f>SUM(L26:L44,L49:L62,L72:L76)</f>
        <v>1634</v>
      </c>
      <c r="M77" s="62">
        <f t="shared" si="25"/>
        <v>9774</v>
      </c>
      <c r="N77" s="8">
        <f t="shared" si="26"/>
        <v>2.514988745651729</v>
      </c>
      <c r="O77" s="35">
        <f t="shared" si="27"/>
        <v>1.031430263495934</v>
      </c>
      <c r="P77" s="31">
        <f>SUM(P26:P44,P49:P62,P72:P76)</f>
        <v>25</v>
      </c>
      <c r="Q77" s="31">
        <f>SUM(Q26:Q44,Q49:Q62,Q72:Q76)</f>
        <v>49</v>
      </c>
      <c r="R77" s="3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19" s="12" customFormat="1" ht="21.75" customHeight="1">
      <c r="A78" s="154" t="s">
        <v>47</v>
      </c>
      <c r="B78" s="155"/>
      <c r="C78" s="155"/>
      <c r="D78" s="156"/>
      <c r="E78" s="8">
        <f aca="true" t="shared" si="29" ref="E78:L78">(E77*100)/$M77</f>
        <v>2.7726621649273584</v>
      </c>
      <c r="F78" s="8">
        <f t="shared" si="29"/>
        <v>9.576427255985267</v>
      </c>
      <c r="G78" s="8">
        <f t="shared" si="29"/>
        <v>10.978105177000204</v>
      </c>
      <c r="H78" s="8">
        <f t="shared" si="29"/>
        <v>18.528749744219358</v>
      </c>
      <c r="I78" s="8">
        <f t="shared" si="29"/>
        <v>16.15510538162472</v>
      </c>
      <c r="J78" s="8">
        <f t="shared" si="29"/>
        <v>14.620421526498875</v>
      </c>
      <c r="K78" s="8">
        <f t="shared" si="29"/>
        <v>10.650705954573358</v>
      </c>
      <c r="L78" s="8">
        <f t="shared" si="29"/>
        <v>16.71782279517086</v>
      </c>
      <c r="M78" s="8">
        <f>((M77-(P77+Q77))*100)/$M77</f>
        <v>99.24288929813791</v>
      </c>
      <c r="N78" s="23" t="s">
        <v>19</v>
      </c>
      <c r="O78" s="36" t="s">
        <v>19</v>
      </c>
      <c r="P78" s="8">
        <f>(P77*100)/$M77</f>
        <v>0.255780642520974</v>
      </c>
      <c r="Q78" s="8">
        <f>(Q77*100)/$M77</f>
        <v>0.5013300593411091</v>
      </c>
      <c r="R78" s="11"/>
      <c r="S78" s="59"/>
    </row>
    <row r="79" spans="1:18" s="49" customFormat="1" ht="18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58"/>
      <c r="P79" s="56"/>
      <c r="Q79" s="56"/>
      <c r="R79" s="56"/>
    </row>
    <row r="80" spans="1:18" s="49" customFormat="1" ht="18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58"/>
      <c r="P80" s="56"/>
      <c r="Q80" s="56"/>
      <c r="R80" s="56"/>
    </row>
    <row r="81" spans="1:18" s="49" customFormat="1" ht="18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58"/>
      <c r="P81" s="56"/>
      <c r="Q81" s="56"/>
      <c r="R81" s="56"/>
    </row>
    <row r="82" spans="1:18" s="49" customFormat="1" ht="18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8"/>
      <c r="P82" s="56"/>
      <c r="Q82" s="56"/>
      <c r="R82" s="56"/>
    </row>
    <row r="83" spans="1:18" s="49" customFormat="1" ht="18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58"/>
      <c r="P83" s="56"/>
      <c r="Q83" s="56"/>
      <c r="R83" s="56"/>
    </row>
    <row r="84" spans="1:18" s="49" customFormat="1" ht="18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7"/>
      <c r="O84" s="58"/>
      <c r="P84" s="56"/>
      <c r="Q84" s="56"/>
      <c r="R84" s="56"/>
    </row>
    <row r="85" spans="1:18" s="49" customFormat="1" ht="18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7"/>
      <c r="O85" s="58"/>
      <c r="P85" s="56"/>
      <c r="Q85" s="56"/>
      <c r="R85" s="56"/>
    </row>
    <row r="86" spans="1:18" s="49" customFormat="1" ht="18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7"/>
      <c r="O86" s="58"/>
      <c r="P86" s="56"/>
      <c r="Q86" s="56"/>
      <c r="R86" s="56"/>
    </row>
    <row r="87" spans="1:18" s="49" customFormat="1" ht="18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58"/>
      <c r="P87" s="56"/>
      <c r="Q87" s="56"/>
      <c r="R87" s="56"/>
    </row>
    <row r="88" spans="1:18" s="49" customFormat="1" ht="18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8"/>
      <c r="P88" s="56"/>
      <c r="Q88" s="56"/>
      <c r="R88" s="56"/>
    </row>
    <row r="89" spans="1:18" s="49" customFormat="1" ht="18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7"/>
      <c r="O89" s="58"/>
      <c r="P89" s="56"/>
      <c r="Q89" s="56"/>
      <c r="R89" s="56"/>
    </row>
    <row r="90" spans="1:18" s="49" customFormat="1" ht="18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8"/>
      <c r="P90" s="56"/>
      <c r="Q90" s="56"/>
      <c r="R90" s="56"/>
    </row>
    <row r="91" spans="1:18" s="49" customFormat="1" ht="18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7"/>
      <c r="O91" s="58"/>
      <c r="P91" s="56"/>
      <c r="Q91" s="56"/>
      <c r="R91" s="56"/>
    </row>
    <row r="92" spans="1:18" s="49" customFormat="1" ht="18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7"/>
      <c r="O92" s="58"/>
      <c r="P92" s="56"/>
      <c r="Q92" s="56"/>
      <c r="R92" s="56"/>
    </row>
    <row r="93" spans="1:18" s="49" customFormat="1" ht="18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58"/>
      <c r="P93" s="56"/>
      <c r="Q93" s="56"/>
      <c r="R93" s="56"/>
    </row>
    <row r="94" spans="1:18" s="49" customFormat="1" ht="18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7"/>
      <c r="O94" s="58"/>
      <c r="P94" s="56"/>
      <c r="Q94" s="56"/>
      <c r="R94" s="56"/>
    </row>
    <row r="95" spans="1:18" s="49" customFormat="1" ht="18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58"/>
      <c r="P95" s="56"/>
      <c r="Q95" s="56"/>
      <c r="R95" s="56"/>
    </row>
    <row r="96" spans="1:18" s="49" customFormat="1" ht="18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7"/>
      <c r="O96" s="58"/>
      <c r="P96" s="56"/>
      <c r="Q96" s="56"/>
      <c r="R96" s="56"/>
    </row>
    <row r="97" spans="1:18" s="49" customFormat="1" ht="18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7"/>
      <c r="O97" s="58"/>
      <c r="P97" s="56"/>
      <c r="Q97" s="56"/>
      <c r="R97" s="56"/>
    </row>
    <row r="98" spans="1:18" s="49" customFormat="1" ht="18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7"/>
      <c r="O98" s="58"/>
      <c r="P98" s="56"/>
      <c r="Q98" s="56"/>
      <c r="R98" s="56"/>
    </row>
    <row r="99" spans="1:18" s="49" customFormat="1" ht="18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  <c r="O99" s="58"/>
      <c r="P99" s="56"/>
      <c r="Q99" s="56"/>
      <c r="R99" s="56"/>
    </row>
    <row r="100" spans="1:18" s="49" customFormat="1" ht="18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8"/>
      <c r="P100" s="56"/>
      <c r="Q100" s="56"/>
      <c r="R100" s="56"/>
    </row>
    <row r="101" spans="1:18" s="49" customFormat="1" ht="18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7"/>
      <c r="O101" s="58"/>
      <c r="P101" s="56"/>
      <c r="Q101" s="56"/>
      <c r="R101" s="56"/>
    </row>
    <row r="102" spans="1:18" s="49" customFormat="1" ht="18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7"/>
      <c r="O102" s="58"/>
      <c r="P102" s="56"/>
      <c r="Q102" s="56"/>
      <c r="R102" s="56"/>
    </row>
    <row r="103" spans="1:18" s="49" customFormat="1" ht="18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7"/>
      <c r="O103" s="58"/>
      <c r="P103" s="56"/>
      <c r="Q103" s="56"/>
      <c r="R103" s="56"/>
    </row>
    <row r="104" spans="1:18" s="49" customFormat="1" ht="18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8"/>
      <c r="P104" s="56"/>
      <c r="Q104" s="56"/>
      <c r="R104" s="56"/>
    </row>
    <row r="105" spans="1:18" s="49" customFormat="1" ht="18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7"/>
      <c r="O105" s="58"/>
      <c r="P105" s="56"/>
      <c r="Q105" s="56"/>
      <c r="R105" s="56"/>
    </row>
    <row r="106" spans="1:18" s="49" customFormat="1" ht="18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58"/>
      <c r="P106" s="56"/>
      <c r="Q106" s="56"/>
      <c r="R106" s="56"/>
    </row>
    <row r="107" spans="1:18" s="49" customFormat="1" ht="18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7"/>
      <c r="O107" s="58"/>
      <c r="P107" s="56"/>
      <c r="Q107" s="56"/>
      <c r="R107" s="56"/>
    </row>
    <row r="108" spans="1:18" s="49" customFormat="1" ht="18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8"/>
      <c r="P108" s="56"/>
      <c r="Q108" s="56"/>
      <c r="R108" s="56"/>
    </row>
    <row r="109" spans="1:18" s="49" customFormat="1" ht="18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8"/>
      <c r="P109" s="56"/>
      <c r="Q109" s="56"/>
      <c r="R109" s="56"/>
    </row>
    <row r="110" spans="1:18" s="49" customFormat="1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  <c r="O110" s="58"/>
      <c r="P110" s="56"/>
      <c r="Q110" s="56"/>
      <c r="R110" s="56"/>
    </row>
    <row r="111" spans="1:18" s="49" customFormat="1" ht="18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8"/>
      <c r="P111" s="56"/>
      <c r="Q111" s="56"/>
      <c r="R111" s="56"/>
    </row>
    <row r="112" spans="1:18" s="49" customFormat="1" ht="18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7"/>
      <c r="O112" s="58"/>
      <c r="P112" s="56"/>
      <c r="Q112" s="56"/>
      <c r="R112" s="56"/>
    </row>
    <row r="113" spans="1:18" s="49" customFormat="1" ht="18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  <c r="O113" s="58"/>
      <c r="P113" s="56"/>
      <c r="Q113" s="56"/>
      <c r="R113" s="56"/>
    </row>
  </sheetData>
  <sheetProtection/>
  <mergeCells count="44">
    <mergeCell ref="A68:R68"/>
    <mergeCell ref="A69:R69"/>
    <mergeCell ref="A70:A71"/>
    <mergeCell ref="B70:B71"/>
    <mergeCell ref="C70:C71"/>
    <mergeCell ref="D70:D71"/>
    <mergeCell ref="E70:L70"/>
    <mergeCell ref="N70:N71"/>
    <mergeCell ref="O70:O71"/>
    <mergeCell ref="R70:R71"/>
    <mergeCell ref="A77:D77"/>
    <mergeCell ref="A78:D78"/>
    <mergeCell ref="A1:R1"/>
    <mergeCell ref="A2:R2"/>
    <mergeCell ref="A22:R22"/>
    <mergeCell ref="A23:R23"/>
    <mergeCell ref="A3:A4"/>
    <mergeCell ref="B3:B4"/>
    <mergeCell ref="C3:C4"/>
    <mergeCell ref="D3:D4"/>
    <mergeCell ref="E3:L3"/>
    <mergeCell ref="N3:N4"/>
    <mergeCell ref="O3:O4"/>
    <mergeCell ref="R3:R4"/>
    <mergeCell ref="D47:D48"/>
    <mergeCell ref="E24:L24"/>
    <mergeCell ref="N24:N25"/>
    <mergeCell ref="O24:O25"/>
    <mergeCell ref="A46:R46"/>
    <mergeCell ref="R24:R25"/>
    <mergeCell ref="A24:A25"/>
    <mergeCell ref="B24:B25"/>
    <mergeCell ref="C24:C25"/>
    <mergeCell ref="D24:D25"/>
    <mergeCell ref="A17:D17"/>
    <mergeCell ref="A18:D18"/>
    <mergeCell ref="A45:R45"/>
    <mergeCell ref="E47:L47"/>
    <mergeCell ref="N47:N48"/>
    <mergeCell ref="O47:O48"/>
    <mergeCell ref="R47:R48"/>
    <mergeCell ref="A47:A48"/>
    <mergeCell ref="B47:B48"/>
    <mergeCell ref="C47:C48"/>
  </mergeCells>
  <printOptions/>
  <pageMargins left="0.75" right="0.47" top="0.65" bottom="0.5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25">
      <selection activeCell="M32" sqref="M32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5" width="7.00390625" style="0" customWidth="1"/>
  </cols>
  <sheetData>
    <row r="1" spans="1:18" s="114" customFormat="1" ht="26.25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14" customFormat="1" ht="26.25">
      <c r="A2" s="146" t="s">
        <v>631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2" s="1" customFormat="1" ht="23.25">
      <c r="A3" s="141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45</v>
      </c>
      <c r="AE3" s="12" t="s">
        <v>1</v>
      </c>
      <c r="AF3" s="1" t="s">
        <v>2</v>
      </c>
    </row>
    <row r="4" spans="1:32" s="1" customFormat="1" ht="23.25">
      <c r="A4" s="141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U4" s="1" t="s">
        <v>24</v>
      </c>
      <c r="V4" s="1">
        <f>SUM(E5:E10)</f>
        <v>15</v>
      </c>
      <c r="W4" s="1">
        <f aca="true" t="shared" si="0" ref="W4:AC4">SUM(F5:F10)</f>
        <v>235</v>
      </c>
      <c r="X4" s="1">
        <f t="shared" si="0"/>
        <v>270</v>
      </c>
      <c r="Y4" s="1">
        <f t="shared" si="0"/>
        <v>441</v>
      </c>
      <c r="Z4" s="1">
        <f t="shared" si="0"/>
        <v>602</v>
      </c>
      <c r="AA4" s="1">
        <f t="shared" si="0"/>
        <v>739</v>
      </c>
      <c r="AB4" s="1">
        <f t="shared" si="0"/>
        <v>518</v>
      </c>
      <c r="AC4" s="1">
        <f t="shared" si="0"/>
        <v>605</v>
      </c>
      <c r="AD4" s="1">
        <f>SUM(V4:AC4)</f>
        <v>3425</v>
      </c>
      <c r="AE4" s="1">
        <f>SUM(P5:P10)</f>
        <v>0</v>
      </c>
      <c r="AF4" s="1">
        <f>SUM(Q5:Q10)</f>
        <v>1</v>
      </c>
    </row>
    <row r="5" spans="1:32" s="1" customFormat="1" ht="23.25">
      <c r="A5" s="7" t="s">
        <v>24</v>
      </c>
      <c r="B5" s="22" t="s">
        <v>87</v>
      </c>
      <c r="C5" s="76" t="s">
        <v>41</v>
      </c>
      <c r="D5" s="22" t="s">
        <v>32</v>
      </c>
      <c r="E5" s="7">
        <v>1</v>
      </c>
      <c r="F5" s="7">
        <v>29</v>
      </c>
      <c r="G5" s="7">
        <v>31</v>
      </c>
      <c r="H5" s="7">
        <v>79</v>
      </c>
      <c r="I5" s="7">
        <v>101</v>
      </c>
      <c r="J5" s="7">
        <v>115</v>
      </c>
      <c r="K5" s="7">
        <v>79</v>
      </c>
      <c r="L5" s="7">
        <v>136</v>
      </c>
      <c r="M5" s="7">
        <f aca="true" t="shared" si="1" ref="M5:M16">SUM(E5:L5)</f>
        <v>571</v>
      </c>
      <c r="N5" s="8">
        <f aca="true" t="shared" si="2" ref="N5:N16">((4*L5)+(3.5*K5)+(3*J5)+(2.5*I5)+(2*H5)+(1.5*G5)+(F5))/M5</f>
        <v>2.892294220665499</v>
      </c>
      <c r="O5" s="40">
        <f aca="true" t="shared" si="3" ref="O5:O16">SQRT((16*L5+12.25*K5+9*J5+6.25*I5+4*H5+2.25*G5+F5)/M5-(N5^2))</f>
        <v>0.8858946170134827</v>
      </c>
      <c r="P5" s="7">
        <v>0</v>
      </c>
      <c r="Q5" s="7">
        <v>0</v>
      </c>
      <c r="R5" s="7" t="s">
        <v>387</v>
      </c>
      <c r="U5" s="1" t="s">
        <v>25</v>
      </c>
      <c r="V5" s="1">
        <f>SUM(E11:E16)</f>
        <v>85</v>
      </c>
      <c r="W5" s="1">
        <f aca="true" t="shared" si="4" ref="W5:AC5">SUM(F11:F16)</f>
        <v>315</v>
      </c>
      <c r="X5" s="1">
        <f t="shared" si="4"/>
        <v>219</v>
      </c>
      <c r="Y5" s="1">
        <f t="shared" si="4"/>
        <v>409</v>
      </c>
      <c r="Z5" s="1">
        <f t="shared" si="4"/>
        <v>359</v>
      </c>
      <c r="AA5" s="1">
        <f t="shared" si="4"/>
        <v>484</v>
      </c>
      <c r="AB5" s="1">
        <f t="shared" si="4"/>
        <v>495</v>
      </c>
      <c r="AC5" s="1">
        <f t="shared" si="4"/>
        <v>979</v>
      </c>
      <c r="AD5" s="1">
        <f>SUM(V5:AC5)</f>
        <v>3345</v>
      </c>
      <c r="AE5" s="1">
        <f>SUM(P11:P16)</f>
        <v>2</v>
      </c>
      <c r="AF5" s="1">
        <f>SUM(Q11:Q16)</f>
        <v>1</v>
      </c>
    </row>
    <row r="6" spans="1:32" s="1" customFormat="1" ht="23.25">
      <c r="A6" s="9"/>
      <c r="B6" s="22" t="s">
        <v>88</v>
      </c>
      <c r="C6" s="22" t="s">
        <v>93</v>
      </c>
      <c r="D6" s="22" t="s">
        <v>32</v>
      </c>
      <c r="E6" s="7">
        <v>2</v>
      </c>
      <c r="F6" s="7">
        <v>108</v>
      </c>
      <c r="G6" s="7">
        <v>101</v>
      </c>
      <c r="H6" s="7">
        <v>111</v>
      </c>
      <c r="I6" s="7">
        <v>100</v>
      </c>
      <c r="J6" s="7">
        <v>77</v>
      </c>
      <c r="K6" s="7">
        <v>41</v>
      </c>
      <c r="L6" s="7">
        <v>31</v>
      </c>
      <c r="M6" s="7">
        <f t="shared" si="1"/>
        <v>571</v>
      </c>
      <c r="N6" s="8">
        <f t="shared" si="2"/>
        <v>2.1541155866900175</v>
      </c>
      <c r="O6" s="40">
        <f t="shared" si="3"/>
        <v>0.8837289925927516</v>
      </c>
      <c r="P6" s="7">
        <v>0</v>
      </c>
      <c r="Q6" s="7">
        <v>0</v>
      </c>
      <c r="R6" s="7" t="s">
        <v>387</v>
      </c>
      <c r="U6" s="1" t="s">
        <v>26</v>
      </c>
      <c r="V6" s="1">
        <f>SUM(E26:E28)</f>
        <v>23</v>
      </c>
      <c r="W6" s="1">
        <f aca="true" t="shared" si="5" ref="W6:AC6">SUM(F26:F28)</f>
        <v>127</v>
      </c>
      <c r="X6" s="1">
        <f t="shared" si="5"/>
        <v>165</v>
      </c>
      <c r="Y6" s="1">
        <f t="shared" si="5"/>
        <v>389</v>
      </c>
      <c r="Z6" s="1">
        <f t="shared" si="5"/>
        <v>243</v>
      </c>
      <c r="AA6" s="1">
        <f t="shared" si="5"/>
        <v>239</v>
      </c>
      <c r="AB6" s="1">
        <f t="shared" si="5"/>
        <v>182</v>
      </c>
      <c r="AC6" s="1">
        <f t="shared" si="5"/>
        <v>393</v>
      </c>
      <c r="AD6" s="1">
        <f>SUM(V6:AC6)</f>
        <v>1761</v>
      </c>
      <c r="AE6" s="1">
        <f>SUM(P26:P28)</f>
        <v>3</v>
      </c>
      <c r="AF6" s="1">
        <f>SUM(Q26:Q28)</f>
        <v>0</v>
      </c>
    </row>
    <row r="7" spans="1:32" s="1" customFormat="1" ht="23.25">
      <c r="A7" s="10"/>
      <c r="B7" s="22" t="s">
        <v>89</v>
      </c>
      <c r="C7" s="22" t="s">
        <v>119</v>
      </c>
      <c r="D7" s="22" t="s">
        <v>32</v>
      </c>
      <c r="E7" s="7">
        <v>1</v>
      </c>
      <c r="F7" s="7">
        <v>14</v>
      </c>
      <c r="G7" s="7">
        <v>20</v>
      </c>
      <c r="H7" s="7">
        <v>51</v>
      </c>
      <c r="I7" s="7">
        <v>122</v>
      </c>
      <c r="J7" s="7">
        <v>148</v>
      </c>
      <c r="K7" s="7">
        <v>129</v>
      </c>
      <c r="L7" s="7">
        <v>86</v>
      </c>
      <c r="M7" s="7">
        <f t="shared" si="1"/>
        <v>571</v>
      </c>
      <c r="N7" s="8">
        <f t="shared" si="2"/>
        <v>2.960595446584939</v>
      </c>
      <c r="O7" s="40">
        <f t="shared" si="3"/>
        <v>0.7354703482698453</v>
      </c>
      <c r="P7" s="7">
        <v>0</v>
      </c>
      <c r="Q7" s="7">
        <v>0</v>
      </c>
      <c r="R7" s="7" t="s">
        <v>387</v>
      </c>
      <c r="U7" s="1" t="s">
        <v>27</v>
      </c>
      <c r="V7" s="1">
        <f aca="true" t="shared" si="6" ref="V7:AC7">SUM(E48:E52)</f>
        <v>73</v>
      </c>
      <c r="W7" s="1">
        <f t="shared" si="6"/>
        <v>82</v>
      </c>
      <c r="X7" s="1">
        <f t="shared" si="6"/>
        <v>148</v>
      </c>
      <c r="Y7" s="1">
        <f t="shared" si="6"/>
        <v>337</v>
      </c>
      <c r="Z7" s="1">
        <f t="shared" si="6"/>
        <v>503</v>
      </c>
      <c r="AA7" s="1">
        <f t="shared" si="6"/>
        <v>577</v>
      </c>
      <c r="AB7" s="1">
        <f t="shared" si="6"/>
        <v>387</v>
      </c>
      <c r="AC7" s="1">
        <f t="shared" si="6"/>
        <v>656</v>
      </c>
      <c r="AD7" s="1">
        <f>SUM(V7:AC7)</f>
        <v>2763</v>
      </c>
      <c r="AE7" s="120">
        <f>SUM(P48:P52)</f>
        <v>2</v>
      </c>
      <c r="AF7" s="120">
        <f>SUM(Q48:Q52)</f>
        <v>23</v>
      </c>
    </row>
    <row r="8" spans="1:32" s="1" customFormat="1" ht="23.25">
      <c r="A8" s="10"/>
      <c r="B8" s="22" t="s">
        <v>90</v>
      </c>
      <c r="C8" s="76" t="s">
        <v>41</v>
      </c>
      <c r="D8" s="22" t="s">
        <v>32</v>
      </c>
      <c r="E8" s="7">
        <v>1</v>
      </c>
      <c r="F8" s="7">
        <v>14</v>
      </c>
      <c r="G8" s="7">
        <v>22</v>
      </c>
      <c r="H8" s="7">
        <v>51</v>
      </c>
      <c r="I8" s="7">
        <v>93</v>
      </c>
      <c r="J8" s="7">
        <v>165</v>
      </c>
      <c r="K8" s="7">
        <v>119</v>
      </c>
      <c r="L8" s="7">
        <v>106</v>
      </c>
      <c r="M8" s="7">
        <f t="shared" si="1"/>
        <v>571</v>
      </c>
      <c r="N8" s="8">
        <f t="shared" si="2"/>
        <v>3.0070052539404553</v>
      </c>
      <c r="O8" s="40">
        <f t="shared" si="3"/>
        <v>0.7538250144010018</v>
      </c>
      <c r="P8" s="7">
        <v>0</v>
      </c>
      <c r="Q8" s="7">
        <v>0</v>
      </c>
      <c r="R8" s="7" t="s">
        <v>388</v>
      </c>
      <c r="U8" s="1" t="s">
        <v>29</v>
      </c>
      <c r="V8" s="12">
        <f>SUM(E69:E73)</f>
        <v>39</v>
      </c>
      <c r="W8" s="12">
        <f aca="true" t="shared" si="7" ref="W8:AC8">SUM(F69:F73)</f>
        <v>94</v>
      </c>
      <c r="X8" s="12">
        <f t="shared" si="7"/>
        <v>83</v>
      </c>
      <c r="Y8" s="12">
        <f t="shared" si="7"/>
        <v>197</v>
      </c>
      <c r="Z8" s="12">
        <f t="shared" si="7"/>
        <v>352</v>
      </c>
      <c r="AA8" s="12">
        <f t="shared" si="7"/>
        <v>462</v>
      </c>
      <c r="AB8" s="12">
        <f t="shared" si="7"/>
        <v>445</v>
      </c>
      <c r="AC8" s="12">
        <f t="shared" si="7"/>
        <v>840</v>
      </c>
      <c r="AD8" s="1">
        <f>SUM(V8:AC8)</f>
        <v>2512</v>
      </c>
      <c r="AE8" s="1">
        <f>SUM(P69:P73)</f>
        <v>12</v>
      </c>
      <c r="AF8" s="1">
        <f>SUM(Q69:Q73)</f>
        <v>2</v>
      </c>
    </row>
    <row r="9" spans="1:18" s="1" customFormat="1" ht="23.25">
      <c r="A9" s="10"/>
      <c r="B9" s="22" t="s">
        <v>91</v>
      </c>
      <c r="C9" s="22" t="s">
        <v>93</v>
      </c>
      <c r="D9" s="22" t="s">
        <v>32</v>
      </c>
      <c r="E9" s="7">
        <v>9</v>
      </c>
      <c r="F9" s="7">
        <v>65</v>
      </c>
      <c r="G9" s="7">
        <v>87</v>
      </c>
      <c r="H9" s="7">
        <v>118</v>
      </c>
      <c r="I9" s="7">
        <v>88</v>
      </c>
      <c r="J9" s="7">
        <v>78</v>
      </c>
      <c r="K9" s="7">
        <v>50</v>
      </c>
      <c r="L9" s="7">
        <v>75</v>
      </c>
      <c r="M9" s="7">
        <f t="shared" si="1"/>
        <v>570</v>
      </c>
      <c r="N9" s="8">
        <f t="shared" si="2"/>
        <v>2.386842105263158</v>
      </c>
      <c r="O9" s="40">
        <f t="shared" si="3"/>
        <v>0.982256010318132</v>
      </c>
      <c r="P9" s="7">
        <v>0</v>
      </c>
      <c r="Q9" s="7">
        <v>1</v>
      </c>
      <c r="R9" s="7" t="s">
        <v>388</v>
      </c>
    </row>
    <row r="10" spans="1:32" s="1" customFormat="1" ht="23.25">
      <c r="A10" s="11"/>
      <c r="B10" s="22" t="s">
        <v>92</v>
      </c>
      <c r="C10" s="22" t="s">
        <v>119</v>
      </c>
      <c r="D10" s="22" t="s">
        <v>32</v>
      </c>
      <c r="E10" s="7">
        <v>1</v>
      </c>
      <c r="F10" s="7">
        <v>5</v>
      </c>
      <c r="G10" s="7">
        <v>9</v>
      </c>
      <c r="H10" s="7">
        <v>31</v>
      </c>
      <c r="I10" s="7">
        <v>98</v>
      </c>
      <c r="J10" s="7">
        <v>156</v>
      </c>
      <c r="K10" s="7">
        <v>100</v>
      </c>
      <c r="L10" s="7">
        <v>171</v>
      </c>
      <c r="M10" s="7">
        <f t="shared" si="1"/>
        <v>571</v>
      </c>
      <c r="N10" s="8">
        <f t="shared" si="2"/>
        <v>3.2005253940455343</v>
      </c>
      <c r="O10" s="40">
        <f t="shared" si="3"/>
        <v>0.6974934386722706</v>
      </c>
      <c r="P10" s="7">
        <v>0</v>
      </c>
      <c r="Q10" s="7">
        <v>0</v>
      </c>
      <c r="R10" s="7" t="s">
        <v>388</v>
      </c>
      <c r="U10" s="13" t="s">
        <v>69</v>
      </c>
      <c r="V10" s="68">
        <f aca="true" t="shared" si="8" ref="V10:AF10">SUM(V4:V6)</f>
        <v>123</v>
      </c>
      <c r="W10" s="68">
        <f t="shared" si="8"/>
        <v>677</v>
      </c>
      <c r="X10" s="68">
        <f t="shared" si="8"/>
        <v>654</v>
      </c>
      <c r="Y10" s="68">
        <f t="shared" si="8"/>
        <v>1239</v>
      </c>
      <c r="Z10" s="68">
        <f t="shared" si="8"/>
        <v>1204</v>
      </c>
      <c r="AA10" s="68">
        <f t="shared" si="8"/>
        <v>1462</v>
      </c>
      <c r="AB10" s="68">
        <f t="shared" si="8"/>
        <v>1195</v>
      </c>
      <c r="AC10" s="68">
        <f t="shared" si="8"/>
        <v>1977</v>
      </c>
      <c r="AD10" s="68">
        <f t="shared" si="8"/>
        <v>8531</v>
      </c>
      <c r="AE10" s="68">
        <f t="shared" si="8"/>
        <v>5</v>
      </c>
      <c r="AF10" s="68">
        <f t="shared" si="8"/>
        <v>2</v>
      </c>
    </row>
    <row r="11" spans="1:32" s="1" customFormat="1" ht="23.25">
      <c r="A11" s="7" t="s">
        <v>25</v>
      </c>
      <c r="B11" s="22" t="s">
        <v>162</v>
      </c>
      <c r="C11" s="76" t="s">
        <v>452</v>
      </c>
      <c r="D11" s="22" t="s">
        <v>32</v>
      </c>
      <c r="E11" s="7">
        <v>1</v>
      </c>
      <c r="F11" s="7">
        <v>3</v>
      </c>
      <c r="G11" s="7">
        <v>21</v>
      </c>
      <c r="H11" s="7">
        <v>66</v>
      </c>
      <c r="I11" s="7">
        <v>60</v>
      </c>
      <c r="J11" s="7">
        <v>96</v>
      </c>
      <c r="K11" s="7">
        <v>117</v>
      </c>
      <c r="L11" s="7">
        <v>194</v>
      </c>
      <c r="M11" s="7">
        <f t="shared" si="1"/>
        <v>558</v>
      </c>
      <c r="N11" s="8">
        <f t="shared" si="2"/>
        <v>3.207885304659498</v>
      </c>
      <c r="O11" s="40">
        <f t="shared" si="3"/>
        <v>0.7901559492410122</v>
      </c>
      <c r="P11" s="7">
        <v>0</v>
      </c>
      <c r="Q11" s="7">
        <v>0</v>
      </c>
      <c r="R11" s="7" t="s">
        <v>415</v>
      </c>
      <c r="U11" s="47" t="s">
        <v>70</v>
      </c>
      <c r="V11" s="12">
        <f aca="true" t="shared" si="9" ref="V11:AF11">SUM(V7:V8)</f>
        <v>112</v>
      </c>
      <c r="W11" s="12">
        <f t="shared" si="9"/>
        <v>176</v>
      </c>
      <c r="X11" s="12">
        <f t="shared" si="9"/>
        <v>231</v>
      </c>
      <c r="Y11" s="12">
        <f t="shared" si="9"/>
        <v>534</v>
      </c>
      <c r="Z11" s="12">
        <f t="shared" si="9"/>
        <v>855</v>
      </c>
      <c r="AA11" s="12">
        <f t="shared" si="9"/>
        <v>1039</v>
      </c>
      <c r="AB11" s="12">
        <f t="shared" si="9"/>
        <v>832</v>
      </c>
      <c r="AC11" s="12">
        <f t="shared" si="9"/>
        <v>1496</v>
      </c>
      <c r="AD11" s="12">
        <f t="shared" si="9"/>
        <v>5275</v>
      </c>
      <c r="AE11" s="12">
        <f t="shared" si="9"/>
        <v>14</v>
      </c>
      <c r="AF11" s="12">
        <f t="shared" si="9"/>
        <v>25</v>
      </c>
    </row>
    <row r="12" spans="1:32" s="1" customFormat="1" ht="23.25">
      <c r="A12" s="9"/>
      <c r="B12" s="22" t="s">
        <v>163</v>
      </c>
      <c r="C12" s="22" t="s">
        <v>453</v>
      </c>
      <c r="D12" s="22" t="s">
        <v>32</v>
      </c>
      <c r="E12" s="7">
        <v>16</v>
      </c>
      <c r="F12" s="7">
        <v>72</v>
      </c>
      <c r="G12" s="7">
        <v>53</v>
      </c>
      <c r="H12" s="7">
        <v>84</v>
      </c>
      <c r="I12" s="7">
        <v>62</v>
      </c>
      <c r="J12" s="7">
        <v>89</v>
      </c>
      <c r="K12" s="7">
        <v>77</v>
      </c>
      <c r="L12" s="7">
        <v>105</v>
      </c>
      <c r="M12" s="7">
        <f t="shared" si="1"/>
        <v>558</v>
      </c>
      <c r="N12" s="8">
        <f t="shared" si="2"/>
        <v>2.564516129032258</v>
      </c>
      <c r="O12" s="40">
        <f t="shared" si="3"/>
        <v>1.0950993959526416</v>
      </c>
      <c r="P12" s="7">
        <v>0</v>
      </c>
      <c r="Q12" s="7">
        <v>0</v>
      </c>
      <c r="R12" s="7" t="s">
        <v>415</v>
      </c>
      <c r="T12" s="47"/>
      <c r="U12" s="47" t="s">
        <v>71</v>
      </c>
      <c r="V12" s="68">
        <f aca="true" t="shared" si="10" ref="V12:AF12">SUM(V10:V11)</f>
        <v>235</v>
      </c>
      <c r="W12" s="68">
        <f t="shared" si="10"/>
        <v>853</v>
      </c>
      <c r="X12" s="68">
        <f t="shared" si="10"/>
        <v>885</v>
      </c>
      <c r="Y12" s="68">
        <f t="shared" si="10"/>
        <v>1773</v>
      </c>
      <c r="Z12" s="68">
        <f t="shared" si="10"/>
        <v>2059</v>
      </c>
      <c r="AA12" s="68">
        <f t="shared" si="10"/>
        <v>2501</v>
      </c>
      <c r="AB12" s="68">
        <f t="shared" si="10"/>
        <v>2027</v>
      </c>
      <c r="AC12" s="68">
        <f t="shared" si="10"/>
        <v>3473</v>
      </c>
      <c r="AD12" s="68">
        <f t="shared" si="10"/>
        <v>13806</v>
      </c>
      <c r="AE12" s="68">
        <f t="shared" si="10"/>
        <v>19</v>
      </c>
      <c r="AF12" s="68">
        <f t="shared" si="10"/>
        <v>27</v>
      </c>
    </row>
    <row r="13" spans="1:29" s="1" customFormat="1" ht="23.25">
      <c r="A13" s="10"/>
      <c r="B13" s="22" t="s">
        <v>164</v>
      </c>
      <c r="C13" s="22" t="s">
        <v>119</v>
      </c>
      <c r="D13" s="22" t="s">
        <v>32</v>
      </c>
      <c r="E13" s="7">
        <v>15</v>
      </c>
      <c r="F13" s="7">
        <v>56</v>
      </c>
      <c r="G13" s="7">
        <v>52</v>
      </c>
      <c r="H13" s="7">
        <v>79</v>
      </c>
      <c r="I13" s="7">
        <v>58</v>
      </c>
      <c r="J13" s="7">
        <v>71</v>
      </c>
      <c r="K13" s="7">
        <v>84</v>
      </c>
      <c r="L13" s="7">
        <v>143</v>
      </c>
      <c r="M13" s="7">
        <f t="shared" si="1"/>
        <v>558</v>
      </c>
      <c r="N13" s="8">
        <f t="shared" si="2"/>
        <v>2.716845878136201</v>
      </c>
      <c r="O13" s="40">
        <f t="shared" si="3"/>
        <v>1.1110084933535826</v>
      </c>
      <c r="P13" s="7">
        <v>0</v>
      </c>
      <c r="Q13" s="7">
        <v>0</v>
      </c>
      <c r="R13" s="7" t="s">
        <v>415</v>
      </c>
      <c r="T13" s="47"/>
      <c r="V13" s="47"/>
      <c r="W13" s="47"/>
      <c r="X13" s="47"/>
      <c r="Y13" s="47"/>
      <c r="Z13" s="47"/>
      <c r="AA13" s="47"/>
      <c r="AB13" s="47"/>
      <c r="AC13" s="47"/>
    </row>
    <row r="14" spans="1:29" s="1" customFormat="1" ht="23.25">
      <c r="A14" s="10"/>
      <c r="B14" s="22" t="s">
        <v>165</v>
      </c>
      <c r="C14" s="76" t="s">
        <v>454</v>
      </c>
      <c r="D14" s="22" t="s">
        <v>32</v>
      </c>
      <c r="E14" s="7">
        <v>16</v>
      </c>
      <c r="F14" s="7">
        <v>37</v>
      </c>
      <c r="G14" s="7">
        <v>39</v>
      </c>
      <c r="H14" s="7">
        <v>91</v>
      </c>
      <c r="I14" s="7">
        <v>78</v>
      </c>
      <c r="J14" s="7">
        <v>82</v>
      </c>
      <c r="K14" s="7">
        <v>83</v>
      </c>
      <c r="L14" s="7">
        <v>132</v>
      </c>
      <c r="M14" s="7">
        <f t="shared" si="1"/>
        <v>558</v>
      </c>
      <c r="N14" s="8">
        <f t="shared" si="2"/>
        <v>2.7544802867383513</v>
      </c>
      <c r="O14" s="40">
        <f t="shared" si="3"/>
        <v>1.0450118752932236</v>
      </c>
      <c r="P14" s="7">
        <v>0</v>
      </c>
      <c r="Q14" s="7">
        <v>0</v>
      </c>
      <c r="R14" s="7" t="s">
        <v>416</v>
      </c>
      <c r="T14" s="47"/>
      <c r="V14" s="47"/>
      <c r="W14" s="47"/>
      <c r="X14" s="47"/>
      <c r="Y14" s="47"/>
      <c r="Z14" s="47"/>
      <c r="AA14" s="47"/>
      <c r="AB14" s="47"/>
      <c r="AC14" s="47"/>
    </row>
    <row r="15" spans="1:29" s="1" customFormat="1" ht="23.25">
      <c r="A15" s="10"/>
      <c r="B15" s="22" t="s">
        <v>166</v>
      </c>
      <c r="C15" s="22" t="s">
        <v>455</v>
      </c>
      <c r="D15" s="22" t="s">
        <v>32</v>
      </c>
      <c r="E15" s="7">
        <v>30</v>
      </c>
      <c r="F15" s="7">
        <v>77</v>
      </c>
      <c r="G15" s="7">
        <v>26</v>
      </c>
      <c r="H15" s="7">
        <v>37</v>
      </c>
      <c r="I15" s="7">
        <v>46</v>
      </c>
      <c r="J15" s="7">
        <v>84</v>
      </c>
      <c r="K15" s="7">
        <v>70</v>
      </c>
      <c r="L15" s="7">
        <v>187</v>
      </c>
      <c r="M15" s="7">
        <f t="shared" si="1"/>
        <v>557</v>
      </c>
      <c r="N15" s="8">
        <f t="shared" si="2"/>
        <v>2.7827648114901256</v>
      </c>
      <c r="O15" s="40">
        <f t="shared" si="3"/>
        <v>1.2448922878069104</v>
      </c>
      <c r="P15" s="7">
        <v>1</v>
      </c>
      <c r="Q15" s="7">
        <v>0</v>
      </c>
      <c r="R15" s="7" t="s">
        <v>416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1"/>
      <c r="B16" s="34" t="s">
        <v>167</v>
      </c>
      <c r="C16" s="22" t="s">
        <v>119</v>
      </c>
      <c r="D16" s="34" t="s">
        <v>32</v>
      </c>
      <c r="E16" s="9">
        <v>7</v>
      </c>
      <c r="F16" s="9">
        <v>70</v>
      </c>
      <c r="G16" s="9">
        <v>28</v>
      </c>
      <c r="H16" s="9">
        <v>52</v>
      </c>
      <c r="I16" s="9">
        <v>55</v>
      </c>
      <c r="J16" s="9">
        <v>62</v>
      </c>
      <c r="K16" s="9">
        <v>64</v>
      </c>
      <c r="L16" s="9">
        <v>218</v>
      </c>
      <c r="M16" s="9">
        <f t="shared" si="1"/>
        <v>556</v>
      </c>
      <c r="N16" s="32">
        <f t="shared" si="2"/>
        <v>2.941546762589928</v>
      </c>
      <c r="O16" s="101">
        <f t="shared" si="3"/>
        <v>1.1251301042147894</v>
      </c>
      <c r="P16" s="9">
        <v>1</v>
      </c>
      <c r="Q16" s="9">
        <v>1</v>
      </c>
      <c r="R16" s="9" t="s">
        <v>416</v>
      </c>
      <c r="T16" s="47"/>
      <c r="V16" s="47"/>
      <c r="W16" s="47"/>
      <c r="X16" s="47"/>
      <c r="Y16" s="47"/>
      <c r="Z16" s="47"/>
      <c r="AA16" s="47"/>
      <c r="AB16" s="47"/>
      <c r="AC16" s="47"/>
    </row>
    <row r="17" spans="1:18" s="107" customFormat="1" ht="23.25">
      <c r="A17" s="106"/>
      <c r="E17" s="106"/>
      <c r="F17" s="106"/>
      <c r="G17" s="106"/>
      <c r="H17" s="106"/>
      <c r="I17" s="106"/>
      <c r="J17" s="106"/>
      <c r="K17" s="106"/>
      <c r="L17" s="106"/>
      <c r="M17" s="106"/>
      <c r="N17" s="118"/>
      <c r="O17" s="104"/>
      <c r="P17" s="106"/>
      <c r="Q17" s="106"/>
      <c r="R17" s="106"/>
    </row>
    <row r="18" spans="1:18" s="47" customFormat="1" ht="23.25">
      <c r="A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37"/>
      <c r="P18" s="12"/>
      <c r="Q18" s="12"/>
      <c r="R18" s="12"/>
    </row>
    <row r="19" spans="1:18" s="47" customFormat="1" ht="23.25">
      <c r="A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7"/>
      <c r="P19" s="12"/>
      <c r="Q19" s="12"/>
      <c r="R19" s="12"/>
    </row>
    <row r="20" spans="1:18" s="47" customFormat="1" ht="23.25">
      <c r="A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7"/>
      <c r="P20" s="12"/>
      <c r="Q20" s="12"/>
      <c r="R20" s="12"/>
    </row>
    <row r="21" spans="1:18" s="47" customFormat="1" ht="23.25">
      <c r="A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</row>
    <row r="22" spans="1:18" s="114" customFormat="1" ht="26.25">
      <c r="A22" s="146" t="s">
        <v>53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</row>
    <row r="23" spans="1:18" s="114" customFormat="1" ht="26.25">
      <c r="A23" s="146" t="s">
        <v>631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32" s="1" customFormat="1" ht="23.25">
      <c r="A24" s="141" t="s">
        <v>23</v>
      </c>
      <c r="B24" s="141" t="s">
        <v>0</v>
      </c>
      <c r="C24" s="141" t="s">
        <v>33</v>
      </c>
      <c r="D24" s="141" t="s">
        <v>30</v>
      </c>
      <c r="E24" s="139" t="s">
        <v>18</v>
      </c>
      <c r="F24" s="139"/>
      <c r="G24" s="139"/>
      <c r="H24" s="139"/>
      <c r="I24" s="139"/>
      <c r="J24" s="139"/>
      <c r="K24" s="139"/>
      <c r="L24" s="139"/>
      <c r="M24" s="9" t="s">
        <v>17</v>
      </c>
      <c r="N24" s="141" t="s">
        <v>21</v>
      </c>
      <c r="O24" s="144" t="s">
        <v>22</v>
      </c>
      <c r="P24" s="69"/>
      <c r="Q24" s="69"/>
      <c r="R24" s="141" t="s">
        <v>3</v>
      </c>
      <c r="V24" s="12">
        <v>0</v>
      </c>
      <c r="W24" s="12">
        <v>1</v>
      </c>
      <c r="X24" s="12">
        <v>1.5</v>
      </c>
      <c r="Y24" s="12">
        <v>2</v>
      </c>
      <c r="Z24" s="12">
        <v>2.5</v>
      </c>
      <c r="AA24" s="12">
        <v>3</v>
      </c>
      <c r="AB24" s="12">
        <v>3.5</v>
      </c>
      <c r="AC24" s="12">
        <v>4</v>
      </c>
      <c r="AD24" s="12" t="s">
        <v>45</v>
      </c>
      <c r="AE24" s="12" t="s">
        <v>1</v>
      </c>
      <c r="AF24" s="1" t="s">
        <v>2</v>
      </c>
    </row>
    <row r="25" spans="1:32" s="1" customFormat="1" ht="23.25">
      <c r="A25" s="141"/>
      <c r="B25" s="141"/>
      <c r="C25" s="141"/>
      <c r="D25" s="141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20</v>
      </c>
      <c r="N25" s="141"/>
      <c r="O25" s="144"/>
      <c r="P25" s="70" t="s">
        <v>1</v>
      </c>
      <c r="Q25" s="70" t="s">
        <v>2</v>
      </c>
      <c r="R25" s="141"/>
      <c r="U25" s="1" t="s">
        <v>24</v>
      </c>
      <c r="V25" s="1">
        <f aca="true" t="shared" si="11" ref="V25:AC25">SUM(E26:E26)</f>
        <v>9</v>
      </c>
      <c r="W25" s="1">
        <f t="shared" si="11"/>
        <v>18</v>
      </c>
      <c r="X25" s="1">
        <f t="shared" si="11"/>
        <v>29</v>
      </c>
      <c r="Y25" s="1">
        <f t="shared" si="11"/>
        <v>54</v>
      </c>
      <c r="Z25" s="1">
        <f t="shared" si="11"/>
        <v>61</v>
      </c>
      <c r="AA25" s="1">
        <f t="shared" si="11"/>
        <v>102</v>
      </c>
      <c r="AB25" s="1">
        <f t="shared" si="11"/>
        <v>78</v>
      </c>
      <c r="AC25" s="1">
        <f t="shared" si="11"/>
        <v>237</v>
      </c>
      <c r="AD25" s="1">
        <f>SUM(V25:AC25)</f>
        <v>588</v>
      </c>
      <c r="AE25" s="1">
        <f>SUM(P26:P26)</f>
        <v>0</v>
      </c>
      <c r="AF25" s="1">
        <f>SUM(Q26:Q26)</f>
        <v>0</v>
      </c>
    </row>
    <row r="26" spans="1:20" s="1" customFormat="1" ht="23.25">
      <c r="A26" s="11" t="s">
        <v>26</v>
      </c>
      <c r="B26" s="76" t="s">
        <v>266</v>
      </c>
      <c r="C26" s="76" t="s">
        <v>496</v>
      </c>
      <c r="D26" s="76" t="s">
        <v>32</v>
      </c>
      <c r="E26" s="11">
        <v>9</v>
      </c>
      <c r="F26" s="11">
        <v>18</v>
      </c>
      <c r="G26" s="11">
        <v>29</v>
      </c>
      <c r="H26" s="11">
        <v>54</v>
      </c>
      <c r="I26" s="11">
        <v>61</v>
      </c>
      <c r="J26" s="11">
        <v>102</v>
      </c>
      <c r="K26" s="11">
        <v>78</v>
      </c>
      <c r="L26" s="11">
        <v>237</v>
      </c>
      <c r="M26" s="11">
        <f aca="true" t="shared" si="12" ref="M26:M32">SUM(E26:L26)</f>
        <v>588</v>
      </c>
      <c r="N26" s="29">
        <f aca="true" t="shared" si="13" ref="N26:N32">((4*L26)+(3.5*K26)+(3*J26)+(2.5*I26)+(2*H26)+(1.5*G26)+(F26))/M26</f>
        <v>3.1445578231292517</v>
      </c>
      <c r="O26" s="103">
        <f aca="true" t="shared" si="14" ref="O26:O32">SQRT((16*L26+12.25*K26+9*J26+6.25*I26+4*H26+2.25*G26+F26)/M26-(N26^2))</f>
        <v>0.9509327546148267</v>
      </c>
      <c r="P26" s="11">
        <v>0</v>
      </c>
      <c r="Q26" s="11">
        <v>0</v>
      </c>
      <c r="R26" s="28" t="s">
        <v>462</v>
      </c>
      <c r="T26" s="12"/>
    </row>
    <row r="27" spans="1:30" s="1" customFormat="1" ht="23.25">
      <c r="A27" s="9"/>
      <c r="B27" s="22" t="s">
        <v>267</v>
      </c>
      <c r="C27" s="22" t="s">
        <v>497</v>
      </c>
      <c r="D27" s="76" t="s">
        <v>32</v>
      </c>
      <c r="E27" s="7">
        <v>9</v>
      </c>
      <c r="F27" s="7">
        <v>3</v>
      </c>
      <c r="G27" s="7">
        <v>63</v>
      </c>
      <c r="H27" s="7">
        <v>194</v>
      </c>
      <c r="I27" s="7">
        <v>120</v>
      </c>
      <c r="J27" s="7">
        <v>45</v>
      </c>
      <c r="K27" s="7">
        <v>53</v>
      </c>
      <c r="L27" s="7">
        <v>101</v>
      </c>
      <c r="M27" s="7">
        <f t="shared" si="12"/>
        <v>588</v>
      </c>
      <c r="N27" s="8">
        <f t="shared" si="13"/>
        <v>2.568027210884354</v>
      </c>
      <c r="O27" s="40">
        <f t="shared" si="14"/>
        <v>0.8876312890958815</v>
      </c>
      <c r="P27" s="7">
        <v>0</v>
      </c>
      <c r="Q27" s="7">
        <v>0</v>
      </c>
      <c r="R27" s="28" t="s">
        <v>462</v>
      </c>
      <c r="T27" s="12"/>
      <c r="U27" s="12"/>
      <c r="V27" s="12"/>
      <c r="W27" s="12"/>
      <c r="X27" s="12"/>
      <c r="Y27" s="12"/>
      <c r="Z27" s="12"/>
      <c r="AA27" s="12"/>
      <c r="AB27" s="12"/>
      <c r="AC27" s="47"/>
      <c r="AD27" s="47"/>
    </row>
    <row r="28" spans="1:20" s="1" customFormat="1" ht="23.25">
      <c r="A28" s="11"/>
      <c r="B28" s="22" t="s">
        <v>268</v>
      </c>
      <c r="C28" s="22" t="s">
        <v>119</v>
      </c>
      <c r="D28" s="22" t="s">
        <v>32</v>
      </c>
      <c r="E28" s="7">
        <v>5</v>
      </c>
      <c r="F28" s="7">
        <v>106</v>
      </c>
      <c r="G28" s="7">
        <v>73</v>
      </c>
      <c r="H28" s="7">
        <v>141</v>
      </c>
      <c r="I28" s="7">
        <v>62</v>
      </c>
      <c r="J28" s="7">
        <v>92</v>
      </c>
      <c r="K28" s="7">
        <v>51</v>
      </c>
      <c r="L28" s="7">
        <v>55</v>
      </c>
      <c r="M28" s="7">
        <f t="shared" si="12"/>
        <v>585</v>
      </c>
      <c r="N28" s="8">
        <f t="shared" si="13"/>
        <v>2.2683760683760683</v>
      </c>
      <c r="O28" s="40">
        <f t="shared" si="14"/>
        <v>0.9646441771384445</v>
      </c>
      <c r="P28" s="7">
        <v>3</v>
      </c>
      <c r="Q28" s="7">
        <v>0</v>
      </c>
      <c r="R28" s="28" t="s">
        <v>462</v>
      </c>
      <c r="T28" s="13"/>
    </row>
    <row r="29" spans="1:20" s="1" customFormat="1" ht="23.25">
      <c r="A29" s="11"/>
      <c r="B29" s="22" t="s">
        <v>269</v>
      </c>
      <c r="C29" s="76" t="s">
        <v>498</v>
      </c>
      <c r="D29" s="76" t="s">
        <v>32</v>
      </c>
      <c r="E29" s="7">
        <v>8</v>
      </c>
      <c r="F29" s="7">
        <v>17</v>
      </c>
      <c r="G29" s="7">
        <v>50</v>
      </c>
      <c r="H29" s="7">
        <v>116</v>
      </c>
      <c r="I29" s="7">
        <v>89</v>
      </c>
      <c r="J29" s="7">
        <v>109</v>
      </c>
      <c r="K29" s="7">
        <v>57</v>
      </c>
      <c r="L29" s="7">
        <v>137</v>
      </c>
      <c r="M29" s="7">
        <f t="shared" si="12"/>
        <v>583</v>
      </c>
      <c r="N29" s="8">
        <f t="shared" si="13"/>
        <v>2.7804459691252146</v>
      </c>
      <c r="O29" s="40">
        <f t="shared" si="14"/>
        <v>0.938866405305916</v>
      </c>
      <c r="P29" s="7">
        <v>0</v>
      </c>
      <c r="Q29" s="7">
        <v>0</v>
      </c>
      <c r="R29" s="28" t="s">
        <v>463</v>
      </c>
      <c r="T29" s="13"/>
    </row>
    <row r="30" spans="1:20" s="1" customFormat="1" ht="23.25">
      <c r="A30" s="11"/>
      <c r="B30" s="22" t="s">
        <v>270</v>
      </c>
      <c r="C30" s="22" t="s">
        <v>499</v>
      </c>
      <c r="D30" s="76" t="s">
        <v>32</v>
      </c>
      <c r="E30" s="7">
        <v>8</v>
      </c>
      <c r="F30" s="7">
        <v>12</v>
      </c>
      <c r="G30" s="7">
        <v>55</v>
      </c>
      <c r="H30" s="7">
        <v>149</v>
      </c>
      <c r="I30" s="7">
        <v>111</v>
      </c>
      <c r="J30" s="7">
        <v>83</v>
      </c>
      <c r="K30" s="7">
        <v>65</v>
      </c>
      <c r="L30" s="7">
        <v>100</v>
      </c>
      <c r="M30" s="7">
        <f t="shared" si="12"/>
        <v>583</v>
      </c>
      <c r="N30" s="8">
        <f t="shared" si="13"/>
        <v>2.6526586620926245</v>
      </c>
      <c r="O30" s="40">
        <f t="shared" si="14"/>
        <v>0.8944400196036266</v>
      </c>
      <c r="P30" s="7">
        <v>0</v>
      </c>
      <c r="Q30" s="7">
        <v>0</v>
      </c>
      <c r="R30" s="28" t="s">
        <v>463</v>
      </c>
      <c r="T30" s="13"/>
    </row>
    <row r="31" spans="1:20" s="1" customFormat="1" ht="23.25">
      <c r="A31" s="11"/>
      <c r="B31" s="22" t="s">
        <v>271</v>
      </c>
      <c r="C31" s="22" t="s">
        <v>119</v>
      </c>
      <c r="D31" s="22" t="s">
        <v>32</v>
      </c>
      <c r="E31" s="7">
        <v>15</v>
      </c>
      <c r="F31" s="7">
        <v>108</v>
      </c>
      <c r="G31" s="7">
        <v>59</v>
      </c>
      <c r="H31" s="7">
        <v>125</v>
      </c>
      <c r="I31" s="7">
        <v>78</v>
      </c>
      <c r="J31" s="7">
        <v>103</v>
      </c>
      <c r="K31" s="7">
        <v>48</v>
      </c>
      <c r="L31" s="7">
        <v>47</v>
      </c>
      <c r="M31" s="7">
        <f t="shared" si="12"/>
        <v>583</v>
      </c>
      <c r="N31" s="8">
        <f t="shared" si="13"/>
        <v>2.2409948542024014</v>
      </c>
      <c r="O31" s="40">
        <f t="shared" si="14"/>
        <v>0.9865217089888504</v>
      </c>
      <c r="P31" s="7">
        <v>0</v>
      </c>
      <c r="Q31" s="7">
        <v>0</v>
      </c>
      <c r="R31" s="28" t="s">
        <v>463</v>
      </c>
      <c r="T31" s="13"/>
    </row>
    <row r="32" spans="1:256" s="46" customFormat="1" ht="21" customHeight="1">
      <c r="A32" s="139" t="s">
        <v>45</v>
      </c>
      <c r="B32" s="139"/>
      <c r="C32" s="139"/>
      <c r="D32" s="139"/>
      <c r="E32" s="7">
        <f aca="true" t="shared" si="15" ref="E32:K32">SUM(E5:E16,E26:E31)</f>
        <v>154</v>
      </c>
      <c r="F32" s="7">
        <f t="shared" si="15"/>
        <v>814</v>
      </c>
      <c r="G32" s="7">
        <f t="shared" si="15"/>
        <v>818</v>
      </c>
      <c r="H32" s="7">
        <f t="shared" si="15"/>
        <v>1629</v>
      </c>
      <c r="I32" s="7">
        <f t="shared" si="15"/>
        <v>1482</v>
      </c>
      <c r="J32" s="7">
        <f t="shared" si="15"/>
        <v>1757</v>
      </c>
      <c r="K32" s="7">
        <f t="shared" si="15"/>
        <v>1365</v>
      </c>
      <c r="L32" s="7">
        <f>SUM(L5:L16,L26:L31)</f>
        <v>2261</v>
      </c>
      <c r="M32" s="7">
        <f t="shared" si="12"/>
        <v>10280</v>
      </c>
      <c r="N32" s="8">
        <f t="shared" si="13"/>
        <v>2.733122568093385</v>
      </c>
      <c r="O32" s="40">
        <f t="shared" si="14"/>
        <v>1.0034993134709143</v>
      </c>
      <c r="P32" s="7">
        <f>SUM(P5:P16,P26:P31)</f>
        <v>5</v>
      </c>
      <c r="Q32" s="7">
        <f>SUM(Q5:Q16,Q26:Q31)</f>
        <v>2</v>
      </c>
      <c r="R32" s="9"/>
      <c r="S32" s="2"/>
      <c r="T32" s="4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0" s="2" customFormat="1" ht="21" customHeight="1">
      <c r="A33" s="139" t="s">
        <v>47</v>
      </c>
      <c r="B33" s="139"/>
      <c r="C33" s="139"/>
      <c r="D33" s="139"/>
      <c r="E33" s="8">
        <f>(E32*100)/$M32</f>
        <v>1.4980544747081712</v>
      </c>
      <c r="F33" s="8">
        <f aca="true" t="shared" si="16" ref="F33:L33">(F32*100)/$M32</f>
        <v>7.918287937743191</v>
      </c>
      <c r="G33" s="8">
        <f t="shared" si="16"/>
        <v>7.957198443579767</v>
      </c>
      <c r="H33" s="8">
        <f t="shared" si="16"/>
        <v>15.846303501945526</v>
      </c>
      <c r="I33" s="8">
        <f t="shared" si="16"/>
        <v>14.416342412451362</v>
      </c>
      <c r="J33" s="8">
        <f t="shared" si="16"/>
        <v>17.091439688715955</v>
      </c>
      <c r="K33" s="8">
        <f t="shared" si="16"/>
        <v>13.278210116731518</v>
      </c>
      <c r="L33" s="8">
        <f t="shared" si="16"/>
        <v>21.994163424124512</v>
      </c>
      <c r="M33" s="8">
        <f>((M32-(P32+Q32))*100)/$M32</f>
        <v>99.93190661478599</v>
      </c>
      <c r="N33" s="14"/>
      <c r="O33" s="36"/>
      <c r="P33" s="8">
        <f>(P32*100)/$M32</f>
        <v>0.048638132295719845</v>
      </c>
      <c r="Q33" s="8">
        <f>(Q32*100)/$M32</f>
        <v>0.019455252918287938</v>
      </c>
      <c r="R33" s="11"/>
      <c r="T33" s="47"/>
    </row>
    <row r="34" spans="1:256" s="46" customFormat="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39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9" s="46" customFormat="1" ht="23.25">
      <c r="A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117"/>
      <c r="P35" s="115"/>
      <c r="Q35" s="115"/>
      <c r="S35" s="1"/>
    </row>
    <row r="36" spans="1:19" s="46" customFormat="1" ht="23.25">
      <c r="A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117"/>
      <c r="P36" s="115"/>
      <c r="Q36" s="115"/>
      <c r="S36" s="1"/>
    </row>
    <row r="37" spans="1:19" s="46" customFormat="1" ht="23.25">
      <c r="A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117"/>
      <c r="P37" s="115"/>
      <c r="Q37" s="115"/>
      <c r="S37" s="1"/>
    </row>
    <row r="38" spans="1:19" s="46" customFormat="1" ht="23.25">
      <c r="A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7"/>
      <c r="P38" s="115"/>
      <c r="Q38" s="115"/>
      <c r="S38" s="1"/>
    </row>
    <row r="39" spans="1:19" s="46" customFormat="1" ht="23.25">
      <c r="A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117"/>
      <c r="P39" s="115"/>
      <c r="Q39" s="115"/>
      <c r="S39" s="1"/>
    </row>
    <row r="40" spans="1:19" s="46" customFormat="1" ht="23.25">
      <c r="A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117"/>
      <c r="P40" s="115"/>
      <c r="Q40" s="115"/>
      <c r="S40" s="1"/>
    </row>
    <row r="41" spans="1:19" s="46" customFormat="1" ht="23.25">
      <c r="A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7"/>
      <c r="P41" s="115"/>
      <c r="Q41" s="115"/>
      <c r="S41" s="1"/>
    </row>
    <row r="42" spans="1:19" s="46" customFormat="1" ht="23.25">
      <c r="A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7"/>
      <c r="P42" s="115"/>
      <c r="Q42" s="115"/>
      <c r="S42" s="1"/>
    </row>
    <row r="43" ht="23.25">
      <c r="S43" s="1"/>
    </row>
    <row r="44" spans="1:18" s="1" customFormat="1" ht="29.25">
      <c r="A44" s="151" t="s">
        <v>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1:18" s="1" customFormat="1" ht="29.25">
      <c r="A45" s="151" t="s">
        <v>632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1:18" s="17" customFormat="1" ht="23.25">
      <c r="A46" s="149" t="s">
        <v>23</v>
      </c>
      <c r="B46" s="149" t="s">
        <v>0</v>
      </c>
      <c r="C46" s="149" t="s">
        <v>33</v>
      </c>
      <c r="D46" s="149" t="s">
        <v>30</v>
      </c>
      <c r="E46" s="145" t="s">
        <v>18</v>
      </c>
      <c r="F46" s="145"/>
      <c r="G46" s="145"/>
      <c r="H46" s="145"/>
      <c r="I46" s="145"/>
      <c r="J46" s="145"/>
      <c r="K46" s="145"/>
      <c r="L46" s="145"/>
      <c r="M46" s="16" t="s">
        <v>17</v>
      </c>
      <c r="N46" s="141" t="s">
        <v>21</v>
      </c>
      <c r="O46" s="144" t="s">
        <v>22</v>
      </c>
      <c r="P46" s="69"/>
      <c r="Q46" s="69"/>
      <c r="R46" s="149" t="s">
        <v>3</v>
      </c>
    </row>
    <row r="47" spans="1:18" s="17" customFormat="1" ht="23.25">
      <c r="A47" s="149"/>
      <c r="B47" s="149"/>
      <c r="C47" s="149"/>
      <c r="D47" s="149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20</v>
      </c>
      <c r="N47" s="141"/>
      <c r="O47" s="144"/>
      <c r="P47" s="70" t="s">
        <v>1</v>
      </c>
      <c r="Q47" s="70" t="s">
        <v>2</v>
      </c>
      <c r="R47" s="149"/>
    </row>
    <row r="48" spans="1:18" s="17" customFormat="1" ht="21.75">
      <c r="A48" s="100" t="s">
        <v>27</v>
      </c>
      <c r="B48" s="73" t="s">
        <v>115</v>
      </c>
      <c r="C48" s="24" t="s">
        <v>545</v>
      </c>
      <c r="D48" s="24" t="s">
        <v>32</v>
      </c>
      <c r="E48" s="28">
        <v>7</v>
      </c>
      <c r="F48" s="28">
        <v>5</v>
      </c>
      <c r="G48" s="28">
        <v>4</v>
      </c>
      <c r="H48" s="28">
        <v>15</v>
      </c>
      <c r="I48" s="28">
        <v>44</v>
      </c>
      <c r="J48" s="28">
        <v>64</v>
      </c>
      <c r="K48" s="28">
        <v>66</v>
      </c>
      <c r="L48" s="28">
        <v>364</v>
      </c>
      <c r="M48" s="15">
        <f aca="true" t="shared" si="17" ref="M48:M58">SUM(E48:L48)</f>
        <v>569</v>
      </c>
      <c r="N48" s="19">
        <f aca="true" t="shared" si="18" ref="N48:N58">((4*L48)+(3.5*K48)+(3*J48)+(2.5*I48)+(2*H48)+(1.5*G48)+(F48))/M48</f>
        <v>3.5676625659050965</v>
      </c>
      <c r="O48" s="35">
        <f aca="true" t="shared" si="19" ref="O48:O58">SQRT((16*L48+12.25*K48+9*J48+6.25*I48+4*H48+2.25*G48+F48)/M48-(N48^2))</f>
        <v>0.7442161175006378</v>
      </c>
      <c r="P48" s="28">
        <v>0</v>
      </c>
      <c r="Q48" s="28">
        <v>0</v>
      </c>
      <c r="R48" s="100" t="s">
        <v>511</v>
      </c>
    </row>
    <row r="49" spans="1:18" s="17" customFormat="1" ht="21.75">
      <c r="A49" s="20"/>
      <c r="B49" s="73" t="s">
        <v>116</v>
      </c>
      <c r="C49" s="24" t="s">
        <v>546</v>
      </c>
      <c r="D49" s="24" t="s">
        <v>31</v>
      </c>
      <c r="E49" s="28">
        <v>4</v>
      </c>
      <c r="F49" s="28">
        <v>13</v>
      </c>
      <c r="G49" s="28">
        <v>74</v>
      </c>
      <c r="H49" s="28">
        <v>152</v>
      </c>
      <c r="I49" s="28">
        <v>105</v>
      </c>
      <c r="J49" s="28">
        <v>87</v>
      </c>
      <c r="K49" s="28">
        <v>67</v>
      </c>
      <c r="L49" s="28">
        <v>37</v>
      </c>
      <c r="M49" s="15">
        <f t="shared" si="17"/>
        <v>539</v>
      </c>
      <c r="N49" s="19">
        <f t="shared" si="18"/>
        <v>2.4749536178107605</v>
      </c>
      <c r="O49" s="35">
        <f t="shared" si="19"/>
        <v>0.7917851344571927</v>
      </c>
      <c r="P49" s="28">
        <v>0</v>
      </c>
      <c r="Q49" s="28">
        <v>0</v>
      </c>
      <c r="R49" s="100" t="s">
        <v>511</v>
      </c>
    </row>
    <row r="50" spans="1:18" s="17" customFormat="1" ht="21.75">
      <c r="A50" s="20"/>
      <c r="B50" s="73" t="s">
        <v>67</v>
      </c>
      <c r="C50" s="24" t="s">
        <v>547</v>
      </c>
      <c r="D50" s="24" t="s">
        <v>32</v>
      </c>
      <c r="E50" s="28">
        <v>34</v>
      </c>
      <c r="F50" s="28">
        <v>29</v>
      </c>
      <c r="G50" s="28">
        <v>41</v>
      </c>
      <c r="H50" s="28">
        <v>100</v>
      </c>
      <c r="I50" s="28">
        <v>77</v>
      </c>
      <c r="J50" s="28">
        <v>97</v>
      </c>
      <c r="K50" s="28">
        <v>54</v>
      </c>
      <c r="L50" s="28">
        <v>138</v>
      </c>
      <c r="M50" s="15">
        <f t="shared" si="17"/>
        <v>570</v>
      </c>
      <c r="N50" s="19">
        <f t="shared" si="18"/>
        <v>2.6578947368421053</v>
      </c>
      <c r="O50" s="35">
        <f t="shared" si="19"/>
        <v>1.1225671344627044</v>
      </c>
      <c r="P50" s="28">
        <v>0</v>
      </c>
      <c r="Q50" s="28">
        <v>0</v>
      </c>
      <c r="R50" s="28" t="s">
        <v>512</v>
      </c>
    </row>
    <row r="51" spans="1:18" s="17" customFormat="1" ht="21.75">
      <c r="A51" s="20"/>
      <c r="B51" s="73" t="s">
        <v>117</v>
      </c>
      <c r="C51" s="24" t="s">
        <v>548</v>
      </c>
      <c r="D51" s="24" t="s">
        <v>32</v>
      </c>
      <c r="E51" s="28">
        <v>16</v>
      </c>
      <c r="F51" s="28">
        <v>34</v>
      </c>
      <c r="G51" s="28">
        <v>28</v>
      </c>
      <c r="H51" s="28">
        <v>63</v>
      </c>
      <c r="I51" s="28">
        <v>75</v>
      </c>
      <c r="J51" s="28">
        <v>150</v>
      </c>
      <c r="K51" s="28">
        <v>114</v>
      </c>
      <c r="L51" s="28">
        <v>81</v>
      </c>
      <c r="M51" s="15">
        <f t="shared" si="17"/>
        <v>561</v>
      </c>
      <c r="N51" s="19">
        <f t="shared" si="18"/>
        <v>2.785204991087344</v>
      </c>
      <c r="O51" s="35">
        <f t="shared" si="19"/>
        <v>0.9519350790357487</v>
      </c>
      <c r="P51" s="28">
        <v>2</v>
      </c>
      <c r="Q51" s="28">
        <v>7</v>
      </c>
      <c r="R51" s="28" t="s">
        <v>512</v>
      </c>
    </row>
    <row r="52" spans="1:18" s="17" customFormat="1" ht="21.75">
      <c r="A52" s="18"/>
      <c r="B52" s="73" t="s">
        <v>118</v>
      </c>
      <c r="C52" s="24" t="s">
        <v>549</v>
      </c>
      <c r="D52" s="24" t="s">
        <v>31</v>
      </c>
      <c r="E52" s="28">
        <v>12</v>
      </c>
      <c r="F52" s="28">
        <v>1</v>
      </c>
      <c r="G52" s="28">
        <v>1</v>
      </c>
      <c r="H52" s="28">
        <v>7</v>
      </c>
      <c r="I52" s="28">
        <v>202</v>
      </c>
      <c r="J52" s="28">
        <v>179</v>
      </c>
      <c r="K52" s="28">
        <v>86</v>
      </c>
      <c r="L52" s="28">
        <v>36</v>
      </c>
      <c r="M52" s="15">
        <f t="shared" si="17"/>
        <v>524</v>
      </c>
      <c r="N52" s="19">
        <f t="shared" si="18"/>
        <v>2.8692748091603053</v>
      </c>
      <c r="O52" s="35">
        <f t="shared" si="19"/>
        <v>0.6483910274517422</v>
      </c>
      <c r="P52" s="28">
        <v>0</v>
      </c>
      <c r="Q52" s="28">
        <v>16</v>
      </c>
      <c r="R52" s="28" t="s">
        <v>512</v>
      </c>
    </row>
    <row r="53" spans="1:18" s="17" customFormat="1" ht="21.75">
      <c r="A53" s="15" t="s">
        <v>28</v>
      </c>
      <c r="B53" s="28" t="s">
        <v>168</v>
      </c>
      <c r="C53" s="24" t="s">
        <v>452</v>
      </c>
      <c r="D53" s="24" t="s">
        <v>31</v>
      </c>
      <c r="E53" s="28">
        <v>12</v>
      </c>
      <c r="F53" s="28">
        <v>34</v>
      </c>
      <c r="G53" s="28">
        <v>62</v>
      </c>
      <c r="H53" s="28">
        <v>73</v>
      </c>
      <c r="I53" s="28">
        <v>88</v>
      </c>
      <c r="J53" s="28">
        <v>99</v>
      </c>
      <c r="K53" s="28">
        <v>50</v>
      </c>
      <c r="L53" s="28">
        <v>119</v>
      </c>
      <c r="M53" s="15">
        <f>SUM(E53:L53)</f>
        <v>537</v>
      </c>
      <c r="N53" s="19">
        <f>((4*L53)+(3.5*K53)+(3*J53)+(2.5*I53)+(2*H53)+(1.5*G53)+(F53))/M53</f>
        <v>2.6834264432029795</v>
      </c>
      <c r="O53" s="35">
        <f>SQRT((16*L53+12.25*K53+9*J53+6.25*I53+4*H53+2.25*G53+F53)/M53-(N53^2))</f>
        <v>1.0177040791999947</v>
      </c>
      <c r="P53" s="28">
        <v>0</v>
      </c>
      <c r="Q53" s="28">
        <v>0</v>
      </c>
      <c r="R53" s="28" t="s">
        <v>560</v>
      </c>
    </row>
    <row r="54" spans="1:18" s="17" customFormat="1" ht="21.75">
      <c r="A54" s="16" t="s">
        <v>19</v>
      </c>
      <c r="B54" s="28" t="s">
        <v>169</v>
      </c>
      <c r="C54" s="24" t="s">
        <v>580</v>
      </c>
      <c r="D54" s="24" t="s">
        <v>32</v>
      </c>
      <c r="E54" s="28">
        <v>7</v>
      </c>
      <c r="F54" s="28">
        <v>42</v>
      </c>
      <c r="G54" s="28">
        <v>35</v>
      </c>
      <c r="H54" s="28">
        <v>59</v>
      </c>
      <c r="I54" s="28">
        <v>81</v>
      </c>
      <c r="J54" s="28">
        <v>124</v>
      </c>
      <c r="K54" s="28">
        <v>86</v>
      </c>
      <c r="L54" s="28">
        <v>107</v>
      </c>
      <c r="M54" s="15">
        <f t="shared" si="17"/>
        <v>541</v>
      </c>
      <c r="N54" s="19">
        <f t="shared" si="18"/>
        <v>2.8022181146025877</v>
      </c>
      <c r="O54" s="35">
        <f t="shared" si="19"/>
        <v>0.9578331003753385</v>
      </c>
      <c r="P54" s="28">
        <v>0</v>
      </c>
      <c r="Q54" s="28">
        <v>0</v>
      </c>
      <c r="R54" s="28" t="s">
        <v>560</v>
      </c>
    </row>
    <row r="55" spans="1:18" s="17" customFormat="1" ht="21.75">
      <c r="A55" s="20"/>
      <c r="B55" s="28" t="s">
        <v>170</v>
      </c>
      <c r="C55" s="24" t="s">
        <v>581</v>
      </c>
      <c r="D55" s="24" t="s">
        <v>32</v>
      </c>
      <c r="E55" s="28">
        <v>9</v>
      </c>
      <c r="F55" s="28">
        <v>35</v>
      </c>
      <c r="G55" s="28">
        <v>23</v>
      </c>
      <c r="H55" s="28">
        <v>44</v>
      </c>
      <c r="I55" s="28">
        <v>71</v>
      </c>
      <c r="J55" s="28">
        <v>121</v>
      </c>
      <c r="K55" s="28">
        <v>108</v>
      </c>
      <c r="L55" s="28">
        <v>99</v>
      </c>
      <c r="M55" s="15">
        <f t="shared" si="17"/>
        <v>510</v>
      </c>
      <c r="N55" s="19">
        <f t="shared" si="18"/>
        <v>2.8862745098039215</v>
      </c>
      <c r="O55" s="35">
        <f t="shared" si="19"/>
        <v>0.94340218854434</v>
      </c>
      <c r="P55" s="28">
        <v>0</v>
      </c>
      <c r="Q55" s="28">
        <v>1</v>
      </c>
      <c r="R55" s="28" t="s">
        <v>560</v>
      </c>
    </row>
    <row r="56" spans="1:28" s="17" customFormat="1" ht="23.25">
      <c r="A56" s="20"/>
      <c r="B56" s="28" t="s">
        <v>68</v>
      </c>
      <c r="C56" s="24" t="s">
        <v>454</v>
      </c>
      <c r="D56" s="24" t="s">
        <v>31</v>
      </c>
      <c r="E56" s="28">
        <v>22</v>
      </c>
      <c r="F56" s="28">
        <v>26</v>
      </c>
      <c r="G56" s="28">
        <v>42</v>
      </c>
      <c r="H56" s="28">
        <v>43</v>
      </c>
      <c r="I56" s="28">
        <v>54</v>
      </c>
      <c r="J56" s="28">
        <v>64</v>
      </c>
      <c r="K56" s="28">
        <v>55</v>
      </c>
      <c r="L56" s="28">
        <v>228</v>
      </c>
      <c r="M56" s="15">
        <f t="shared" si="17"/>
        <v>534</v>
      </c>
      <c r="N56" s="19">
        <f t="shared" si="18"/>
        <v>3.008426966292135</v>
      </c>
      <c r="O56" s="35">
        <f t="shared" si="19"/>
        <v>1.1405958744384128</v>
      </c>
      <c r="P56" s="28">
        <v>1</v>
      </c>
      <c r="Q56" s="28">
        <v>5</v>
      </c>
      <c r="R56" s="28" t="s">
        <v>561</v>
      </c>
      <c r="T56" s="7">
        <v>0</v>
      </c>
      <c r="U56" s="7">
        <v>1</v>
      </c>
      <c r="V56" s="7">
        <v>1.5</v>
      </c>
      <c r="W56" s="7">
        <v>2</v>
      </c>
      <c r="X56" s="7">
        <v>2.5</v>
      </c>
      <c r="Y56" s="7">
        <v>3</v>
      </c>
      <c r="Z56" s="7">
        <v>3.5</v>
      </c>
      <c r="AA56" s="7">
        <v>4</v>
      </c>
      <c r="AB56" s="1"/>
    </row>
    <row r="57" spans="1:28" s="17" customFormat="1" ht="23.25">
      <c r="A57" s="20"/>
      <c r="B57" s="28" t="s">
        <v>171</v>
      </c>
      <c r="C57" s="24" t="s">
        <v>582</v>
      </c>
      <c r="D57" s="24" t="s">
        <v>32</v>
      </c>
      <c r="E57" s="28">
        <v>56</v>
      </c>
      <c r="F57" s="28">
        <v>30</v>
      </c>
      <c r="G57" s="28">
        <v>50</v>
      </c>
      <c r="H57" s="28">
        <v>49</v>
      </c>
      <c r="I57" s="28">
        <v>37</v>
      </c>
      <c r="J57" s="28">
        <v>165</v>
      </c>
      <c r="K57" s="28">
        <v>81</v>
      </c>
      <c r="L57" s="28">
        <v>72</v>
      </c>
      <c r="M57" s="15">
        <f t="shared" si="17"/>
        <v>540</v>
      </c>
      <c r="N57" s="19">
        <f t="shared" si="18"/>
        <v>2.522222222222222</v>
      </c>
      <c r="O57" s="35">
        <f t="shared" si="19"/>
        <v>1.1892522809119694</v>
      </c>
      <c r="P57" s="28">
        <v>0</v>
      </c>
      <c r="Q57" s="28">
        <v>0</v>
      </c>
      <c r="R57" s="28" t="s">
        <v>561</v>
      </c>
      <c r="T57" s="11"/>
      <c r="U57" s="11"/>
      <c r="V57" s="11"/>
      <c r="W57" s="11"/>
      <c r="X57" s="11"/>
      <c r="Y57" s="11"/>
      <c r="Z57" s="11"/>
      <c r="AA57" s="11"/>
      <c r="AB57" s="1"/>
    </row>
    <row r="58" spans="1:28" s="17" customFormat="1" ht="23.25">
      <c r="A58" s="20"/>
      <c r="B58" s="28" t="s">
        <v>172</v>
      </c>
      <c r="C58" s="24" t="s">
        <v>583</v>
      </c>
      <c r="D58" s="24" t="s">
        <v>32</v>
      </c>
      <c r="E58" s="28">
        <v>7</v>
      </c>
      <c r="F58" s="28">
        <v>27</v>
      </c>
      <c r="G58" s="28">
        <v>43</v>
      </c>
      <c r="H58" s="28">
        <v>64</v>
      </c>
      <c r="I58" s="28">
        <v>88</v>
      </c>
      <c r="J58" s="28">
        <v>97</v>
      </c>
      <c r="K58" s="28">
        <v>75</v>
      </c>
      <c r="L58" s="28">
        <v>105</v>
      </c>
      <c r="M58" s="15">
        <f t="shared" si="17"/>
        <v>506</v>
      </c>
      <c r="N58" s="19">
        <f t="shared" si="18"/>
        <v>2.792490118577075</v>
      </c>
      <c r="O58" s="35">
        <f t="shared" si="19"/>
        <v>0.9490076598425885</v>
      </c>
      <c r="P58" s="28">
        <v>1</v>
      </c>
      <c r="Q58" s="28">
        <v>3</v>
      </c>
      <c r="R58" s="28" t="s">
        <v>561</v>
      </c>
      <c r="T58" s="11"/>
      <c r="U58" s="11"/>
      <c r="V58" s="11"/>
      <c r="W58" s="11"/>
      <c r="X58" s="11"/>
      <c r="Y58" s="11"/>
      <c r="Z58" s="11"/>
      <c r="AA58" s="11"/>
      <c r="AB58" s="1"/>
    </row>
    <row r="59" spans="1:28" s="17" customFormat="1" ht="23.25">
      <c r="A59" s="86"/>
      <c r="B59" s="87"/>
      <c r="C59" s="105"/>
      <c r="D59" s="105"/>
      <c r="E59" s="87"/>
      <c r="F59" s="87"/>
      <c r="G59" s="87"/>
      <c r="H59" s="87"/>
      <c r="I59" s="87"/>
      <c r="J59" s="87"/>
      <c r="K59" s="87"/>
      <c r="L59" s="87"/>
      <c r="M59" s="86"/>
      <c r="N59" s="88"/>
      <c r="O59" s="89"/>
      <c r="P59" s="87"/>
      <c r="Q59" s="87"/>
      <c r="R59" s="87"/>
      <c r="T59" s="11"/>
      <c r="U59" s="11"/>
      <c r="V59" s="11"/>
      <c r="W59" s="11"/>
      <c r="X59" s="11"/>
      <c r="Y59" s="11"/>
      <c r="Z59" s="11"/>
      <c r="AA59" s="11"/>
      <c r="AB59" s="1"/>
    </row>
    <row r="60" spans="1:28" s="17" customFormat="1" ht="23.25">
      <c r="A60" s="43"/>
      <c r="B60" s="108"/>
      <c r="C60" s="64"/>
      <c r="D60" s="64"/>
      <c r="E60" s="108"/>
      <c r="F60" s="108"/>
      <c r="G60" s="108"/>
      <c r="H60" s="108"/>
      <c r="I60" s="108"/>
      <c r="J60" s="108"/>
      <c r="K60" s="108"/>
      <c r="L60" s="108"/>
      <c r="M60" s="43"/>
      <c r="N60" s="60"/>
      <c r="O60" s="61"/>
      <c r="P60" s="108"/>
      <c r="Q60" s="108"/>
      <c r="R60" s="108"/>
      <c r="T60" s="11"/>
      <c r="U60" s="11"/>
      <c r="V60" s="11"/>
      <c r="W60" s="11"/>
      <c r="X60" s="11"/>
      <c r="Y60" s="11"/>
      <c r="Z60" s="11"/>
      <c r="AA60" s="11"/>
      <c r="AB60" s="1"/>
    </row>
    <row r="61" spans="1:28" s="17" customFormat="1" ht="23.25">
      <c r="A61" s="43"/>
      <c r="B61" s="108"/>
      <c r="C61" s="64"/>
      <c r="D61" s="64"/>
      <c r="E61" s="108"/>
      <c r="F61" s="108"/>
      <c r="G61" s="108"/>
      <c r="H61" s="108"/>
      <c r="I61" s="108"/>
      <c r="J61" s="108"/>
      <c r="K61" s="108"/>
      <c r="L61" s="108"/>
      <c r="M61" s="43"/>
      <c r="N61" s="60"/>
      <c r="O61" s="61"/>
      <c r="P61" s="108"/>
      <c r="Q61" s="108"/>
      <c r="R61" s="108"/>
      <c r="T61" s="11"/>
      <c r="U61" s="11"/>
      <c r="V61" s="11"/>
      <c r="W61" s="11"/>
      <c r="X61" s="11"/>
      <c r="Y61" s="11"/>
      <c r="Z61" s="11"/>
      <c r="AA61" s="11"/>
      <c r="AB61" s="1"/>
    </row>
    <row r="62" spans="1:28" s="17" customFormat="1" ht="23.25">
      <c r="A62" s="43"/>
      <c r="B62" s="108"/>
      <c r="C62" s="64"/>
      <c r="D62" s="64"/>
      <c r="E62" s="108"/>
      <c r="F62" s="108"/>
      <c r="G62" s="108"/>
      <c r="H62" s="108"/>
      <c r="I62" s="108"/>
      <c r="J62" s="108"/>
      <c r="K62" s="108"/>
      <c r="L62" s="108"/>
      <c r="M62" s="43"/>
      <c r="N62" s="60"/>
      <c r="O62" s="61"/>
      <c r="P62" s="108"/>
      <c r="Q62" s="108"/>
      <c r="R62" s="108"/>
      <c r="T62" s="11"/>
      <c r="U62" s="11"/>
      <c r="V62" s="11"/>
      <c r="W62" s="11"/>
      <c r="X62" s="11"/>
      <c r="Y62" s="11"/>
      <c r="Z62" s="11"/>
      <c r="AA62" s="11"/>
      <c r="AB62" s="1"/>
    </row>
    <row r="63" spans="1:28" s="17" customFormat="1" ht="23.25">
      <c r="A63" s="43"/>
      <c r="B63" s="108"/>
      <c r="C63" s="64"/>
      <c r="D63" s="64"/>
      <c r="E63" s="108"/>
      <c r="F63" s="108"/>
      <c r="G63" s="108"/>
      <c r="H63" s="108"/>
      <c r="I63" s="108"/>
      <c r="J63" s="108"/>
      <c r="K63" s="108"/>
      <c r="L63" s="108"/>
      <c r="M63" s="43"/>
      <c r="N63" s="60"/>
      <c r="O63" s="61"/>
      <c r="P63" s="108"/>
      <c r="Q63" s="108"/>
      <c r="R63" s="108"/>
      <c r="T63" s="11"/>
      <c r="U63" s="11"/>
      <c r="V63" s="11"/>
      <c r="W63" s="11"/>
      <c r="X63" s="11"/>
      <c r="Y63" s="11"/>
      <c r="Z63" s="11"/>
      <c r="AA63" s="11"/>
      <c r="AB63" s="1"/>
    </row>
    <row r="64" spans="1:28" s="17" customFormat="1" ht="23.25">
      <c r="A64" s="43"/>
      <c r="B64" s="108"/>
      <c r="C64" s="64"/>
      <c r="D64" s="64"/>
      <c r="E64" s="108"/>
      <c r="F64" s="108"/>
      <c r="G64" s="108"/>
      <c r="H64" s="108"/>
      <c r="I64" s="108"/>
      <c r="J64" s="108"/>
      <c r="K64" s="108"/>
      <c r="L64" s="108"/>
      <c r="M64" s="43"/>
      <c r="N64" s="60"/>
      <c r="O64" s="61"/>
      <c r="P64" s="108"/>
      <c r="Q64" s="108"/>
      <c r="R64" s="108"/>
      <c r="T64" s="11"/>
      <c r="U64" s="11"/>
      <c r="V64" s="11"/>
      <c r="W64" s="11"/>
      <c r="X64" s="11"/>
      <c r="Y64" s="11"/>
      <c r="Z64" s="11"/>
      <c r="AA64" s="11"/>
      <c r="AB64" s="1"/>
    </row>
    <row r="65" spans="1:18" s="1" customFormat="1" ht="29.25">
      <c r="A65" s="151" t="s">
        <v>53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s="1" customFormat="1" ht="29.25">
      <c r="A66" s="151" t="s">
        <v>632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pans="1:18" s="17" customFormat="1" ht="23.25">
      <c r="A67" s="149" t="s">
        <v>23</v>
      </c>
      <c r="B67" s="149" t="s">
        <v>0</v>
      </c>
      <c r="C67" s="149" t="s">
        <v>33</v>
      </c>
      <c r="D67" s="149" t="s">
        <v>30</v>
      </c>
      <c r="E67" s="145" t="s">
        <v>18</v>
      </c>
      <c r="F67" s="145"/>
      <c r="G67" s="145"/>
      <c r="H67" s="145"/>
      <c r="I67" s="145"/>
      <c r="J67" s="145"/>
      <c r="K67" s="145"/>
      <c r="L67" s="145"/>
      <c r="M67" s="16" t="s">
        <v>17</v>
      </c>
      <c r="N67" s="141" t="s">
        <v>21</v>
      </c>
      <c r="O67" s="144" t="s">
        <v>22</v>
      </c>
      <c r="P67" s="69"/>
      <c r="Q67" s="69"/>
      <c r="R67" s="149" t="s">
        <v>3</v>
      </c>
    </row>
    <row r="68" spans="1:18" s="17" customFormat="1" ht="23.25">
      <c r="A68" s="149"/>
      <c r="B68" s="149"/>
      <c r="C68" s="149"/>
      <c r="D68" s="149"/>
      <c r="E68" s="15">
        <v>0</v>
      </c>
      <c r="F68" s="15">
        <v>1</v>
      </c>
      <c r="G68" s="15">
        <v>1.5</v>
      </c>
      <c r="H68" s="15">
        <v>2</v>
      </c>
      <c r="I68" s="15">
        <v>2.5</v>
      </c>
      <c r="J68" s="15">
        <v>3</v>
      </c>
      <c r="K68" s="15">
        <v>3.5</v>
      </c>
      <c r="L68" s="15">
        <v>4</v>
      </c>
      <c r="M68" s="18" t="s">
        <v>20</v>
      </c>
      <c r="N68" s="141"/>
      <c r="O68" s="144"/>
      <c r="P68" s="70" t="s">
        <v>1</v>
      </c>
      <c r="Q68" s="70" t="s">
        <v>2</v>
      </c>
      <c r="R68" s="149"/>
    </row>
    <row r="69" spans="1:28" s="17" customFormat="1" ht="23.25">
      <c r="A69" s="18" t="s">
        <v>29</v>
      </c>
      <c r="B69" s="3" t="s">
        <v>346</v>
      </c>
      <c r="C69" s="119" t="s">
        <v>496</v>
      </c>
      <c r="D69" s="119" t="s">
        <v>32</v>
      </c>
      <c r="E69" s="102">
        <v>9</v>
      </c>
      <c r="F69" s="102">
        <v>14</v>
      </c>
      <c r="G69" s="102">
        <v>6</v>
      </c>
      <c r="H69" s="102">
        <v>42</v>
      </c>
      <c r="I69" s="102">
        <v>88</v>
      </c>
      <c r="J69" s="102">
        <v>102</v>
      </c>
      <c r="K69" s="102">
        <v>87</v>
      </c>
      <c r="L69" s="102">
        <v>170</v>
      </c>
      <c r="M69" s="18">
        <f aca="true" t="shared" si="20" ref="M69:M74">SUM(E69:L69)</f>
        <v>518</v>
      </c>
      <c r="N69" s="50">
        <f aca="true" t="shared" si="21" ref="N69:N74">((4*L69)+(3.5*K69)+(3*J69)+(2.5*I69)+(2*H69)+(1.5*G69)+(F69))/M69</f>
        <v>3.1225868725868726</v>
      </c>
      <c r="O69" s="109">
        <f aca="true" t="shared" si="22" ref="O69:O74">SQRT((16*L69+12.25*K69+9*J69+6.25*I69+4*H69+2.25*G69+F69)/M69-(N69^2))</f>
        <v>0.8770626362670901</v>
      </c>
      <c r="P69" s="102">
        <v>0</v>
      </c>
      <c r="Q69" s="102">
        <v>0</v>
      </c>
      <c r="R69" s="102" t="s">
        <v>599</v>
      </c>
      <c r="T69" s="29" t="e">
        <f>(#REF!*100)/#REF!</f>
        <v>#REF!</v>
      </c>
      <c r="U69" s="29" t="e">
        <f>(#REF!*100)/#REF!</f>
        <v>#REF!</v>
      </c>
      <c r="V69" s="29" t="e">
        <f>(#REF!*100)/#REF!</f>
        <v>#REF!</v>
      </c>
      <c r="W69" s="29" t="e">
        <f>(#REF!*100)/#REF!</f>
        <v>#REF!</v>
      </c>
      <c r="X69" s="29" t="e">
        <f>(#REF!*100)/#REF!</f>
        <v>#REF!</v>
      </c>
      <c r="Y69" s="29" t="e">
        <f>(#REF!*100)/#REF!</f>
        <v>#REF!</v>
      </c>
      <c r="Z69" s="29" t="e">
        <f>(#REF!*100)/#REF!</f>
        <v>#REF!</v>
      </c>
      <c r="AA69" s="29" t="e">
        <f>(#REF!*100)/#REF!</f>
        <v>#REF!</v>
      </c>
      <c r="AB69" s="5" t="e">
        <f>SUM(T69:AA69)</f>
        <v>#REF!</v>
      </c>
    </row>
    <row r="70" spans="1:28" s="17" customFormat="1" ht="23.25">
      <c r="A70" s="16"/>
      <c r="B70" s="28" t="s">
        <v>614</v>
      </c>
      <c r="C70" s="119" t="s">
        <v>93</v>
      </c>
      <c r="D70" s="119" t="s">
        <v>32</v>
      </c>
      <c r="E70" s="102">
        <v>20</v>
      </c>
      <c r="F70" s="102">
        <v>69</v>
      </c>
      <c r="G70" s="102">
        <v>47</v>
      </c>
      <c r="H70" s="102">
        <v>89</v>
      </c>
      <c r="I70" s="102">
        <v>104</v>
      </c>
      <c r="J70" s="102">
        <v>74</v>
      </c>
      <c r="K70" s="102">
        <v>57</v>
      </c>
      <c r="L70" s="102">
        <v>52</v>
      </c>
      <c r="M70" s="18">
        <f t="shared" si="20"/>
        <v>512</v>
      </c>
      <c r="N70" s="50">
        <f t="shared" si="21"/>
        <v>2.357421875</v>
      </c>
      <c r="O70" s="109">
        <f t="shared" si="22"/>
        <v>1.0189530059190584</v>
      </c>
      <c r="P70" s="102">
        <v>0</v>
      </c>
      <c r="Q70" s="102">
        <v>0</v>
      </c>
      <c r="R70" s="102" t="s">
        <v>599</v>
      </c>
      <c r="T70" s="13"/>
      <c r="U70" s="13"/>
      <c r="V70" s="13"/>
      <c r="W70" s="13"/>
      <c r="X70" s="13"/>
      <c r="Y70" s="13"/>
      <c r="Z70" s="13"/>
      <c r="AA70" s="13"/>
      <c r="AB70" s="5"/>
    </row>
    <row r="71" spans="1:28" s="17" customFormat="1" ht="23.25">
      <c r="A71" s="20"/>
      <c r="B71" s="3" t="s">
        <v>347</v>
      </c>
      <c r="C71" s="24" t="s">
        <v>615</v>
      </c>
      <c r="D71" s="24" t="s">
        <v>31</v>
      </c>
      <c r="E71" s="28">
        <v>0</v>
      </c>
      <c r="F71" s="28">
        <v>1</v>
      </c>
      <c r="G71" s="28">
        <v>10</v>
      </c>
      <c r="H71" s="28">
        <v>16</v>
      </c>
      <c r="I71" s="28">
        <v>36</v>
      </c>
      <c r="J71" s="28">
        <v>90</v>
      </c>
      <c r="K71" s="28">
        <v>124</v>
      </c>
      <c r="L71" s="28">
        <v>212</v>
      </c>
      <c r="M71" s="15">
        <f t="shared" si="20"/>
        <v>489</v>
      </c>
      <c r="N71" s="19">
        <f t="shared" si="21"/>
        <v>3.4560327198364007</v>
      </c>
      <c r="O71" s="35">
        <f t="shared" si="22"/>
        <v>0.6279200961835602</v>
      </c>
      <c r="P71" s="28">
        <v>0</v>
      </c>
      <c r="Q71" s="28">
        <v>0</v>
      </c>
      <c r="R71" s="28" t="s">
        <v>599</v>
      </c>
      <c r="T71" s="1"/>
      <c r="U71" s="1"/>
      <c r="V71" s="1"/>
      <c r="W71" s="1"/>
      <c r="X71" s="1"/>
      <c r="Y71" s="1"/>
      <c r="Z71" s="63" t="e">
        <f>SUM(V69:AA69)</f>
        <v>#REF!</v>
      </c>
      <c r="AA71" s="1"/>
      <c r="AB71" s="1"/>
    </row>
    <row r="72" spans="1:28" s="17" customFormat="1" ht="23.25">
      <c r="A72" s="20"/>
      <c r="B72" s="3" t="s">
        <v>348</v>
      </c>
      <c r="C72" s="24" t="s">
        <v>498</v>
      </c>
      <c r="D72" s="24" t="s">
        <v>32</v>
      </c>
      <c r="E72" s="28">
        <v>2</v>
      </c>
      <c r="F72" s="28">
        <v>10</v>
      </c>
      <c r="G72" s="28">
        <v>20</v>
      </c>
      <c r="H72" s="28">
        <v>20</v>
      </c>
      <c r="I72" s="28">
        <v>62</v>
      </c>
      <c r="J72" s="28">
        <v>98</v>
      </c>
      <c r="K72" s="28">
        <v>93</v>
      </c>
      <c r="L72" s="28">
        <v>199</v>
      </c>
      <c r="M72" s="15">
        <f t="shared" si="20"/>
        <v>504</v>
      </c>
      <c r="N72" s="19">
        <f t="shared" si="21"/>
        <v>3.2748015873015874</v>
      </c>
      <c r="O72" s="35">
        <f t="shared" si="22"/>
        <v>0.8001611694779603</v>
      </c>
      <c r="P72" s="28">
        <v>12</v>
      </c>
      <c r="Q72" s="28">
        <v>2</v>
      </c>
      <c r="R72" s="28" t="s">
        <v>600</v>
      </c>
      <c r="T72" s="1"/>
      <c r="U72" s="1"/>
      <c r="V72" s="1"/>
      <c r="W72" s="1"/>
      <c r="X72" s="1"/>
      <c r="Y72" s="1"/>
      <c r="Z72" s="63"/>
      <c r="AA72" s="1"/>
      <c r="AB72" s="1"/>
    </row>
    <row r="73" spans="1:28" s="17" customFormat="1" ht="23.25">
      <c r="A73" s="18"/>
      <c r="B73" s="3" t="s">
        <v>349</v>
      </c>
      <c r="C73" s="24" t="s">
        <v>616</v>
      </c>
      <c r="D73" s="24" t="s">
        <v>31</v>
      </c>
      <c r="E73" s="28">
        <v>8</v>
      </c>
      <c r="F73" s="28">
        <v>0</v>
      </c>
      <c r="G73" s="28">
        <v>0</v>
      </c>
      <c r="H73" s="28">
        <v>30</v>
      </c>
      <c r="I73" s="28">
        <v>62</v>
      </c>
      <c r="J73" s="28">
        <v>98</v>
      </c>
      <c r="K73" s="28">
        <v>84</v>
      </c>
      <c r="L73" s="28">
        <v>207</v>
      </c>
      <c r="M73" s="15">
        <f t="shared" si="20"/>
        <v>489</v>
      </c>
      <c r="N73" s="19">
        <f t="shared" si="21"/>
        <v>3.3353783231083844</v>
      </c>
      <c r="O73" s="35">
        <f t="shared" si="22"/>
        <v>0.7707563477968716</v>
      </c>
      <c r="P73" s="28">
        <v>0</v>
      </c>
      <c r="Q73" s="28">
        <v>0</v>
      </c>
      <c r="R73" s="28" t="s">
        <v>600</v>
      </c>
      <c r="T73" s="1"/>
      <c r="U73" s="1"/>
      <c r="V73" s="1"/>
      <c r="W73" s="1"/>
      <c r="X73" s="1"/>
      <c r="Y73" s="1"/>
      <c r="Z73" s="63"/>
      <c r="AA73" s="1"/>
      <c r="AB73" s="1"/>
    </row>
    <row r="74" spans="1:18" s="17" customFormat="1" ht="21.75">
      <c r="A74" s="145" t="s">
        <v>45</v>
      </c>
      <c r="B74" s="145"/>
      <c r="C74" s="145"/>
      <c r="D74" s="145"/>
      <c r="E74" s="15">
        <f aca="true" t="shared" si="23" ref="E74:K74">SUM(E48:E58,E69:E73)</f>
        <v>225</v>
      </c>
      <c r="F74" s="15">
        <f t="shared" si="23"/>
        <v>370</v>
      </c>
      <c r="G74" s="15">
        <f t="shared" si="23"/>
        <v>486</v>
      </c>
      <c r="H74" s="15">
        <f t="shared" si="23"/>
        <v>866</v>
      </c>
      <c r="I74" s="15">
        <f t="shared" si="23"/>
        <v>1274</v>
      </c>
      <c r="J74" s="15">
        <f t="shared" si="23"/>
        <v>1709</v>
      </c>
      <c r="K74" s="15">
        <f t="shared" si="23"/>
        <v>1287</v>
      </c>
      <c r="L74" s="15">
        <f>SUM(L48:L58,L69:L73)</f>
        <v>2226</v>
      </c>
      <c r="M74" s="15">
        <f t="shared" si="20"/>
        <v>8443</v>
      </c>
      <c r="N74" s="19">
        <f t="shared" si="21"/>
        <v>2.9079118796636267</v>
      </c>
      <c r="O74" s="35">
        <f t="shared" si="22"/>
        <v>0.989052445921802</v>
      </c>
      <c r="P74" s="15">
        <f>SUM(P48:P58,P69:P73)</f>
        <v>16</v>
      </c>
      <c r="Q74" s="15">
        <f>SUM(Q48:Q58,Q69:Q73)</f>
        <v>34</v>
      </c>
      <c r="R74" s="54"/>
    </row>
    <row r="75" spans="1:18" s="51" customFormat="1" ht="21.75">
      <c r="A75" s="145" t="s">
        <v>47</v>
      </c>
      <c r="B75" s="145"/>
      <c r="C75" s="145"/>
      <c r="D75" s="145"/>
      <c r="E75" s="19">
        <f aca="true" t="shared" si="24" ref="E75:L75">(E74*100)/$M74</f>
        <v>2.664929527419164</v>
      </c>
      <c r="F75" s="19">
        <f t="shared" si="24"/>
        <v>4.382328556200402</v>
      </c>
      <c r="G75" s="19">
        <f t="shared" si="24"/>
        <v>5.756247779225394</v>
      </c>
      <c r="H75" s="19">
        <f t="shared" si="24"/>
        <v>10.257017647755537</v>
      </c>
      <c r="I75" s="19">
        <f t="shared" si="24"/>
        <v>15.089423190808954</v>
      </c>
      <c r="J75" s="19">
        <f t="shared" si="24"/>
        <v>20.24162027715267</v>
      </c>
      <c r="K75" s="19">
        <f t="shared" si="24"/>
        <v>15.243396896837616</v>
      </c>
      <c r="L75" s="19">
        <f t="shared" si="24"/>
        <v>26.36503612460026</v>
      </c>
      <c r="M75" s="19">
        <f>((M74-(P74+Q74))*100)/$M74</f>
        <v>99.40779343835129</v>
      </c>
      <c r="N75" s="21"/>
      <c r="O75" s="38"/>
      <c r="P75" s="15">
        <f>SUM(P49:P59,P70:P74)</f>
        <v>32</v>
      </c>
      <c r="Q75" s="19">
        <f>(Q74*100)/$M74</f>
        <v>0.4027004619211181</v>
      </c>
      <c r="R75" s="18"/>
    </row>
    <row r="76" s="1" customFormat="1" ht="23.25">
      <c r="O76" s="30"/>
    </row>
    <row r="134" ht="12" customHeight="1"/>
  </sheetData>
  <sheetProtection/>
  <mergeCells count="44">
    <mergeCell ref="A75:D75"/>
    <mergeCell ref="A1:R1"/>
    <mergeCell ref="A2:R2"/>
    <mergeCell ref="A44:R44"/>
    <mergeCell ref="A45:R45"/>
    <mergeCell ref="A3:A4"/>
    <mergeCell ref="B3:B4"/>
    <mergeCell ref="C3:C4"/>
    <mergeCell ref="D3:D4"/>
    <mergeCell ref="E3:L3"/>
    <mergeCell ref="N3:N4"/>
    <mergeCell ref="O3:O4"/>
    <mergeCell ref="R3:R4"/>
    <mergeCell ref="A46:A47"/>
    <mergeCell ref="B46:B47"/>
    <mergeCell ref="C46:C47"/>
    <mergeCell ref="D46:D47"/>
    <mergeCell ref="E46:L46"/>
    <mergeCell ref="N46:N47"/>
    <mergeCell ref="O46:O47"/>
    <mergeCell ref="A74:D74"/>
    <mergeCell ref="A33:D33"/>
    <mergeCell ref="A65:R65"/>
    <mergeCell ref="A66:R66"/>
    <mergeCell ref="A67:A68"/>
    <mergeCell ref="B67:B68"/>
    <mergeCell ref="C67:C68"/>
    <mergeCell ref="D67:D68"/>
    <mergeCell ref="E24:L24"/>
    <mergeCell ref="N24:N25"/>
    <mergeCell ref="O24:O25"/>
    <mergeCell ref="R24:R25"/>
    <mergeCell ref="R46:R47"/>
    <mergeCell ref="A32:D32"/>
    <mergeCell ref="E67:L67"/>
    <mergeCell ref="N67:N68"/>
    <mergeCell ref="O67:O68"/>
    <mergeCell ref="R67:R68"/>
    <mergeCell ref="A22:R22"/>
    <mergeCell ref="A23:R23"/>
    <mergeCell ref="A24:A25"/>
    <mergeCell ref="B24:B25"/>
    <mergeCell ref="C24:C25"/>
    <mergeCell ref="D24:D25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22">
      <selection activeCell="M38" sqref="M38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1" max="31" width="6.57421875" style="0" customWidth="1"/>
  </cols>
  <sheetData>
    <row r="1" spans="1:18" s="52" customFormat="1" ht="25.5" customHeight="1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s="52" customFormat="1" ht="25.5" customHeight="1">
      <c r="A2" s="152" t="s">
        <v>631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31" s="17" customFormat="1" ht="20.25" customHeight="1">
      <c r="A3" s="149" t="s">
        <v>23</v>
      </c>
      <c r="B3" s="149" t="s">
        <v>0</v>
      </c>
      <c r="C3" s="149" t="s">
        <v>33</v>
      </c>
      <c r="D3" s="149" t="s">
        <v>30</v>
      </c>
      <c r="E3" s="145" t="s">
        <v>18</v>
      </c>
      <c r="F3" s="145"/>
      <c r="G3" s="145"/>
      <c r="H3" s="145"/>
      <c r="I3" s="145"/>
      <c r="J3" s="145"/>
      <c r="K3" s="145"/>
      <c r="L3" s="145"/>
      <c r="M3" s="16" t="s">
        <v>17</v>
      </c>
      <c r="N3" s="141" t="s">
        <v>21</v>
      </c>
      <c r="O3" s="144" t="s">
        <v>22</v>
      </c>
      <c r="P3" s="69"/>
      <c r="Q3" s="69"/>
      <c r="R3" s="149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45</v>
      </c>
      <c r="AD3" s="12" t="s">
        <v>1</v>
      </c>
      <c r="AE3" s="17" t="s">
        <v>2</v>
      </c>
    </row>
    <row r="4" spans="1:31" s="17" customFormat="1" ht="20.25" customHeight="1">
      <c r="A4" s="149"/>
      <c r="B4" s="149"/>
      <c r="C4" s="149"/>
      <c r="D4" s="149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20</v>
      </c>
      <c r="N4" s="141"/>
      <c r="O4" s="144"/>
      <c r="P4" s="70" t="s">
        <v>1</v>
      </c>
      <c r="Q4" s="70" t="s">
        <v>2</v>
      </c>
      <c r="R4" s="149"/>
      <c r="T4" s="17" t="s">
        <v>24</v>
      </c>
      <c r="U4" s="17">
        <f aca="true" t="shared" si="0" ref="U4:AB4">SUM(E5:E8)</f>
        <v>1</v>
      </c>
      <c r="V4" s="17">
        <f t="shared" si="0"/>
        <v>0</v>
      </c>
      <c r="W4" s="17">
        <f t="shared" si="0"/>
        <v>0</v>
      </c>
      <c r="X4" s="17">
        <f t="shared" si="0"/>
        <v>2</v>
      </c>
      <c r="Y4" s="17">
        <f t="shared" si="0"/>
        <v>4</v>
      </c>
      <c r="Z4" s="17">
        <f t="shared" si="0"/>
        <v>23</v>
      </c>
      <c r="AA4" s="17">
        <f t="shared" si="0"/>
        <v>235</v>
      </c>
      <c r="AB4" s="17">
        <f t="shared" si="0"/>
        <v>968</v>
      </c>
      <c r="AC4" s="17">
        <f aca="true" t="shared" si="1" ref="AC4:AC12">SUM(U4:AB4)</f>
        <v>1233</v>
      </c>
      <c r="AD4" s="17">
        <f>SUM(P5:P8)</f>
        <v>0</v>
      </c>
      <c r="AE4" s="17">
        <f>SUM(Q5:Q8)</f>
        <v>0</v>
      </c>
    </row>
    <row r="5" spans="1:43" s="17" customFormat="1" ht="20.25" customHeight="1">
      <c r="A5" s="15" t="s">
        <v>24</v>
      </c>
      <c r="B5" s="24" t="s">
        <v>94</v>
      </c>
      <c r="C5" s="24" t="s">
        <v>391</v>
      </c>
      <c r="D5" s="15" t="s">
        <v>32</v>
      </c>
      <c r="E5" s="28">
        <v>1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166</v>
      </c>
      <c r="L5" s="28">
        <v>400</v>
      </c>
      <c r="M5" s="15">
        <f aca="true" t="shared" si="2" ref="M5:M18">SUM(E5:L5)</f>
        <v>567</v>
      </c>
      <c r="N5" s="19">
        <f aca="true" t="shared" si="3" ref="N5:N18">((4*L5)+(3.5*K5)+(3*J5)+(2.5*I5)+(2*H5)+(1.5*G5)+(F5))/M5</f>
        <v>3.8465608465608465</v>
      </c>
      <c r="O5" s="35">
        <f aca="true" t="shared" si="4" ref="O5:O18">SQRT((16*L5+12.25*K5+9*J5+6.25*I5+4*H5+2.25*G5+F5)/M5-(N5^2))</f>
        <v>0.27904723782210145</v>
      </c>
      <c r="P5" s="28">
        <v>0</v>
      </c>
      <c r="Q5" s="28">
        <v>0</v>
      </c>
      <c r="R5" s="28" t="s">
        <v>387</v>
      </c>
      <c r="S5" s="3"/>
      <c r="T5" s="17" t="s">
        <v>25</v>
      </c>
      <c r="U5" s="64">
        <f>SUM(E12:E15)</f>
        <v>8</v>
      </c>
      <c r="V5" s="64">
        <f aca="true" t="shared" si="5" ref="V5:AB5">SUM(F12:F15)</f>
        <v>18</v>
      </c>
      <c r="W5" s="64">
        <f t="shared" si="5"/>
        <v>50</v>
      </c>
      <c r="X5" s="64">
        <f t="shared" si="5"/>
        <v>104</v>
      </c>
      <c r="Y5" s="64">
        <f t="shared" si="5"/>
        <v>175</v>
      </c>
      <c r="Z5" s="64">
        <f t="shared" si="5"/>
        <v>276</v>
      </c>
      <c r="AA5" s="64">
        <f t="shared" si="5"/>
        <v>334</v>
      </c>
      <c r="AB5" s="64">
        <f t="shared" si="5"/>
        <v>879</v>
      </c>
      <c r="AC5" s="17">
        <f t="shared" si="1"/>
        <v>1844</v>
      </c>
      <c r="AD5" s="64">
        <f>SUM(P12:P15)</f>
        <v>3</v>
      </c>
      <c r="AE5" s="64">
        <f>SUM(Q12:Q15)</f>
        <v>1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43" s="17" customFormat="1" ht="20.25" customHeight="1">
      <c r="A6" s="16"/>
      <c r="B6" s="24" t="s">
        <v>392</v>
      </c>
      <c r="C6" s="24" t="s">
        <v>181</v>
      </c>
      <c r="D6" s="15" t="s">
        <v>32</v>
      </c>
      <c r="E6" s="28">
        <v>0</v>
      </c>
      <c r="F6" s="28">
        <v>0</v>
      </c>
      <c r="G6" s="28">
        <v>0</v>
      </c>
      <c r="H6" s="28">
        <v>2</v>
      </c>
      <c r="I6" s="28">
        <v>4</v>
      </c>
      <c r="J6" s="28">
        <v>12</v>
      </c>
      <c r="K6" s="28">
        <v>34</v>
      </c>
      <c r="L6" s="28">
        <v>518</v>
      </c>
      <c r="M6" s="15">
        <f t="shared" si="2"/>
        <v>570</v>
      </c>
      <c r="N6" s="19">
        <f t="shared" si="3"/>
        <v>3.931578947368421</v>
      </c>
      <c r="O6" s="35">
        <f t="shared" si="4"/>
        <v>0.24720039085931186</v>
      </c>
      <c r="P6" s="28">
        <v>0</v>
      </c>
      <c r="Q6" s="28">
        <v>0</v>
      </c>
      <c r="R6" s="28" t="s">
        <v>387</v>
      </c>
      <c r="S6" s="3"/>
      <c r="T6" s="17" t="s">
        <v>26</v>
      </c>
      <c r="U6" s="12">
        <f>SUM(E29:E32)</f>
        <v>17</v>
      </c>
      <c r="V6" s="12">
        <f aca="true" t="shared" si="6" ref="V6:AB6">SUM(F29:F32)</f>
        <v>62</v>
      </c>
      <c r="W6" s="12">
        <f t="shared" si="6"/>
        <v>39</v>
      </c>
      <c r="X6" s="12">
        <f t="shared" si="6"/>
        <v>107</v>
      </c>
      <c r="Y6" s="12">
        <f t="shared" si="6"/>
        <v>194</v>
      </c>
      <c r="Z6" s="12">
        <f t="shared" si="6"/>
        <v>359</v>
      </c>
      <c r="AA6" s="12">
        <f t="shared" si="6"/>
        <v>276</v>
      </c>
      <c r="AB6" s="12">
        <f t="shared" si="6"/>
        <v>848</v>
      </c>
      <c r="AC6" s="17">
        <f t="shared" si="1"/>
        <v>1902</v>
      </c>
      <c r="AD6" s="64">
        <f>SUM(P29:P32)</f>
        <v>1</v>
      </c>
      <c r="AE6" s="64">
        <f>SUM(Q29:Q32)</f>
        <v>21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spans="1:43" s="17" customFormat="1" ht="20.25" customHeight="1">
      <c r="A7" s="20"/>
      <c r="B7" s="24" t="s">
        <v>393</v>
      </c>
      <c r="C7" s="24" t="s">
        <v>394</v>
      </c>
      <c r="D7" s="15" t="s">
        <v>31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8</v>
      </c>
      <c r="K7" s="28">
        <v>11</v>
      </c>
      <c r="L7" s="28">
        <v>28</v>
      </c>
      <c r="M7" s="15">
        <f t="shared" si="2"/>
        <v>47</v>
      </c>
      <c r="N7" s="19">
        <f t="shared" si="3"/>
        <v>3.7127659574468086</v>
      </c>
      <c r="O7" s="35">
        <f t="shared" si="4"/>
        <v>0.38238725011938923</v>
      </c>
      <c r="P7" s="28">
        <v>0</v>
      </c>
      <c r="Q7" s="28">
        <v>0</v>
      </c>
      <c r="R7" s="28" t="s">
        <v>387</v>
      </c>
      <c r="S7" s="3"/>
      <c r="T7" s="17" t="s">
        <v>27</v>
      </c>
      <c r="U7" s="12">
        <f aca="true" t="shared" si="7" ref="U7:AB7">SUM(E52:E53)</f>
        <v>3</v>
      </c>
      <c r="V7" s="12">
        <f t="shared" si="7"/>
        <v>31</v>
      </c>
      <c r="W7" s="12">
        <f t="shared" si="7"/>
        <v>21</v>
      </c>
      <c r="X7" s="12">
        <f t="shared" si="7"/>
        <v>41</v>
      </c>
      <c r="Y7" s="12">
        <f t="shared" si="7"/>
        <v>48</v>
      </c>
      <c r="Z7" s="12">
        <f t="shared" si="7"/>
        <v>68</v>
      </c>
      <c r="AA7" s="12">
        <f t="shared" si="7"/>
        <v>137</v>
      </c>
      <c r="AB7" s="12">
        <f t="shared" si="7"/>
        <v>313</v>
      </c>
      <c r="AC7" s="17">
        <f t="shared" si="1"/>
        <v>662</v>
      </c>
      <c r="AD7" s="64">
        <f>SUM(P52:P53)</f>
        <v>4</v>
      </c>
      <c r="AE7" s="64">
        <f>SUM(Q52:Q53)</f>
        <v>0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8" spans="1:43" s="17" customFormat="1" ht="20.25" customHeight="1">
      <c r="A8" s="20"/>
      <c r="B8" s="24" t="s">
        <v>395</v>
      </c>
      <c r="C8" s="24" t="s">
        <v>396</v>
      </c>
      <c r="D8" s="15" t="s">
        <v>31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3</v>
      </c>
      <c r="K8" s="28">
        <v>24</v>
      </c>
      <c r="L8" s="28">
        <v>22</v>
      </c>
      <c r="M8" s="15">
        <f t="shared" si="2"/>
        <v>49</v>
      </c>
      <c r="N8" s="19">
        <f t="shared" si="3"/>
        <v>3.693877551020408</v>
      </c>
      <c r="O8" s="35">
        <f t="shared" si="4"/>
        <v>0.2999375195244729</v>
      </c>
      <c r="P8" s="28">
        <v>0</v>
      </c>
      <c r="Q8" s="28">
        <v>0</v>
      </c>
      <c r="R8" s="28" t="s">
        <v>387</v>
      </c>
      <c r="S8" s="3"/>
      <c r="T8" s="17" t="s">
        <v>28</v>
      </c>
      <c r="U8" s="12">
        <f aca="true" t="shared" si="8" ref="U8:AB8">SUM(E56:E57)</f>
        <v>8</v>
      </c>
      <c r="V8" s="12">
        <f t="shared" si="8"/>
        <v>6</v>
      </c>
      <c r="W8" s="12">
        <f t="shared" si="8"/>
        <v>0</v>
      </c>
      <c r="X8" s="12">
        <f t="shared" si="8"/>
        <v>4</v>
      </c>
      <c r="Y8" s="12">
        <f t="shared" si="8"/>
        <v>55</v>
      </c>
      <c r="Z8" s="12">
        <f t="shared" si="8"/>
        <v>150</v>
      </c>
      <c r="AA8" s="12">
        <f t="shared" si="8"/>
        <v>287</v>
      </c>
      <c r="AB8" s="12">
        <f t="shared" si="8"/>
        <v>526</v>
      </c>
      <c r="AC8" s="17">
        <f t="shared" si="1"/>
        <v>1036</v>
      </c>
      <c r="AD8" s="64">
        <f>SUM(P56:P57)</f>
        <v>11</v>
      </c>
      <c r="AE8" s="64">
        <f>SUM(Q56:Q57)</f>
        <v>4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spans="1:43" s="17" customFormat="1" ht="20.25" customHeight="1">
      <c r="A9" s="20"/>
      <c r="B9" s="24" t="s">
        <v>95</v>
      </c>
      <c r="C9" s="24" t="s">
        <v>397</v>
      </c>
      <c r="D9" s="15" t="s">
        <v>32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126</v>
      </c>
      <c r="L9" s="28">
        <v>444</v>
      </c>
      <c r="M9" s="15">
        <f t="shared" si="2"/>
        <v>571</v>
      </c>
      <c r="N9" s="19">
        <f t="shared" si="3"/>
        <v>3.882661996497373</v>
      </c>
      <c r="O9" s="35">
        <f t="shared" si="4"/>
        <v>0.26347520467194335</v>
      </c>
      <c r="P9" s="28">
        <v>0</v>
      </c>
      <c r="Q9" s="28">
        <v>0</v>
      </c>
      <c r="R9" s="28" t="s">
        <v>388</v>
      </c>
      <c r="S9" s="3"/>
      <c r="U9" s="12"/>
      <c r="V9" s="12"/>
      <c r="W9" s="12"/>
      <c r="X9" s="12"/>
      <c r="Y9" s="12"/>
      <c r="Z9" s="12"/>
      <c r="AA9" s="12"/>
      <c r="AB9" s="12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</row>
    <row r="10" spans="1:43" s="17" customFormat="1" ht="20.25" customHeight="1">
      <c r="A10" s="20"/>
      <c r="B10" s="24" t="s">
        <v>398</v>
      </c>
      <c r="C10" s="24" t="s">
        <v>173</v>
      </c>
      <c r="D10" s="15" t="s">
        <v>32</v>
      </c>
      <c r="E10" s="28">
        <v>6</v>
      </c>
      <c r="F10" s="28">
        <v>21</v>
      </c>
      <c r="G10" s="28">
        <v>17</v>
      </c>
      <c r="H10" s="28">
        <v>37</v>
      </c>
      <c r="I10" s="28">
        <v>53</v>
      </c>
      <c r="J10" s="28">
        <v>67</v>
      </c>
      <c r="K10" s="28">
        <v>75</v>
      </c>
      <c r="L10" s="28">
        <v>295</v>
      </c>
      <c r="M10" s="15">
        <f t="shared" si="2"/>
        <v>571</v>
      </c>
      <c r="N10" s="19">
        <f t="shared" si="3"/>
        <v>3.321366024518389</v>
      </c>
      <c r="O10" s="35">
        <f t="shared" si="4"/>
        <v>0.9180800556694357</v>
      </c>
      <c r="P10" s="28">
        <v>0</v>
      </c>
      <c r="Q10" s="28">
        <v>0</v>
      </c>
      <c r="R10" s="28" t="s">
        <v>388</v>
      </c>
      <c r="S10" s="3"/>
      <c r="U10" s="12"/>
      <c r="V10" s="12"/>
      <c r="W10" s="12"/>
      <c r="X10" s="12"/>
      <c r="Y10" s="12"/>
      <c r="Z10" s="12"/>
      <c r="AA10" s="12"/>
      <c r="AB10" s="12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1" spans="1:43" s="17" customFormat="1" ht="20.25" customHeight="1">
      <c r="A11" s="20"/>
      <c r="B11" s="24" t="s">
        <v>399</v>
      </c>
      <c r="C11" s="24" t="s">
        <v>184</v>
      </c>
      <c r="D11" s="15" t="s">
        <v>31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2</v>
      </c>
      <c r="K11" s="28">
        <v>7</v>
      </c>
      <c r="L11" s="28">
        <v>90</v>
      </c>
      <c r="M11" s="15">
        <f>SUM(E11:L11)</f>
        <v>99</v>
      </c>
      <c r="N11" s="19">
        <f>((4*L11)+(3.5*K11)+(3*J11)+(2.5*I11)+(2*H11)+(1.5*G11)+(F11))/M11</f>
        <v>3.9444444444444446</v>
      </c>
      <c r="O11" s="35">
        <f>SQRT((16*L11+12.25*K11+9*J11+6.25*I11+4*H11+2.25*G11+F11)/M11-(N11^2))</f>
        <v>0.1865271243698891</v>
      </c>
      <c r="P11" s="28">
        <v>0</v>
      </c>
      <c r="Q11" s="28">
        <v>0</v>
      </c>
      <c r="R11" s="28" t="s">
        <v>388</v>
      </c>
      <c r="S11" s="3"/>
      <c r="U11" s="12"/>
      <c r="V11" s="12"/>
      <c r="W11" s="12"/>
      <c r="X11" s="12"/>
      <c r="Y11" s="12"/>
      <c r="Z11" s="12"/>
      <c r="AA11" s="12"/>
      <c r="AB11" s="12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</row>
    <row r="12" spans="1:43" s="17" customFormat="1" ht="20.25" customHeight="1">
      <c r="A12" s="15" t="s">
        <v>25</v>
      </c>
      <c r="B12" s="24" t="s">
        <v>174</v>
      </c>
      <c r="C12" s="24" t="s">
        <v>429</v>
      </c>
      <c r="D12" s="15" t="s">
        <v>32</v>
      </c>
      <c r="E12" s="28">
        <v>3</v>
      </c>
      <c r="F12" s="28">
        <v>10</v>
      </c>
      <c r="G12" s="28">
        <v>20</v>
      </c>
      <c r="H12" s="28">
        <v>61</v>
      </c>
      <c r="I12" s="28">
        <v>115</v>
      </c>
      <c r="J12" s="28">
        <v>149</v>
      </c>
      <c r="K12" s="28">
        <v>94</v>
      </c>
      <c r="L12" s="28">
        <v>106</v>
      </c>
      <c r="M12" s="15">
        <f t="shared" si="2"/>
        <v>558</v>
      </c>
      <c r="N12" s="19">
        <f t="shared" si="3"/>
        <v>2.956093189964158</v>
      </c>
      <c r="O12" s="35">
        <f t="shared" si="4"/>
        <v>0.769227004767784</v>
      </c>
      <c r="P12" s="15">
        <v>0</v>
      </c>
      <c r="Q12" s="15">
        <v>0</v>
      </c>
      <c r="R12" s="73" t="s">
        <v>415</v>
      </c>
      <c r="T12" s="17" t="s">
        <v>29</v>
      </c>
      <c r="U12" s="47">
        <f aca="true" t="shared" si="9" ref="U12:AB12">SUM(E60:E61)</f>
        <v>1</v>
      </c>
      <c r="V12" s="47">
        <f t="shared" si="9"/>
        <v>13</v>
      </c>
      <c r="W12" s="47">
        <f t="shared" si="9"/>
        <v>4</v>
      </c>
      <c r="X12" s="47">
        <f t="shared" si="9"/>
        <v>11</v>
      </c>
      <c r="Y12" s="47">
        <f t="shared" si="9"/>
        <v>33</v>
      </c>
      <c r="Z12" s="47">
        <f t="shared" si="9"/>
        <v>99</v>
      </c>
      <c r="AA12" s="47">
        <f t="shared" si="9"/>
        <v>135</v>
      </c>
      <c r="AB12" s="47">
        <f t="shared" si="9"/>
        <v>701</v>
      </c>
      <c r="AC12" s="17">
        <f t="shared" si="1"/>
        <v>997</v>
      </c>
      <c r="AD12" s="64">
        <f>SUM(P60:P61)</f>
        <v>10</v>
      </c>
      <c r="AE12" s="64">
        <f>SUM(Q60:Q61)</f>
        <v>0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1:30" s="17" customFormat="1" ht="21" customHeight="1">
      <c r="A13" s="16"/>
      <c r="B13" s="24" t="s">
        <v>175</v>
      </c>
      <c r="C13" s="24" t="s">
        <v>180</v>
      </c>
      <c r="D13" s="15" t="s">
        <v>32</v>
      </c>
      <c r="E13" s="28">
        <v>0</v>
      </c>
      <c r="F13" s="28">
        <v>0</v>
      </c>
      <c r="G13" s="28">
        <v>1</v>
      </c>
      <c r="H13" s="28">
        <v>4</v>
      </c>
      <c r="I13" s="28">
        <v>9</v>
      </c>
      <c r="J13" s="28">
        <v>41</v>
      </c>
      <c r="K13" s="28">
        <v>140</v>
      </c>
      <c r="L13" s="28">
        <v>362</v>
      </c>
      <c r="M13" s="15">
        <f t="shared" si="2"/>
        <v>557</v>
      </c>
      <c r="N13" s="19">
        <f t="shared" si="3"/>
        <v>3.7576301615798924</v>
      </c>
      <c r="O13" s="35">
        <f t="shared" si="4"/>
        <v>0.39243307657863313</v>
      </c>
      <c r="P13" s="15">
        <v>0</v>
      </c>
      <c r="Q13" s="15">
        <v>1</v>
      </c>
      <c r="R13" s="73" t="s">
        <v>415</v>
      </c>
      <c r="T13" s="47"/>
      <c r="U13" s="47"/>
      <c r="V13" s="47"/>
      <c r="W13" s="47"/>
      <c r="X13" s="47"/>
      <c r="Y13" s="47"/>
      <c r="Z13" s="65"/>
      <c r="AA13" s="47"/>
      <c r="AB13" s="47"/>
      <c r="AC13" s="64"/>
      <c r="AD13" s="64"/>
    </row>
    <row r="14" spans="1:31" s="17" customFormat="1" ht="21" customHeight="1">
      <c r="A14" s="20"/>
      <c r="B14" s="24" t="s">
        <v>176</v>
      </c>
      <c r="C14" s="24" t="s">
        <v>430</v>
      </c>
      <c r="D14" s="15" t="s">
        <v>31</v>
      </c>
      <c r="E14" s="28">
        <v>0</v>
      </c>
      <c r="F14" s="28">
        <v>1</v>
      </c>
      <c r="G14" s="28">
        <v>12</v>
      </c>
      <c r="H14" s="28">
        <v>4</v>
      </c>
      <c r="I14" s="28">
        <v>4</v>
      </c>
      <c r="J14" s="28">
        <v>7</v>
      </c>
      <c r="K14" s="28">
        <v>7</v>
      </c>
      <c r="L14" s="28">
        <v>137</v>
      </c>
      <c r="M14" s="15">
        <f t="shared" si="2"/>
        <v>172</v>
      </c>
      <c r="N14" s="19">
        <f t="shared" si="3"/>
        <v>3.6656976744186047</v>
      </c>
      <c r="O14" s="35">
        <f t="shared" si="4"/>
        <v>0.7568586250857448</v>
      </c>
      <c r="P14" s="15">
        <v>2</v>
      </c>
      <c r="Q14" s="15">
        <v>0</v>
      </c>
      <c r="R14" s="73" t="s">
        <v>415</v>
      </c>
      <c r="T14" s="17" t="s">
        <v>69</v>
      </c>
      <c r="U14" s="51">
        <f>SUM(U4:U6)</f>
        <v>26</v>
      </c>
      <c r="V14" s="51">
        <f aca="true" t="shared" si="10" ref="V14:AE14">SUM(V4:V6)</f>
        <v>80</v>
      </c>
      <c r="W14" s="51">
        <f t="shared" si="10"/>
        <v>89</v>
      </c>
      <c r="X14" s="51">
        <f t="shared" si="10"/>
        <v>213</v>
      </c>
      <c r="Y14" s="51">
        <f t="shared" si="10"/>
        <v>373</v>
      </c>
      <c r="Z14" s="51">
        <f t="shared" si="10"/>
        <v>658</v>
      </c>
      <c r="AA14" s="51">
        <f t="shared" si="10"/>
        <v>845</v>
      </c>
      <c r="AB14" s="51">
        <f t="shared" si="10"/>
        <v>2695</v>
      </c>
      <c r="AC14" s="51">
        <f t="shared" si="10"/>
        <v>4979</v>
      </c>
      <c r="AD14" s="51">
        <f t="shared" si="10"/>
        <v>4</v>
      </c>
      <c r="AE14" s="51">
        <f t="shared" si="10"/>
        <v>22</v>
      </c>
    </row>
    <row r="15" spans="1:31" s="17" customFormat="1" ht="21" customHeight="1">
      <c r="A15" s="20"/>
      <c r="B15" s="24" t="s">
        <v>177</v>
      </c>
      <c r="C15" s="24" t="s">
        <v>431</v>
      </c>
      <c r="D15" s="15" t="s">
        <v>32</v>
      </c>
      <c r="E15" s="28">
        <v>5</v>
      </c>
      <c r="F15" s="28">
        <v>7</v>
      </c>
      <c r="G15" s="28">
        <v>17</v>
      </c>
      <c r="H15" s="28">
        <v>35</v>
      </c>
      <c r="I15" s="28">
        <v>47</v>
      </c>
      <c r="J15" s="28">
        <v>79</v>
      </c>
      <c r="K15" s="28">
        <v>93</v>
      </c>
      <c r="L15" s="28">
        <v>274</v>
      </c>
      <c r="M15" s="15">
        <f t="shared" si="2"/>
        <v>557</v>
      </c>
      <c r="N15" s="19">
        <f t="shared" si="3"/>
        <v>3.372531418312388</v>
      </c>
      <c r="O15" s="35">
        <f t="shared" si="4"/>
        <v>0.8237386099284507</v>
      </c>
      <c r="P15" s="15">
        <v>1</v>
      </c>
      <c r="Q15" s="15">
        <v>0</v>
      </c>
      <c r="R15" s="73" t="s">
        <v>416</v>
      </c>
      <c r="T15" s="17" t="s">
        <v>70</v>
      </c>
      <c r="U15" s="51">
        <f aca="true" t="shared" si="11" ref="U15:AE15">SUM(U7:U12)</f>
        <v>12</v>
      </c>
      <c r="V15" s="51">
        <f t="shared" si="11"/>
        <v>50</v>
      </c>
      <c r="W15" s="51">
        <f t="shared" si="11"/>
        <v>25</v>
      </c>
      <c r="X15" s="51">
        <f t="shared" si="11"/>
        <v>56</v>
      </c>
      <c r="Y15" s="51">
        <f t="shared" si="11"/>
        <v>136</v>
      </c>
      <c r="Z15" s="51">
        <f t="shared" si="11"/>
        <v>317</v>
      </c>
      <c r="AA15" s="51">
        <f t="shared" si="11"/>
        <v>559</v>
      </c>
      <c r="AB15" s="51">
        <f t="shared" si="11"/>
        <v>1540</v>
      </c>
      <c r="AC15" s="51">
        <f t="shared" si="11"/>
        <v>2695</v>
      </c>
      <c r="AD15" s="51">
        <f t="shared" si="11"/>
        <v>25</v>
      </c>
      <c r="AE15" s="51">
        <f t="shared" si="11"/>
        <v>4</v>
      </c>
    </row>
    <row r="16" spans="1:31" s="17" customFormat="1" ht="21" customHeight="1">
      <c r="A16" s="20"/>
      <c r="B16" s="24" t="s">
        <v>178</v>
      </c>
      <c r="C16" s="24" t="s">
        <v>181</v>
      </c>
      <c r="D16" s="15" t="s">
        <v>32</v>
      </c>
      <c r="E16" s="28">
        <v>3</v>
      </c>
      <c r="F16" s="28">
        <v>0</v>
      </c>
      <c r="G16" s="28">
        <v>2</v>
      </c>
      <c r="H16" s="28">
        <v>8</v>
      </c>
      <c r="I16" s="28">
        <v>13</v>
      </c>
      <c r="J16" s="28">
        <v>25</v>
      </c>
      <c r="K16" s="28">
        <v>57</v>
      </c>
      <c r="L16" s="28">
        <v>448</v>
      </c>
      <c r="M16" s="15">
        <f t="shared" si="2"/>
        <v>556</v>
      </c>
      <c r="N16" s="19">
        <f t="shared" si="3"/>
        <v>3.8093525179856114</v>
      </c>
      <c r="O16" s="35">
        <f t="shared" si="4"/>
        <v>0.5032115687514696</v>
      </c>
      <c r="P16" s="15">
        <v>0</v>
      </c>
      <c r="Q16" s="15">
        <v>2</v>
      </c>
      <c r="R16" s="73" t="s">
        <v>416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7" customFormat="1" ht="21" customHeight="1">
      <c r="A17" s="20"/>
      <c r="B17" s="24" t="s">
        <v>432</v>
      </c>
      <c r="C17" s="24" t="s">
        <v>433</v>
      </c>
      <c r="D17" s="15" t="s">
        <v>31</v>
      </c>
      <c r="E17" s="28">
        <v>0</v>
      </c>
      <c r="F17" s="28">
        <v>0</v>
      </c>
      <c r="G17" s="28">
        <v>0</v>
      </c>
      <c r="H17" s="28">
        <v>0</v>
      </c>
      <c r="I17" s="28">
        <v>4</v>
      </c>
      <c r="J17" s="28">
        <v>11</v>
      </c>
      <c r="K17" s="28">
        <v>16</v>
      </c>
      <c r="L17" s="28">
        <v>63</v>
      </c>
      <c r="M17" s="15">
        <f t="shared" si="2"/>
        <v>94</v>
      </c>
      <c r="N17" s="19">
        <f t="shared" si="3"/>
        <v>3.734042553191489</v>
      </c>
      <c r="O17" s="35">
        <f t="shared" si="4"/>
        <v>0.42963447885763284</v>
      </c>
      <c r="P17" s="15">
        <v>3</v>
      </c>
      <c r="Q17" s="15">
        <v>1</v>
      </c>
      <c r="R17" s="73" t="s">
        <v>416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17" customFormat="1" ht="21" customHeight="1">
      <c r="A18" s="20"/>
      <c r="B18" s="24" t="s">
        <v>179</v>
      </c>
      <c r="C18" s="24" t="s">
        <v>183</v>
      </c>
      <c r="D18" s="15" t="s">
        <v>31</v>
      </c>
      <c r="E18" s="28">
        <v>1</v>
      </c>
      <c r="F18" s="28">
        <v>3</v>
      </c>
      <c r="G18" s="28">
        <v>1</v>
      </c>
      <c r="H18" s="28">
        <v>0</v>
      </c>
      <c r="I18" s="28">
        <v>2</v>
      </c>
      <c r="J18" s="28">
        <v>4</v>
      </c>
      <c r="K18" s="28">
        <v>9</v>
      </c>
      <c r="L18" s="28">
        <v>75</v>
      </c>
      <c r="M18" s="15">
        <f t="shared" si="2"/>
        <v>95</v>
      </c>
      <c r="N18" s="19">
        <f t="shared" si="3"/>
        <v>3.7157894736842105</v>
      </c>
      <c r="O18" s="35">
        <f t="shared" si="4"/>
        <v>0.7421612520872558</v>
      </c>
      <c r="P18" s="15">
        <v>0</v>
      </c>
      <c r="Q18" s="15">
        <v>0</v>
      </c>
      <c r="R18" s="73" t="s">
        <v>416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17" customFormat="1" ht="21" customHeight="1">
      <c r="A19" s="86"/>
      <c r="B19" s="105"/>
      <c r="C19" s="105"/>
      <c r="D19" s="86"/>
      <c r="E19" s="87"/>
      <c r="F19" s="87"/>
      <c r="G19" s="87"/>
      <c r="H19" s="87"/>
      <c r="I19" s="87"/>
      <c r="J19" s="87"/>
      <c r="K19" s="87"/>
      <c r="L19" s="87"/>
      <c r="M19" s="86"/>
      <c r="N19" s="88"/>
      <c r="O19" s="89"/>
      <c r="P19" s="86"/>
      <c r="Q19" s="86"/>
      <c r="R19" s="11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17" customFormat="1" ht="21" customHeight="1">
      <c r="A20" s="43"/>
      <c r="B20" s="64"/>
      <c r="C20" s="64"/>
      <c r="D20" s="43"/>
      <c r="E20" s="108"/>
      <c r="F20" s="108"/>
      <c r="G20" s="108"/>
      <c r="H20" s="108"/>
      <c r="I20" s="108"/>
      <c r="J20" s="108"/>
      <c r="K20" s="108"/>
      <c r="L20" s="108"/>
      <c r="M20" s="43"/>
      <c r="N20" s="60"/>
      <c r="O20" s="61"/>
      <c r="P20" s="43"/>
      <c r="Q20" s="43"/>
      <c r="R20" s="67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17" customFormat="1" ht="21" customHeight="1">
      <c r="A21" s="43"/>
      <c r="B21" s="64"/>
      <c r="C21" s="64"/>
      <c r="D21" s="43"/>
      <c r="E21" s="108"/>
      <c r="F21" s="108"/>
      <c r="G21" s="108"/>
      <c r="H21" s="108"/>
      <c r="I21" s="108"/>
      <c r="J21" s="108"/>
      <c r="K21" s="108"/>
      <c r="L21" s="108"/>
      <c r="M21" s="43"/>
      <c r="N21" s="60"/>
      <c r="O21" s="61"/>
      <c r="P21" s="43"/>
      <c r="Q21" s="43"/>
      <c r="R21" s="67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17" customFormat="1" ht="21" customHeight="1">
      <c r="A22" s="43"/>
      <c r="B22" s="64"/>
      <c r="C22" s="64"/>
      <c r="D22" s="43"/>
      <c r="E22" s="108"/>
      <c r="F22" s="108"/>
      <c r="G22" s="108"/>
      <c r="H22" s="108"/>
      <c r="I22" s="108"/>
      <c r="J22" s="108"/>
      <c r="K22" s="108"/>
      <c r="L22" s="108"/>
      <c r="M22" s="43"/>
      <c r="N22" s="60"/>
      <c r="O22" s="61"/>
      <c r="P22" s="43"/>
      <c r="Q22" s="43"/>
      <c r="R22" s="67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17" customFormat="1" ht="21" customHeight="1">
      <c r="A23" s="43"/>
      <c r="B23" s="64"/>
      <c r="C23" s="64"/>
      <c r="D23" s="43"/>
      <c r="E23" s="108"/>
      <c r="F23" s="108"/>
      <c r="G23" s="108"/>
      <c r="H23" s="108"/>
      <c r="I23" s="108"/>
      <c r="J23" s="108"/>
      <c r="K23" s="108"/>
      <c r="L23" s="108"/>
      <c r="M23" s="43"/>
      <c r="N23" s="60"/>
      <c r="O23" s="61"/>
      <c r="P23" s="43"/>
      <c r="Q23" s="43"/>
      <c r="R23" s="67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7" customFormat="1" ht="21" customHeight="1">
      <c r="A24" s="43"/>
      <c r="B24" s="64"/>
      <c r="C24" s="64"/>
      <c r="D24" s="43"/>
      <c r="E24" s="108"/>
      <c r="F24" s="108"/>
      <c r="G24" s="108"/>
      <c r="H24" s="108"/>
      <c r="I24" s="108"/>
      <c r="J24" s="108"/>
      <c r="K24" s="108"/>
      <c r="L24" s="108"/>
      <c r="M24" s="43"/>
      <c r="N24" s="60"/>
      <c r="O24" s="61"/>
      <c r="P24" s="43"/>
      <c r="Q24" s="43"/>
      <c r="R24" s="67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18" s="52" customFormat="1" ht="25.5" customHeight="1">
      <c r="A25" s="152" t="s">
        <v>54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s="52" customFormat="1" ht="25.5" customHeight="1">
      <c r="A26" s="152" t="s">
        <v>631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31" s="17" customFormat="1" ht="20.25" customHeight="1">
      <c r="A27" s="149" t="s">
        <v>23</v>
      </c>
      <c r="B27" s="149" t="s">
        <v>0</v>
      </c>
      <c r="C27" s="149" t="s">
        <v>33</v>
      </c>
      <c r="D27" s="149" t="s">
        <v>30</v>
      </c>
      <c r="E27" s="145" t="s">
        <v>18</v>
      </c>
      <c r="F27" s="145"/>
      <c r="G27" s="145"/>
      <c r="H27" s="145"/>
      <c r="I27" s="145"/>
      <c r="J27" s="145"/>
      <c r="K27" s="145"/>
      <c r="L27" s="145"/>
      <c r="M27" s="16" t="s">
        <v>17</v>
      </c>
      <c r="N27" s="141" t="s">
        <v>21</v>
      </c>
      <c r="O27" s="144" t="s">
        <v>22</v>
      </c>
      <c r="P27" s="69"/>
      <c r="Q27" s="69"/>
      <c r="R27" s="149" t="s">
        <v>3</v>
      </c>
      <c r="U27" s="12">
        <v>0</v>
      </c>
      <c r="V27" s="12">
        <v>1</v>
      </c>
      <c r="W27" s="12">
        <v>1.5</v>
      </c>
      <c r="X27" s="12">
        <v>2</v>
      </c>
      <c r="Y27" s="12">
        <v>2.5</v>
      </c>
      <c r="Z27" s="12">
        <v>3</v>
      </c>
      <c r="AA27" s="12">
        <v>3.5</v>
      </c>
      <c r="AB27" s="12">
        <v>4</v>
      </c>
      <c r="AC27" s="12" t="s">
        <v>45</v>
      </c>
      <c r="AD27" s="12" t="s">
        <v>1</v>
      </c>
      <c r="AE27" s="17" t="s">
        <v>2</v>
      </c>
    </row>
    <row r="28" spans="1:31" s="17" customFormat="1" ht="20.25" customHeight="1">
      <c r="A28" s="149"/>
      <c r="B28" s="149"/>
      <c r="C28" s="149"/>
      <c r="D28" s="14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20</v>
      </c>
      <c r="N28" s="141"/>
      <c r="O28" s="144"/>
      <c r="P28" s="70" t="s">
        <v>1</v>
      </c>
      <c r="Q28" s="70" t="s">
        <v>2</v>
      </c>
      <c r="R28" s="149"/>
      <c r="T28" s="17" t="s">
        <v>24</v>
      </c>
      <c r="U28" s="17">
        <f aca="true" t="shared" si="12" ref="U28:AB28">SUM(E29:E32)</f>
        <v>17</v>
      </c>
      <c r="V28" s="17">
        <f t="shared" si="12"/>
        <v>62</v>
      </c>
      <c r="W28" s="17">
        <f t="shared" si="12"/>
        <v>39</v>
      </c>
      <c r="X28" s="17">
        <f t="shared" si="12"/>
        <v>107</v>
      </c>
      <c r="Y28" s="17">
        <f t="shared" si="12"/>
        <v>194</v>
      </c>
      <c r="Z28" s="17">
        <f t="shared" si="12"/>
        <v>359</v>
      </c>
      <c r="AA28" s="17">
        <f t="shared" si="12"/>
        <v>276</v>
      </c>
      <c r="AB28" s="17">
        <f t="shared" si="12"/>
        <v>848</v>
      </c>
      <c r="AC28" s="17">
        <f>SUM(U28:AB28)</f>
        <v>1902</v>
      </c>
      <c r="AD28" s="17">
        <f>SUM(P29:P32)</f>
        <v>1</v>
      </c>
      <c r="AE28" s="17">
        <f>SUM(Q29:Q32)</f>
        <v>21</v>
      </c>
    </row>
    <row r="29" spans="1:31" s="17" customFormat="1" ht="21" customHeight="1">
      <c r="A29" s="18" t="s">
        <v>26</v>
      </c>
      <c r="B29" s="119" t="s">
        <v>272</v>
      </c>
      <c r="C29" s="119" t="s">
        <v>474</v>
      </c>
      <c r="D29" s="18" t="s">
        <v>32</v>
      </c>
      <c r="E29" s="102">
        <v>2</v>
      </c>
      <c r="F29" s="102">
        <v>19</v>
      </c>
      <c r="G29" s="102">
        <v>22</v>
      </c>
      <c r="H29" s="102">
        <v>57</v>
      </c>
      <c r="I29" s="102">
        <v>129</v>
      </c>
      <c r="J29" s="102">
        <v>204</v>
      </c>
      <c r="K29" s="102">
        <v>92</v>
      </c>
      <c r="L29" s="102">
        <v>55</v>
      </c>
      <c r="M29" s="18">
        <f aca="true" t="shared" si="13" ref="M29:M37">SUM(E29:L29)</f>
        <v>580</v>
      </c>
      <c r="N29" s="50">
        <f aca="true" t="shared" si="14" ref="N29:N38">((4*L29)+(3.5*K29)+(3*J29)+(2.5*I29)+(2*H29)+(1.5*G29)+(F29))/M29</f>
        <v>2.831896551724138</v>
      </c>
      <c r="O29" s="109">
        <f aca="true" t="shared" si="15" ref="O29:O38">SQRT((16*L29+12.25*K29+9*J29+6.25*I29+4*H29+2.25*G29+F29)/M29-(N29^2))</f>
        <v>0.7124023390940902</v>
      </c>
      <c r="P29" s="102">
        <v>1</v>
      </c>
      <c r="Q29" s="102">
        <v>7</v>
      </c>
      <c r="R29" s="28" t="s">
        <v>462</v>
      </c>
      <c r="T29" s="17" t="s">
        <v>71</v>
      </c>
      <c r="U29" s="51">
        <f>SUM(U14:U15)</f>
        <v>38</v>
      </c>
      <c r="V29" s="51">
        <f aca="true" t="shared" si="16" ref="V29:AE29">SUM(V14:V15)</f>
        <v>130</v>
      </c>
      <c r="W29" s="51">
        <f t="shared" si="16"/>
        <v>114</v>
      </c>
      <c r="X29" s="51">
        <f t="shared" si="16"/>
        <v>269</v>
      </c>
      <c r="Y29" s="51">
        <f t="shared" si="16"/>
        <v>509</v>
      </c>
      <c r="Z29" s="51">
        <f t="shared" si="16"/>
        <v>975</v>
      </c>
      <c r="AA29" s="51">
        <f t="shared" si="16"/>
        <v>1404</v>
      </c>
      <c r="AB29" s="51">
        <f t="shared" si="16"/>
        <v>4235</v>
      </c>
      <c r="AC29" s="51">
        <f t="shared" si="16"/>
        <v>7674</v>
      </c>
      <c r="AD29" s="51">
        <f t="shared" si="16"/>
        <v>29</v>
      </c>
      <c r="AE29" s="51">
        <f t="shared" si="16"/>
        <v>26</v>
      </c>
    </row>
    <row r="30" spans="1:18" s="17" customFormat="1" ht="21" customHeight="1">
      <c r="A30" s="16"/>
      <c r="B30" s="24" t="s">
        <v>273</v>
      </c>
      <c r="C30" s="24" t="s">
        <v>187</v>
      </c>
      <c r="D30" s="15" t="s">
        <v>31</v>
      </c>
      <c r="E30" s="28">
        <v>5</v>
      </c>
      <c r="F30" s="28">
        <v>2</v>
      </c>
      <c r="G30" s="28">
        <v>1</v>
      </c>
      <c r="H30" s="28">
        <v>8</v>
      </c>
      <c r="I30" s="28">
        <v>8</v>
      </c>
      <c r="J30" s="28">
        <v>46</v>
      </c>
      <c r="K30" s="28">
        <v>83</v>
      </c>
      <c r="L30" s="28">
        <v>431</v>
      </c>
      <c r="M30" s="15">
        <f t="shared" si="13"/>
        <v>584</v>
      </c>
      <c r="N30" s="19">
        <f t="shared" si="14"/>
        <v>3.7534246575342465</v>
      </c>
      <c r="O30" s="35">
        <f t="shared" si="15"/>
        <v>0.5635825210403032</v>
      </c>
      <c r="P30" s="28">
        <v>0</v>
      </c>
      <c r="Q30" s="28">
        <v>4</v>
      </c>
      <c r="R30" s="28" t="s">
        <v>462</v>
      </c>
    </row>
    <row r="31" spans="1:18" s="17" customFormat="1" ht="21" customHeight="1">
      <c r="A31" s="20"/>
      <c r="B31" s="24" t="s">
        <v>274</v>
      </c>
      <c r="C31" s="24" t="s">
        <v>371</v>
      </c>
      <c r="D31" s="15" t="s">
        <v>31</v>
      </c>
      <c r="E31" s="28">
        <v>1</v>
      </c>
      <c r="F31" s="28">
        <v>2</v>
      </c>
      <c r="G31" s="28">
        <v>0</v>
      </c>
      <c r="H31" s="28">
        <v>2</v>
      </c>
      <c r="I31" s="28">
        <v>1</v>
      </c>
      <c r="J31" s="28">
        <v>2</v>
      </c>
      <c r="K31" s="28">
        <v>5</v>
      </c>
      <c r="L31" s="28">
        <v>152</v>
      </c>
      <c r="M31" s="15">
        <f t="shared" si="13"/>
        <v>165</v>
      </c>
      <c r="N31" s="19">
        <f t="shared" si="14"/>
        <v>3.878787878787879</v>
      </c>
      <c r="O31" s="35">
        <f t="shared" si="15"/>
        <v>0.522672373050312</v>
      </c>
      <c r="P31" s="28">
        <v>0</v>
      </c>
      <c r="Q31" s="28">
        <v>0</v>
      </c>
      <c r="R31" s="28" t="s">
        <v>462</v>
      </c>
    </row>
    <row r="32" spans="1:18" s="17" customFormat="1" ht="21" customHeight="1">
      <c r="A32" s="20"/>
      <c r="B32" s="24" t="s">
        <v>275</v>
      </c>
      <c r="C32" s="24" t="s">
        <v>475</v>
      </c>
      <c r="D32" s="15" t="s">
        <v>32</v>
      </c>
      <c r="E32" s="28">
        <v>9</v>
      </c>
      <c r="F32" s="28">
        <v>39</v>
      </c>
      <c r="G32" s="28">
        <v>16</v>
      </c>
      <c r="H32" s="28">
        <v>40</v>
      </c>
      <c r="I32" s="28">
        <v>56</v>
      </c>
      <c r="J32" s="28">
        <v>107</v>
      </c>
      <c r="K32" s="28">
        <v>96</v>
      </c>
      <c r="L32" s="28">
        <v>210</v>
      </c>
      <c r="M32" s="15">
        <f t="shared" si="13"/>
        <v>573</v>
      </c>
      <c r="N32" s="19">
        <f t="shared" si="14"/>
        <v>3.106457242582897</v>
      </c>
      <c r="O32" s="35">
        <f t="shared" si="15"/>
        <v>0.983729864914491</v>
      </c>
      <c r="P32" s="28">
        <v>0</v>
      </c>
      <c r="Q32" s="28">
        <v>10</v>
      </c>
      <c r="R32" s="28" t="s">
        <v>463</v>
      </c>
    </row>
    <row r="33" spans="1:18" s="17" customFormat="1" ht="21" customHeight="1">
      <c r="A33" s="20"/>
      <c r="B33" s="24" t="s">
        <v>276</v>
      </c>
      <c r="C33" s="24" t="s">
        <v>370</v>
      </c>
      <c r="D33" s="15" t="s">
        <v>31</v>
      </c>
      <c r="E33" s="28">
        <v>7</v>
      </c>
      <c r="F33" s="28">
        <v>28</v>
      </c>
      <c r="G33" s="28">
        <v>14</v>
      </c>
      <c r="H33" s="28">
        <v>27</v>
      </c>
      <c r="I33" s="28">
        <v>40</v>
      </c>
      <c r="J33" s="28">
        <v>67</v>
      </c>
      <c r="K33" s="28">
        <v>63</v>
      </c>
      <c r="L33" s="28">
        <v>332</v>
      </c>
      <c r="M33" s="15">
        <f t="shared" si="13"/>
        <v>578</v>
      </c>
      <c r="N33" s="19">
        <f t="shared" si="14"/>
        <v>3.3780276816608996</v>
      </c>
      <c r="O33" s="35">
        <f t="shared" si="15"/>
        <v>0.9380932508714749</v>
      </c>
      <c r="P33" s="28">
        <v>0</v>
      </c>
      <c r="Q33" s="28">
        <v>5</v>
      </c>
      <c r="R33" s="28" t="s">
        <v>463</v>
      </c>
    </row>
    <row r="34" spans="1:18" s="17" customFormat="1" ht="21" customHeight="1">
      <c r="A34" s="20"/>
      <c r="B34" s="24" t="s">
        <v>476</v>
      </c>
      <c r="C34" s="24" t="s">
        <v>477</v>
      </c>
      <c r="D34" s="15" t="s">
        <v>31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</v>
      </c>
      <c r="M34" s="15">
        <f t="shared" si="13"/>
        <v>2</v>
      </c>
      <c r="N34" s="19">
        <f t="shared" si="14"/>
        <v>4</v>
      </c>
      <c r="O34" s="35">
        <f t="shared" si="15"/>
        <v>0</v>
      </c>
      <c r="P34" s="28">
        <v>0</v>
      </c>
      <c r="Q34" s="28">
        <v>0</v>
      </c>
      <c r="R34" s="28" t="s">
        <v>463</v>
      </c>
    </row>
    <row r="35" spans="1:18" s="17" customFormat="1" ht="21" customHeight="1">
      <c r="A35" s="20"/>
      <c r="B35" s="24" t="s">
        <v>277</v>
      </c>
      <c r="C35" s="24" t="s">
        <v>478</v>
      </c>
      <c r="D35" s="15" t="s">
        <v>31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</v>
      </c>
      <c r="L35" s="28">
        <v>0</v>
      </c>
      <c r="M35" s="15">
        <f t="shared" si="13"/>
        <v>1</v>
      </c>
      <c r="N35" s="19">
        <f t="shared" si="14"/>
        <v>3.5</v>
      </c>
      <c r="O35" s="35">
        <f t="shared" si="15"/>
        <v>0</v>
      </c>
      <c r="P35" s="28">
        <v>0</v>
      </c>
      <c r="Q35" s="28">
        <v>0</v>
      </c>
      <c r="R35" s="28" t="s">
        <v>463</v>
      </c>
    </row>
    <row r="36" spans="1:18" s="17" customFormat="1" ht="21" customHeight="1">
      <c r="A36" s="20"/>
      <c r="B36" s="24" t="s">
        <v>278</v>
      </c>
      <c r="C36" s="24" t="s">
        <v>479</v>
      </c>
      <c r="D36" s="15" t="s">
        <v>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1</v>
      </c>
      <c r="K36" s="28">
        <v>4</v>
      </c>
      <c r="L36" s="28">
        <v>41</v>
      </c>
      <c r="M36" s="15">
        <f>SUM(E36:L36)</f>
        <v>46</v>
      </c>
      <c r="N36" s="19">
        <f>((4*L36)+(3.5*K36)+(3*J36)+(2.5*I36)+(2*H36)+(1.5*G36)+(F36))/M36</f>
        <v>3.9347826086956523</v>
      </c>
      <c r="O36" s="35">
        <f>SQRT((16*L36+12.25*K36+9*J36+6.25*I36+4*H36+2.25*G36+F36)/M36-(N36^2))</f>
        <v>0.1980529038944376</v>
      </c>
      <c r="P36" s="28">
        <v>0</v>
      </c>
      <c r="Q36" s="28">
        <v>1</v>
      </c>
      <c r="R36" s="28" t="s">
        <v>463</v>
      </c>
    </row>
    <row r="37" spans="1:18" s="17" customFormat="1" ht="21" customHeight="1">
      <c r="A37" s="18"/>
      <c r="B37" s="24" t="s">
        <v>279</v>
      </c>
      <c r="C37" s="24" t="s">
        <v>182</v>
      </c>
      <c r="D37" s="15" t="s">
        <v>31</v>
      </c>
      <c r="E37" s="28">
        <v>2</v>
      </c>
      <c r="F37" s="28">
        <v>1</v>
      </c>
      <c r="G37" s="28">
        <v>3</v>
      </c>
      <c r="H37" s="28">
        <v>6</v>
      </c>
      <c r="I37" s="28">
        <v>8</v>
      </c>
      <c r="J37" s="28">
        <v>28</v>
      </c>
      <c r="K37" s="28">
        <v>13</v>
      </c>
      <c r="L37" s="28">
        <v>44</v>
      </c>
      <c r="M37" s="15">
        <f t="shared" si="13"/>
        <v>105</v>
      </c>
      <c r="N37" s="19">
        <f t="shared" si="14"/>
        <v>3.2666666666666666</v>
      </c>
      <c r="O37" s="35">
        <f t="shared" si="15"/>
        <v>0.85374989832438</v>
      </c>
      <c r="P37" s="28">
        <v>0</v>
      </c>
      <c r="Q37" s="28">
        <v>0</v>
      </c>
      <c r="R37" s="28" t="s">
        <v>463</v>
      </c>
    </row>
    <row r="38" spans="1:30" s="49" customFormat="1" ht="20.25" customHeight="1">
      <c r="A38" s="145" t="s">
        <v>45</v>
      </c>
      <c r="B38" s="145"/>
      <c r="C38" s="145"/>
      <c r="D38" s="145"/>
      <c r="E38" s="15">
        <f aca="true" t="shared" si="17" ref="E38:K38">SUM(E5:E18,E29:E37)</f>
        <v>46</v>
      </c>
      <c r="F38" s="15">
        <f t="shared" si="17"/>
        <v>133</v>
      </c>
      <c r="G38" s="15">
        <f t="shared" si="17"/>
        <v>126</v>
      </c>
      <c r="H38" s="15">
        <f t="shared" si="17"/>
        <v>291</v>
      </c>
      <c r="I38" s="15">
        <f t="shared" si="17"/>
        <v>493</v>
      </c>
      <c r="J38" s="15">
        <f t="shared" si="17"/>
        <v>863</v>
      </c>
      <c r="K38" s="15">
        <f t="shared" si="17"/>
        <v>1216</v>
      </c>
      <c r="L38" s="15">
        <f>SUM(L5:L18,L29:L37)</f>
        <v>4529</v>
      </c>
      <c r="M38" s="15">
        <f>SUM(E38:L38)</f>
        <v>7697</v>
      </c>
      <c r="N38" s="19">
        <f t="shared" si="14"/>
        <v>3.5205274782382747</v>
      </c>
      <c r="O38" s="35">
        <f t="shared" si="15"/>
        <v>0.7553246661090407</v>
      </c>
      <c r="P38" s="15">
        <f>SUM(P5:P18,P29:P37)</f>
        <v>7</v>
      </c>
      <c r="Q38" s="15">
        <f>SUM(Q5:Q18,Q29:Q37)</f>
        <v>31</v>
      </c>
      <c r="R38" s="4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51" customFormat="1" ht="20.25" customHeight="1">
      <c r="A39" s="145" t="s">
        <v>47</v>
      </c>
      <c r="B39" s="145"/>
      <c r="C39" s="145"/>
      <c r="D39" s="145"/>
      <c r="E39" s="19">
        <f>(E38*100)/$M38</f>
        <v>0.5976354423801481</v>
      </c>
      <c r="F39" s="19">
        <f aca="true" t="shared" si="18" ref="F39:L39">(F38*100)/$M38</f>
        <v>1.7279459529686891</v>
      </c>
      <c r="G39" s="19">
        <f t="shared" si="18"/>
        <v>1.6370014291282318</v>
      </c>
      <c r="H39" s="19">
        <f t="shared" si="18"/>
        <v>3.7806937767961544</v>
      </c>
      <c r="I39" s="19">
        <f t="shared" si="18"/>
        <v>6.405092893335065</v>
      </c>
      <c r="J39" s="19">
        <f t="shared" si="18"/>
        <v>11.212160582044952</v>
      </c>
      <c r="K39" s="19">
        <f t="shared" si="18"/>
        <v>15.798362998570871</v>
      </c>
      <c r="L39" s="19">
        <f t="shared" si="18"/>
        <v>58.841106924775886</v>
      </c>
      <c r="M39" s="19">
        <f>((M38-(P38+Q38))*100)/$M38</f>
        <v>99.50630115629465</v>
      </c>
      <c r="N39" s="21"/>
      <c r="O39" s="38"/>
      <c r="P39" s="50">
        <f>(P38*100)/$M38</f>
        <v>0.09094452384045731</v>
      </c>
      <c r="Q39" s="50">
        <f>(Q38*100)/$M38</f>
        <v>0.4027543198648824</v>
      </c>
      <c r="R39" s="1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7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7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/>
      <c r="P46" s="13"/>
      <c r="Q46" s="13"/>
      <c r="R46" s="12"/>
    </row>
    <row r="47" spans="1:18" s="2" customFormat="1" ht="23.25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7"/>
      <c r="P47" s="13"/>
      <c r="Q47" s="13"/>
      <c r="R47" s="12"/>
    </row>
    <row r="48" spans="1:30" s="1" customFormat="1" ht="29.25">
      <c r="A48" s="151" t="s">
        <v>54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18" s="1" customFormat="1" ht="29.25">
      <c r="A49" s="151" t="s">
        <v>632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</row>
    <row r="50" spans="1:30" s="17" customFormat="1" ht="23.25">
      <c r="A50" s="149" t="s">
        <v>23</v>
      </c>
      <c r="B50" s="149" t="s">
        <v>0</v>
      </c>
      <c r="C50" s="149" t="s">
        <v>33</v>
      </c>
      <c r="D50" s="149" t="s">
        <v>30</v>
      </c>
      <c r="E50" s="145" t="s">
        <v>18</v>
      </c>
      <c r="F50" s="145"/>
      <c r="G50" s="145"/>
      <c r="H50" s="145"/>
      <c r="I50" s="145"/>
      <c r="J50" s="145"/>
      <c r="K50" s="145"/>
      <c r="L50" s="145"/>
      <c r="M50" s="16" t="s">
        <v>17</v>
      </c>
      <c r="N50" s="141" t="s">
        <v>21</v>
      </c>
      <c r="O50" s="144" t="s">
        <v>22</v>
      </c>
      <c r="P50" s="69"/>
      <c r="Q50" s="69"/>
      <c r="R50" s="149" t="s">
        <v>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18" s="17" customFormat="1" ht="23.25">
      <c r="A51" s="149"/>
      <c r="B51" s="149"/>
      <c r="C51" s="149"/>
      <c r="D51" s="149"/>
      <c r="E51" s="15">
        <v>0</v>
      </c>
      <c r="F51" s="15">
        <v>1</v>
      </c>
      <c r="G51" s="15">
        <v>1.5</v>
      </c>
      <c r="H51" s="15">
        <v>2</v>
      </c>
      <c r="I51" s="15">
        <v>2.5</v>
      </c>
      <c r="J51" s="15">
        <v>3</v>
      </c>
      <c r="K51" s="15">
        <v>3.5</v>
      </c>
      <c r="L51" s="15">
        <v>4</v>
      </c>
      <c r="M51" s="18" t="s">
        <v>20</v>
      </c>
      <c r="N51" s="141"/>
      <c r="O51" s="144"/>
      <c r="P51" s="70" t="s">
        <v>1</v>
      </c>
      <c r="Q51" s="70" t="s">
        <v>2</v>
      </c>
      <c r="R51" s="149"/>
    </row>
    <row r="52" spans="1:18" s="17" customFormat="1" ht="21.75">
      <c r="A52" s="15" t="s">
        <v>27</v>
      </c>
      <c r="B52" s="24" t="s">
        <v>8</v>
      </c>
      <c r="C52" s="24" t="s">
        <v>391</v>
      </c>
      <c r="D52" s="15" t="s">
        <v>32</v>
      </c>
      <c r="E52" s="28">
        <v>3</v>
      </c>
      <c r="F52" s="28">
        <v>22</v>
      </c>
      <c r="G52" s="28">
        <v>20</v>
      </c>
      <c r="H52" s="28">
        <v>39</v>
      </c>
      <c r="I52" s="28">
        <v>41</v>
      </c>
      <c r="J52" s="28">
        <v>52</v>
      </c>
      <c r="K52" s="28">
        <v>113</v>
      </c>
      <c r="L52" s="28">
        <v>279</v>
      </c>
      <c r="M52" s="15">
        <f aca="true" t="shared" si="19" ref="M52:M64">SUM(E52:L52)</f>
        <v>569</v>
      </c>
      <c r="N52" s="19">
        <f aca="true" t="shared" si="20" ref="N52:N64">((4*L52)+(3.5*K52)+(3*J52)+(2.5*I52)+(2*H52)+(1.5*G52)+(F52))/M52</f>
        <v>3.3391915641476273</v>
      </c>
      <c r="O52" s="35">
        <f aca="true" t="shared" si="21" ref="O52:O64">SQRT((16*L52+12.25*K52+9*J52+6.25*I52+4*H52+2.25*G52+F52)/M52-(N52^2))</f>
        <v>0.890326876762661</v>
      </c>
      <c r="P52" s="28">
        <v>0</v>
      </c>
      <c r="Q52" s="28">
        <v>0</v>
      </c>
      <c r="R52" s="28" t="s">
        <v>511</v>
      </c>
    </row>
    <row r="53" spans="1:18" s="17" customFormat="1" ht="21.75">
      <c r="A53" s="16"/>
      <c r="B53" s="24" t="s">
        <v>120</v>
      </c>
      <c r="C53" s="24" t="s">
        <v>184</v>
      </c>
      <c r="D53" s="15" t="s">
        <v>31</v>
      </c>
      <c r="E53" s="28">
        <v>0</v>
      </c>
      <c r="F53" s="28">
        <v>9</v>
      </c>
      <c r="G53" s="28">
        <v>1</v>
      </c>
      <c r="H53" s="28">
        <v>2</v>
      </c>
      <c r="I53" s="28">
        <v>7</v>
      </c>
      <c r="J53" s="28">
        <v>16</v>
      </c>
      <c r="K53" s="28">
        <v>24</v>
      </c>
      <c r="L53" s="28">
        <v>34</v>
      </c>
      <c r="M53" s="15">
        <f t="shared" si="19"/>
        <v>93</v>
      </c>
      <c r="N53" s="19">
        <f t="shared" si="20"/>
        <v>3.225806451612903</v>
      </c>
      <c r="O53" s="35">
        <f t="shared" si="21"/>
        <v>0.9114449388292846</v>
      </c>
      <c r="P53" s="28">
        <v>4</v>
      </c>
      <c r="Q53" s="28">
        <v>0</v>
      </c>
      <c r="R53" s="28" t="s">
        <v>511</v>
      </c>
    </row>
    <row r="54" spans="1:18" s="17" customFormat="1" ht="21.75">
      <c r="A54" s="20"/>
      <c r="B54" s="24" t="s">
        <v>121</v>
      </c>
      <c r="C54" s="24" t="s">
        <v>397</v>
      </c>
      <c r="D54" s="15" t="s">
        <v>32</v>
      </c>
      <c r="E54" s="28">
        <v>7</v>
      </c>
      <c r="F54" s="28">
        <v>10</v>
      </c>
      <c r="G54" s="28">
        <v>5</v>
      </c>
      <c r="H54" s="28">
        <v>24</v>
      </c>
      <c r="I54" s="28">
        <v>10</v>
      </c>
      <c r="J54" s="28">
        <v>61</v>
      </c>
      <c r="K54" s="28">
        <v>31</v>
      </c>
      <c r="L54" s="28">
        <v>416</v>
      </c>
      <c r="M54" s="15">
        <f>SUM(E54:L54)</f>
        <v>564</v>
      </c>
      <c r="N54" s="19">
        <f t="shared" si="20"/>
        <v>3.627659574468085</v>
      </c>
      <c r="O54" s="35">
        <f>SQRT((16*L54+12.25*K54+9*J54+6.25*I54+4*H54+2.25*G54+F54)/M54-(N54^2))</f>
        <v>0.7790571117711698</v>
      </c>
      <c r="P54" s="28">
        <v>0</v>
      </c>
      <c r="Q54" s="28">
        <v>6</v>
      </c>
      <c r="R54" s="28" t="s">
        <v>512</v>
      </c>
    </row>
    <row r="55" spans="1:18" s="17" customFormat="1" ht="21.75">
      <c r="A55" s="18"/>
      <c r="B55" s="24" t="s">
        <v>522</v>
      </c>
      <c r="C55" s="24" t="s">
        <v>187</v>
      </c>
      <c r="D55" s="15" t="s">
        <v>31</v>
      </c>
      <c r="E55" s="28">
        <v>0</v>
      </c>
      <c r="F55" s="28">
        <v>0</v>
      </c>
      <c r="G55" s="28">
        <v>0</v>
      </c>
      <c r="H55" s="28">
        <v>0</v>
      </c>
      <c r="I55" s="28">
        <v>2</v>
      </c>
      <c r="J55" s="28">
        <v>9</v>
      </c>
      <c r="K55" s="28">
        <v>8</v>
      </c>
      <c r="L55" s="28">
        <v>67</v>
      </c>
      <c r="M55" s="15">
        <f>SUM(E55:L55)</f>
        <v>86</v>
      </c>
      <c r="N55" s="19">
        <f t="shared" si="20"/>
        <v>3.813953488372093</v>
      </c>
      <c r="O55" s="35">
        <f>SQRT((16*L55+12.25*K55+9*J55+6.25*I55+4*H55+2.25*G55+F55)/M55-(N55^2))</f>
        <v>0.38160090887027803</v>
      </c>
      <c r="P55" s="28">
        <v>8</v>
      </c>
      <c r="Q55" s="28">
        <v>3</v>
      </c>
      <c r="R55" s="28" t="s">
        <v>512</v>
      </c>
    </row>
    <row r="56" spans="1:18" s="17" customFormat="1" ht="21.75">
      <c r="A56" s="15" t="s">
        <v>28</v>
      </c>
      <c r="B56" s="24" t="s">
        <v>15</v>
      </c>
      <c r="C56" s="24" t="s">
        <v>429</v>
      </c>
      <c r="D56" s="15" t="s">
        <v>32</v>
      </c>
      <c r="E56" s="28">
        <v>7</v>
      </c>
      <c r="F56" s="28">
        <v>1</v>
      </c>
      <c r="G56" s="28">
        <v>0</v>
      </c>
      <c r="H56" s="28">
        <v>3</v>
      </c>
      <c r="I56" s="28">
        <v>43</v>
      </c>
      <c r="J56" s="28">
        <v>128</v>
      </c>
      <c r="K56" s="28">
        <v>206</v>
      </c>
      <c r="L56" s="28">
        <v>153</v>
      </c>
      <c r="M56" s="15">
        <f t="shared" si="19"/>
        <v>541</v>
      </c>
      <c r="N56" s="19">
        <f t="shared" si="20"/>
        <v>3.38539741219963</v>
      </c>
      <c r="O56" s="35">
        <f t="shared" si="21"/>
        <v>0.6154129995322689</v>
      </c>
      <c r="P56" s="28">
        <v>0</v>
      </c>
      <c r="Q56" s="28">
        <v>0</v>
      </c>
      <c r="R56" s="28" t="s">
        <v>560</v>
      </c>
    </row>
    <row r="57" spans="1:18" s="17" customFormat="1" ht="21.75">
      <c r="A57" s="16"/>
      <c r="B57" s="24" t="s">
        <v>188</v>
      </c>
      <c r="C57" s="24" t="s">
        <v>185</v>
      </c>
      <c r="D57" s="15" t="s">
        <v>31</v>
      </c>
      <c r="E57" s="28">
        <v>1</v>
      </c>
      <c r="F57" s="28">
        <v>5</v>
      </c>
      <c r="G57" s="28">
        <v>0</v>
      </c>
      <c r="H57" s="28">
        <v>1</v>
      </c>
      <c r="I57" s="28">
        <v>12</v>
      </c>
      <c r="J57" s="28">
        <v>22</v>
      </c>
      <c r="K57" s="28">
        <v>81</v>
      </c>
      <c r="L57" s="28">
        <v>373</v>
      </c>
      <c r="M57" s="15">
        <f t="shared" si="19"/>
        <v>495</v>
      </c>
      <c r="N57" s="19">
        <f t="shared" si="20"/>
        <v>3.794949494949495</v>
      </c>
      <c r="O57" s="35">
        <f t="shared" si="21"/>
        <v>0.478713287459887</v>
      </c>
      <c r="P57" s="28">
        <v>11</v>
      </c>
      <c r="Q57" s="28">
        <v>4</v>
      </c>
      <c r="R57" s="28" t="s">
        <v>560</v>
      </c>
    </row>
    <row r="58" spans="1:18" s="17" customFormat="1" ht="21.75">
      <c r="A58" s="20"/>
      <c r="B58" s="24" t="s">
        <v>189</v>
      </c>
      <c r="C58" s="24" t="s">
        <v>431</v>
      </c>
      <c r="D58" s="15" t="s">
        <v>32</v>
      </c>
      <c r="E58" s="28">
        <v>0</v>
      </c>
      <c r="F58" s="28">
        <v>0</v>
      </c>
      <c r="G58" s="28">
        <v>5</v>
      </c>
      <c r="H58" s="28">
        <v>35</v>
      </c>
      <c r="I58" s="28">
        <v>92</v>
      </c>
      <c r="J58" s="28">
        <v>155</v>
      </c>
      <c r="K58" s="28">
        <v>129</v>
      </c>
      <c r="L58" s="28">
        <v>112</v>
      </c>
      <c r="M58" s="15">
        <f>SUM(E58:L58)</f>
        <v>528</v>
      </c>
      <c r="N58" s="19">
        <f t="shared" si="20"/>
        <v>3.1666666666666665</v>
      </c>
      <c r="O58" s="35">
        <f>SQRT((16*L58+12.25*K58+9*J58+6.25*I58+4*H58+2.25*G58+F58)/M58-(N58^2))</f>
        <v>0.6136597451587351</v>
      </c>
      <c r="P58" s="28">
        <v>3</v>
      </c>
      <c r="Q58" s="28">
        <v>9</v>
      </c>
      <c r="R58" s="28" t="s">
        <v>561</v>
      </c>
    </row>
    <row r="59" spans="1:18" s="17" customFormat="1" ht="21.75">
      <c r="A59" s="18"/>
      <c r="B59" s="24" t="s">
        <v>190</v>
      </c>
      <c r="C59" s="24" t="s">
        <v>186</v>
      </c>
      <c r="D59" s="15" t="s">
        <v>31</v>
      </c>
      <c r="E59" s="28">
        <v>13</v>
      </c>
      <c r="F59" s="28">
        <v>3</v>
      </c>
      <c r="G59" s="28">
        <v>2</v>
      </c>
      <c r="H59" s="28">
        <v>5</v>
      </c>
      <c r="I59" s="28">
        <v>8</v>
      </c>
      <c r="J59" s="28">
        <v>29</v>
      </c>
      <c r="K59" s="28">
        <v>44</v>
      </c>
      <c r="L59" s="28">
        <v>401</v>
      </c>
      <c r="M59" s="15">
        <f>SUM(E59:L59)</f>
        <v>505</v>
      </c>
      <c r="N59" s="19">
        <f t="shared" si="20"/>
        <v>3.724752475247525</v>
      </c>
      <c r="O59" s="35">
        <f>SQRT((16*L59+12.25*K59+9*J59+6.25*I59+4*H59+2.25*G59+F59)/M59-(N59^2))</f>
        <v>0.7541838340638036</v>
      </c>
      <c r="P59" s="28">
        <v>1</v>
      </c>
      <c r="Q59" s="28">
        <v>5</v>
      </c>
      <c r="R59" s="28" t="s">
        <v>561</v>
      </c>
    </row>
    <row r="60" spans="1:18" s="17" customFormat="1" ht="21.75">
      <c r="A60" s="15" t="s">
        <v>29</v>
      </c>
      <c r="B60" s="28" t="s">
        <v>350</v>
      </c>
      <c r="C60" s="24" t="s">
        <v>474</v>
      </c>
      <c r="D60" s="15" t="s">
        <v>32</v>
      </c>
      <c r="E60" s="28">
        <v>1</v>
      </c>
      <c r="F60" s="28">
        <v>10</v>
      </c>
      <c r="G60" s="28">
        <v>4</v>
      </c>
      <c r="H60" s="28">
        <v>10</v>
      </c>
      <c r="I60" s="28">
        <v>33</v>
      </c>
      <c r="J60" s="28">
        <v>91</v>
      </c>
      <c r="K60" s="28">
        <v>135</v>
      </c>
      <c r="L60" s="28">
        <v>233</v>
      </c>
      <c r="M60" s="15">
        <f t="shared" si="19"/>
        <v>517</v>
      </c>
      <c r="N60" s="19">
        <f t="shared" si="20"/>
        <v>3.473887814313346</v>
      </c>
      <c r="O60" s="35">
        <f t="shared" si="21"/>
        <v>0.6624751161243769</v>
      </c>
      <c r="P60" s="28">
        <v>1</v>
      </c>
      <c r="Q60" s="28">
        <v>0</v>
      </c>
      <c r="R60" s="28" t="s">
        <v>599</v>
      </c>
    </row>
    <row r="61" spans="1:28" s="17" customFormat="1" ht="23.25">
      <c r="A61" s="16"/>
      <c r="B61" s="28" t="s">
        <v>351</v>
      </c>
      <c r="C61" s="24" t="s">
        <v>372</v>
      </c>
      <c r="D61" s="15" t="s">
        <v>31</v>
      </c>
      <c r="E61" s="28">
        <v>0</v>
      </c>
      <c r="F61" s="28">
        <v>3</v>
      </c>
      <c r="G61" s="28">
        <v>0</v>
      </c>
      <c r="H61" s="28">
        <v>1</v>
      </c>
      <c r="I61" s="28">
        <v>0</v>
      </c>
      <c r="J61" s="28">
        <v>8</v>
      </c>
      <c r="K61" s="28">
        <v>0</v>
      </c>
      <c r="L61" s="28">
        <v>468</v>
      </c>
      <c r="M61" s="15">
        <f t="shared" si="19"/>
        <v>480</v>
      </c>
      <c r="N61" s="19">
        <f t="shared" si="20"/>
        <v>3.9604166666666667</v>
      </c>
      <c r="O61" s="35">
        <f t="shared" si="21"/>
        <v>0.2822820570320057</v>
      </c>
      <c r="P61" s="28">
        <v>9</v>
      </c>
      <c r="Q61" s="28">
        <v>0</v>
      </c>
      <c r="R61" s="28" t="s">
        <v>599</v>
      </c>
      <c r="T61" s="7">
        <v>0</v>
      </c>
      <c r="U61" s="7">
        <v>1</v>
      </c>
      <c r="V61" s="7">
        <v>1.5</v>
      </c>
      <c r="W61" s="7">
        <v>2</v>
      </c>
      <c r="X61" s="7">
        <v>2.5</v>
      </c>
      <c r="Y61" s="7">
        <v>3</v>
      </c>
      <c r="Z61" s="7">
        <v>3.5</v>
      </c>
      <c r="AA61" s="7">
        <v>4</v>
      </c>
      <c r="AB61" s="1"/>
    </row>
    <row r="62" spans="1:28" s="17" customFormat="1" ht="23.25">
      <c r="A62" s="20"/>
      <c r="B62" s="28" t="s">
        <v>352</v>
      </c>
      <c r="C62" s="24" t="s">
        <v>475</v>
      </c>
      <c r="D62" s="15" t="s">
        <v>32</v>
      </c>
      <c r="E62" s="28">
        <v>4</v>
      </c>
      <c r="F62" s="28">
        <v>12</v>
      </c>
      <c r="G62" s="28">
        <v>3</v>
      </c>
      <c r="H62" s="28">
        <v>5</v>
      </c>
      <c r="I62" s="28">
        <v>11</v>
      </c>
      <c r="J62" s="28">
        <v>40</v>
      </c>
      <c r="K62" s="28">
        <v>96</v>
      </c>
      <c r="L62" s="28">
        <v>341</v>
      </c>
      <c r="M62" s="15">
        <f>SUM(E62:L62)</f>
        <v>512</v>
      </c>
      <c r="N62" s="19">
        <f>((4*L62)+(3.5*K62)+(3*J62)+(2.5*I62)+(2*H62)+(1.5*G62)+(F62))/M62</f>
        <v>3.66015625</v>
      </c>
      <c r="O62" s="35">
        <f>SQRT((16*L62+12.25*K62+9*J62+6.25*I62+4*H62+2.25*G62+F62)/M62-(N62^2))</f>
        <v>0.685176738576214</v>
      </c>
      <c r="P62" s="28">
        <v>0</v>
      </c>
      <c r="Q62" s="28">
        <v>6</v>
      </c>
      <c r="R62" s="28" t="s">
        <v>600</v>
      </c>
      <c r="T62" s="12"/>
      <c r="U62" s="12"/>
      <c r="V62" s="12"/>
      <c r="W62" s="12"/>
      <c r="X62" s="12"/>
      <c r="Y62" s="12"/>
      <c r="Z62" s="12"/>
      <c r="AA62" s="12"/>
      <c r="AB62" s="1"/>
    </row>
    <row r="63" spans="1:28" s="17" customFormat="1" ht="23.25">
      <c r="A63" s="20"/>
      <c r="B63" s="28" t="s">
        <v>353</v>
      </c>
      <c r="C63" s="24" t="s">
        <v>369</v>
      </c>
      <c r="D63" s="15" t="s">
        <v>31</v>
      </c>
      <c r="E63" s="28">
        <v>0</v>
      </c>
      <c r="F63" s="28">
        <v>2</v>
      </c>
      <c r="G63" s="28">
        <v>1</v>
      </c>
      <c r="H63" s="28">
        <v>1</v>
      </c>
      <c r="I63" s="28">
        <v>2</v>
      </c>
      <c r="J63" s="28">
        <v>12</v>
      </c>
      <c r="K63" s="28">
        <v>33</v>
      </c>
      <c r="L63" s="28">
        <v>431</v>
      </c>
      <c r="M63" s="15">
        <f>SUM(E63:L63)</f>
        <v>482</v>
      </c>
      <c r="N63" s="19">
        <f>((4*L63)+(3.5*K63)+(3*J63)+(2.5*I63)+(2*H63)+(1.5*G63)+(F63))/M63</f>
        <v>3.912863070539419</v>
      </c>
      <c r="O63" s="35">
        <f>SQRT((16*L63+12.25*K63+9*J63+6.25*I63+4*H63+2.25*G63+F63)/M63-(N63^2))</f>
        <v>0.31994634198291716</v>
      </c>
      <c r="P63" s="28">
        <v>0</v>
      </c>
      <c r="Q63" s="28">
        <v>7</v>
      </c>
      <c r="R63" s="28" t="s">
        <v>600</v>
      </c>
      <c r="T63" s="12"/>
      <c r="U63" s="12"/>
      <c r="V63" s="12"/>
      <c r="W63" s="12"/>
      <c r="X63" s="12"/>
      <c r="Y63" s="12"/>
      <c r="Z63" s="12"/>
      <c r="AA63" s="12"/>
      <c r="AB63" s="1"/>
    </row>
    <row r="64" spans="1:256" s="17" customFormat="1" ht="23.25">
      <c r="A64" s="145" t="s">
        <v>45</v>
      </c>
      <c r="B64" s="145"/>
      <c r="C64" s="145"/>
      <c r="D64" s="145"/>
      <c r="E64" s="25">
        <f aca="true" t="shared" si="22" ref="E64:K64">SUM(E52:E63)</f>
        <v>36</v>
      </c>
      <c r="F64" s="25">
        <f t="shared" si="22"/>
        <v>77</v>
      </c>
      <c r="G64" s="25">
        <f t="shared" si="22"/>
        <v>41</v>
      </c>
      <c r="H64" s="25">
        <f t="shared" si="22"/>
        <v>126</v>
      </c>
      <c r="I64" s="25">
        <f t="shared" si="22"/>
        <v>261</v>
      </c>
      <c r="J64" s="25">
        <f t="shared" si="22"/>
        <v>623</v>
      </c>
      <c r="K64" s="25">
        <f t="shared" si="22"/>
        <v>900</v>
      </c>
      <c r="L64" s="25">
        <f>SUM(L52:L63)</f>
        <v>3308</v>
      </c>
      <c r="M64" s="15">
        <f t="shared" si="19"/>
        <v>5372</v>
      </c>
      <c r="N64" s="19">
        <f t="shared" si="20"/>
        <v>3.5915860014892034</v>
      </c>
      <c r="O64" s="35">
        <f t="shared" si="21"/>
        <v>0.6914593984032819</v>
      </c>
      <c r="P64" s="25">
        <f>SUM(P52:P63)</f>
        <v>37</v>
      </c>
      <c r="Q64" s="25">
        <f>SUM(Q52:Q63)</f>
        <v>40</v>
      </c>
      <c r="R64" s="26"/>
      <c r="S64" s="53"/>
      <c r="T64" s="1"/>
      <c r="U64" s="1"/>
      <c r="V64" s="1"/>
      <c r="W64" s="1"/>
      <c r="X64" s="1"/>
      <c r="Y64" s="1"/>
      <c r="Z64" s="1"/>
      <c r="AA64" s="1"/>
      <c r="AB64" s="1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30" s="51" customFormat="1" ht="23.25">
      <c r="A65" s="145" t="s">
        <v>47</v>
      </c>
      <c r="B65" s="145"/>
      <c r="C65" s="145"/>
      <c r="D65" s="145"/>
      <c r="E65" s="19">
        <f aca="true" t="shared" si="23" ref="E65:L65">(E64*100)/$M64</f>
        <v>0.6701414743112435</v>
      </c>
      <c r="F65" s="19">
        <f t="shared" si="23"/>
        <v>1.4333581533879374</v>
      </c>
      <c r="G65" s="19">
        <f t="shared" si="23"/>
        <v>0.763216679076694</v>
      </c>
      <c r="H65" s="19">
        <f t="shared" si="23"/>
        <v>2.345495160089352</v>
      </c>
      <c r="I65" s="19">
        <f t="shared" si="23"/>
        <v>4.858525688756515</v>
      </c>
      <c r="J65" s="19">
        <f t="shared" si="23"/>
        <v>11.597170513775131</v>
      </c>
      <c r="K65" s="19">
        <f t="shared" si="23"/>
        <v>16.753536857781086</v>
      </c>
      <c r="L65" s="19">
        <f t="shared" si="23"/>
        <v>61.57855547282204</v>
      </c>
      <c r="M65" s="19">
        <f>((M64-(P64+Q64))*100)/$M64</f>
        <v>98.56664184661206</v>
      </c>
      <c r="N65" s="21"/>
      <c r="O65" s="38"/>
      <c r="P65" s="19">
        <f>(P64*100)/$M64</f>
        <v>0.6887565152643336</v>
      </c>
      <c r="Q65" s="19">
        <f>(Q64*100)/$M64</f>
        <v>0.7446016381236039</v>
      </c>
      <c r="R65" s="18"/>
      <c r="T65" s="1"/>
      <c r="U65" s="1"/>
      <c r="V65" s="1"/>
      <c r="W65" s="1"/>
      <c r="X65" s="1"/>
      <c r="Y65" s="1"/>
      <c r="Z65" s="63" t="e">
        <f>SUM(#REF!)</f>
        <v>#REF!</v>
      </c>
      <c r="AA65" s="1"/>
      <c r="AB65" s="1"/>
      <c r="AC65" s="53"/>
      <c r="AD65" s="53"/>
    </row>
    <row r="66" spans="1:256" ht="23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5"/>
      <c r="Q66" s="5"/>
      <c r="R66" s="5"/>
      <c r="S66" s="5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20:30" ht="23.25"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</sheetData>
  <sheetProtection/>
  <mergeCells count="34">
    <mergeCell ref="A1:R1"/>
    <mergeCell ref="A2:R2"/>
    <mergeCell ref="A48:R48"/>
    <mergeCell ref="A49:R49"/>
    <mergeCell ref="E3:L3"/>
    <mergeCell ref="N3:N4"/>
    <mergeCell ref="O3:O4"/>
    <mergeCell ref="R3:R4"/>
    <mergeCell ref="A26:R26"/>
    <mergeCell ref="A27:A28"/>
    <mergeCell ref="A65:D65"/>
    <mergeCell ref="A3:A4"/>
    <mergeCell ref="B3:B4"/>
    <mergeCell ref="C3:C4"/>
    <mergeCell ref="D3:D4"/>
    <mergeCell ref="A50:A51"/>
    <mergeCell ref="B50:B51"/>
    <mergeCell ref="C50:C51"/>
    <mergeCell ref="D50:D51"/>
    <mergeCell ref="A25:R25"/>
    <mergeCell ref="R50:R51"/>
    <mergeCell ref="A38:D38"/>
    <mergeCell ref="A64:D64"/>
    <mergeCell ref="A39:D39"/>
    <mergeCell ref="E50:L50"/>
    <mergeCell ref="N50:N51"/>
    <mergeCell ref="O50:O51"/>
    <mergeCell ref="N27:N28"/>
    <mergeCell ref="O27:O28"/>
    <mergeCell ref="R27:R28"/>
    <mergeCell ref="B27:B28"/>
    <mergeCell ref="C27:C28"/>
    <mergeCell ref="D27:D28"/>
    <mergeCell ref="E27:L27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O116" sqref="O116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2" max="31" width="6.57421875" style="0" customWidth="1"/>
  </cols>
  <sheetData>
    <row r="1" spans="1:18" s="1" customFormat="1" ht="27.75" customHeight="1">
      <c r="A1" s="151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1" customFormat="1" ht="29.25">
      <c r="A2" s="151" t="s">
        <v>631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1" customFormat="1" ht="23.25">
      <c r="A3" s="141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</row>
    <row r="4" spans="1:32" s="1" customFormat="1" ht="23.25">
      <c r="A4" s="141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45</v>
      </c>
      <c r="AE4" s="12" t="s">
        <v>1</v>
      </c>
      <c r="AF4" s="17" t="s">
        <v>2</v>
      </c>
    </row>
    <row r="5" spans="1:32" s="1" customFormat="1" ht="23.25">
      <c r="A5" s="9" t="s">
        <v>24</v>
      </c>
      <c r="B5" s="22" t="s">
        <v>96</v>
      </c>
      <c r="C5" s="22" t="s">
        <v>400</v>
      </c>
      <c r="D5" s="22" t="s">
        <v>32</v>
      </c>
      <c r="E5" s="28">
        <v>27</v>
      </c>
      <c r="F5" s="28">
        <v>37</v>
      </c>
      <c r="G5" s="28">
        <v>22</v>
      </c>
      <c r="H5" s="28">
        <v>42</v>
      </c>
      <c r="I5" s="28">
        <v>69</v>
      </c>
      <c r="J5" s="28">
        <v>75</v>
      </c>
      <c r="K5" s="28">
        <v>142</v>
      </c>
      <c r="L5" s="28">
        <v>154</v>
      </c>
      <c r="M5" s="7">
        <f aca="true" t="shared" si="0" ref="M5:M14">SUM(E5:L5)</f>
        <v>568</v>
      </c>
      <c r="N5" s="8">
        <f aca="true" t="shared" si="1" ref="N5:N14">((4*L5)+(3.5*K5)+(3*J5)+(2.5*I5)+(2*H5)+(1.5*G5)+(F5))/M5</f>
        <v>2.930457746478873</v>
      </c>
      <c r="O5" s="40">
        <f aca="true" t="shared" si="2" ref="O5:O14">SQRT((16*L5+12.25*K5+9*J5+6.25*I5+4*H5+2.25*G5+F5)/M5-(N5^2))</f>
        <v>1.0993780900283392</v>
      </c>
      <c r="P5" s="28">
        <v>3</v>
      </c>
      <c r="Q5" s="28">
        <v>0</v>
      </c>
      <c r="R5" s="28" t="s">
        <v>387</v>
      </c>
      <c r="U5" s="1" t="s">
        <v>24</v>
      </c>
      <c r="V5" s="1">
        <f aca="true" t="shared" si="3" ref="V5:AC5">SUM(E5:E8)</f>
        <v>31</v>
      </c>
      <c r="W5" s="1">
        <f t="shared" si="3"/>
        <v>57</v>
      </c>
      <c r="X5" s="1">
        <f t="shared" si="3"/>
        <v>36</v>
      </c>
      <c r="Y5" s="1">
        <f t="shared" si="3"/>
        <v>69</v>
      </c>
      <c r="Z5" s="1">
        <f t="shared" si="3"/>
        <v>93</v>
      </c>
      <c r="AA5" s="1">
        <f t="shared" si="3"/>
        <v>189</v>
      </c>
      <c r="AB5" s="1">
        <f t="shared" si="3"/>
        <v>349</v>
      </c>
      <c r="AC5" s="1">
        <f t="shared" si="3"/>
        <v>412</v>
      </c>
      <c r="AD5" s="1">
        <f>SUM(V5:AC5)</f>
        <v>1236</v>
      </c>
      <c r="AE5" s="1">
        <f>SUM(P5:P8)</f>
        <v>3</v>
      </c>
      <c r="AF5" s="1">
        <f>SUM(Q5:Q8)</f>
        <v>0</v>
      </c>
    </row>
    <row r="6" spans="1:32" s="1" customFormat="1" ht="23.25">
      <c r="A6" s="9"/>
      <c r="B6" s="81" t="s">
        <v>191</v>
      </c>
      <c r="C6" s="22" t="s">
        <v>401</v>
      </c>
      <c r="D6" s="22" t="s">
        <v>31</v>
      </c>
      <c r="E6" s="28">
        <v>0</v>
      </c>
      <c r="F6" s="28">
        <v>0</v>
      </c>
      <c r="G6" s="28">
        <v>1</v>
      </c>
      <c r="H6" s="28">
        <v>3</v>
      </c>
      <c r="I6" s="28">
        <v>2</v>
      </c>
      <c r="J6" s="28">
        <v>2</v>
      </c>
      <c r="K6" s="28">
        <v>10</v>
      </c>
      <c r="L6" s="28">
        <v>32</v>
      </c>
      <c r="M6" s="7">
        <f t="shared" si="0"/>
        <v>50</v>
      </c>
      <c r="N6" s="8">
        <f t="shared" si="1"/>
        <v>3.63</v>
      </c>
      <c r="O6" s="40">
        <f t="shared" si="2"/>
        <v>0.6388270501473783</v>
      </c>
      <c r="P6" s="28">
        <v>0</v>
      </c>
      <c r="Q6" s="28">
        <v>0</v>
      </c>
      <c r="R6" s="28" t="s">
        <v>387</v>
      </c>
      <c r="U6" s="1" t="s">
        <v>25</v>
      </c>
      <c r="V6" s="1">
        <f aca="true" t="shared" si="4" ref="V6:AC6">SUM(E9:E16,E19:E20)</f>
        <v>29</v>
      </c>
      <c r="W6" s="1">
        <f t="shared" si="4"/>
        <v>127</v>
      </c>
      <c r="X6" s="1">
        <f t="shared" si="4"/>
        <v>73</v>
      </c>
      <c r="Y6" s="1">
        <f t="shared" si="4"/>
        <v>90</v>
      </c>
      <c r="Z6" s="1">
        <f t="shared" si="4"/>
        <v>119</v>
      </c>
      <c r="AA6" s="1">
        <f t="shared" si="4"/>
        <v>153</v>
      </c>
      <c r="AB6" s="1">
        <f t="shared" si="4"/>
        <v>189</v>
      </c>
      <c r="AC6" s="1">
        <f t="shared" si="4"/>
        <v>1266</v>
      </c>
      <c r="AD6" s="1">
        <f>SUM(V6:AC6)</f>
        <v>2046</v>
      </c>
      <c r="AE6" s="1">
        <f>SUM(P9:P16,P19:P20)</f>
        <v>7</v>
      </c>
      <c r="AF6" s="1">
        <f>SUM(Q9:Q16,Q19:Q20)</f>
        <v>0</v>
      </c>
    </row>
    <row r="7" spans="1:32" s="1" customFormat="1" ht="23.25">
      <c r="A7" s="10"/>
      <c r="B7" s="81" t="s">
        <v>97</v>
      </c>
      <c r="C7" s="22" t="s">
        <v>402</v>
      </c>
      <c r="D7" s="22" t="s">
        <v>32</v>
      </c>
      <c r="E7" s="28">
        <v>4</v>
      </c>
      <c r="F7" s="28">
        <v>20</v>
      </c>
      <c r="G7" s="28">
        <v>13</v>
      </c>
      <c r="H7" s="28">
        <v>24</v>
      </c>
      <c r="I7" s="28">
        <v>22</v>
      </c>
      <c r="J7" s="28">
        <v>112</v>
      </c>
      <c r="K7" s="28">
        <v>188</v>
      </c>
      <c r="L7" s="28">
        <v>188</v>
      </c>
      <c r="M7" s="7">
        <f t="shared" si="0"/>
        <v>571</v>
      </c>
      <c r="N7" s="8">
        <f t="shared" si="1"/>
        <v>3.307355516637478</v>
      </c>
      <c r="O7" s="40">
        <f t="shared" si="2"/>
        <v>0.7893879191613613</v>
      </c>
      <c r="P7" s="28">
        <v>0</v>
      </c>
      <c r="Q7" s="28">
        <v>0</v>
      </c>
      <c r="R7" s="28" t="s">
        <v>388</v>
      </c>
      <c r="U7" s="1" t="s">
        <v>26</v>
      </c>
      <c r="V7" s="1">
        <f>SUM(E27:E30)</f>
        <v>10</v>
      </c>
      <c r="W7" s="1">
        <f aca="true" t="shared" si="5" ref="W7:AC7">SUM(F27:F30)</f>
        <v>43</v>
      </c>
      <c r="X7" s="1">
        <f t="shared" si="5"/>
        <v>42</v>
      </c>
      <c r="Y7" s="1">
        <f t="shared" si="5"/>
        <v>91</v>
      </c>
      <c r="Z7" s="1">
        <f t="shared" si="5"/>
        <v>88</v>
      </c>
      <c r="AA7" s="1">
        <f t="shared" si="5"/>
        <v>148</v>
      </c>
      <c r="AB7" s="1">
        <f t="shared" si="5"/>
        <v>110</v>
      </c>
      <c r="AC7" s="1">
        <f t="shared" si="5"/>
        <v>280</v>
      </c>
      <c r="AD7" s="1">
        <f>SUM(V7:AC7)</f>
        <v>812</v>
      </c>
      <c r="AE7" s="1">
        <f>SUM(P27:P30)</f>
        <v>2</v>
      </c>
      <c r="AF7" s="1">
        <f>SUM(Q27:Q30)</f>
        <v>0</v>
      </c>
    </row>
    <row r="8" spans="1:32" s="1" customFormat="1" ht="23.25">
      <c r="A8" s="10"/>
      <c r="B8" s="81" t="s">
        <v>98</v>
      </c>
      <c r="C8" s="22" t="s">
        <v>403</v>
      </c>
      <c r="D8" s="22" t="s">
        <v>31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9</v>
      </c>
      <c r="L8" s="28">
        <v>38</v>
      </c>
      <c r="M8" s="7">
        <f t="shared" si="0"/>
        <v>47</v>
      </c>
      <c r="N8" s="8">
        <f t="shared" si="1"/>
        <v>3.904255319148936</v>
      </c>
      <c r="O8" s="40">
        <f t="shared" si="2"/>
        <v>0.19673661711602822</v>
      </c>
      <c r="P8" s="28">
        <v>0</v>
      </c>
      <c r="Q8" s="28">
        <v>0</v>
      </c>
      <c r="R8" s="28" t="s">
        <v>388</v>
      </c>
      <c r="U8" s="1" t="s">
        <v>27</v>
      </c>
      <c r="V8" s="1">
        <f>SUM(E50:E51)</f>
        <v>61</v>
      </c>
      <c r="W8" s="1">
        <f aca="true" t="shared" si="6" ref="W8:AC8">SUM(F50:F51)</f>
        <v>48</v>
      </c>
      <c r="X8" s="1">
        <f t="shared" si="6"/>
        <v>37</v>
      </c>
      <c r="Y8" s="1">
        <f t="shared" si="6"/>
        <v>64</v>
      </c>
      <c r="Z8" s="1">
        <f t="shared" si="6"/>
        <v>38</v>
      </c>
      <c r="AA8" s="1">
        <f t="shared" si="6"/>
        <v>124</v>
      </c>
      <c r="AB8" s="1">
        <f t="shared" si="6"/>
        <v>127</v>
      </c>
      <c r="AC8" s="1">
        <f t="shared" si="6"/>
        <v>640</v>
      </c>
      <c r="AD8" s="1">
        <f>SUM(V8:AC8)</f>
        <v>1139</v>
      </c>
      <c r="AE8" s="1">
        <f>SUM(P50:P51)</f>
        <v>0</v>
      </c>
      <c r="AF8" s="1">
        <f>SUM(Q50:Q51)</f>
        <v>0</v>
      </c>
    </row>
    <row r="9" spans="1:18" s="1" customFormat="1" ht="23.25">
      <c r="A9" s="7" t="s">
        <v>25</v>
      </c>
      <c r="B9" s="22" t="s">
        <v>192</v>
      </c>
      <c r="C9" s="22" t="s">
        <v>438</v>
      </c>
      <c r="D9" s="22" t="s">
        <v>32</v>
      </c>
      <c r="E9" s="28">
        <v>2</v>
      </c>
      <c r="F9" s="28">
        <v>117</v>
      </c>
      <c r="G9" s="28">
        <v>47</v>
      </c>
      <c r="H9" s="28">
        <v>48</v>
      </c>
      <c r="I9" s="28">
        <v>44</v>
      </c>
      <c r="J9" s="28">
        <v>70</v>
      </c>
      <c r="K9" s="28">
        <v>56</v>
      </c>
      <c r="L9" s="28">
        <v>212</v>
      </c>
      <c r="M9" s="7">
        <f t="shared" si="0"/>
        <v>596</v>
      </c>
      <c r="N9" s="8">
        <f t="shared" si="1"/>
        <v>2.764261744966443</v>
      </c>
      <c r="O9" s="40">
        <f t="shared" si="2"/>
        <v>1.1897413677323312</v>
      </c>
      <c r="P9" s="7">
        <v>0</v>
      </c>
      <c r="Q9" s="7">
        <v>0</v>
      </c>
      <c r="R9" s="28" t="s">
        <v>415</v>
      </c>
    </row>
    <row r="10" spans="1:18" s="1" customFormat="1" ht="23.25">
      <c r="A10" s="9"/>
      <c r="B10" s="22" t="s">
        <v>194</v>
      </c>
      <c r="C10" s="22" t="s">
        <v>439</v>
      </c>
      <c r="D10" s="22" t="s">
        <v>31</v>
      </c>
      <c r="E10" s="28">
        <v>0</v>
      </c>
      <c r="F10" s="28">
        <v>0</v>
      </c>
      <c r="G10" s="28">
        <v>0</v>
      </c>
      <c r="H10" s="28">
        <v>2</v>
      </c>
      <c r="I10" s="28">
        <v>10</v>
      </c>
      <c r="J10" s="28">
        <v>11</v>
      </c>
      <c r="K10" s="28">
        <v>13</v>
      </c>
      <c r="L10" s="28">
        <v>17</v>
      </c>
      <c r="M10" s="7">
        <f t="shared" si="0"/>
        <v>53</v>
      </c>
      <c r="N10" s="8">
        <f t="shared" si="1"/>
        <v>3.311320754716981</v>
      </c>
      <c r="O10" s="40">
        <f t="shared" si="2"/>
        <v>0.6083259979303208</v>
      </c>
      <c r="P10" s="7">
        <v>0</v>
      </c>
      <c r="Q10" s="7">
        <v>0</v>
      </c>
      <c r="R10" s="28" t="s">
        <v>415</v>
      </c>
    </row>
    <row r="11" spans="1:18" s="1" customFormat="1" ht="23.25">
      <c r="A11" s="10"/>
      <c r="B11" s="22" t="s">
        <v>250</v>
      </c>
      <c r="C11" s="22" t="s">
        <v>440</v>
      </c>
      <c r="D11" s="22" t="s">
        <v>31</v>
      </c>
      <c r="E11" s="28">
        <v>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46</v>
      </c>
      <c r="M11" s="7">
        <f t="shared" si="0"/>
        <v>48</v>
      </c>
      <c r="N11" s="8">
        <f t="shared" si="1"/>
        <v>3.8333333333333335</v>
      </c>
      <c r="O11" s="40">
        <f t="shared" si="2"/>
        <v>0.7993052538854524</v>
      </c>
      <c r="P11" s="7">
        <v>7</v>
      </c>
      <c r="Q11" s="7">
        <v>0</v>
      </c>
      <c r="R11" s="28" t="s">
        <v>415</v>
      </c>
    </row>
    <row r="12" spans="1:18" s="1" customFormat="1" ht="23.25">
      <c r="A12" s="10"/>
      <c r="B12" s="22" t="s">
        <v>196</v>
      </c>
      <c r="C12" s="22" t="s">
        <v>441</v>
      </c>
      <c r="D12" s="22" t="s">
        <v>31</v>
      </c>
      <c r="E12" s="28">
        <v>1</v>
      </c>
      <c r="F12" s="28">
        <v>2</v>
      </c>
      <c r="G12" s="28">
        <v>11</v>
      </c>
      <c r="H12" s="28">
        <v>7</v>
      </c>
      <c r="I12" s="28">
        <v>3</v>
      </c>
      <c r="J12" s="28">
        <v>1</v>
      </c>
      <c r="K12" s="28">
        <v>2</v>
      </c>
      <c r="L12" s="28">
        <v>14</v>
      </c>
      <c r="M12" s="7">
        <f t="shared" si="0"/>
        <v>41</v>
      </c>
      <c r="N12" s="8">
        <f t="shared" si="1"/>
        <v>2.5853658536585367</v>
      </c>
      <c r="O12" s="40">
        <f t="shared" si="2"/>
        <v>1.1785814076438599</v>
      </c>
      <c r="P12" s="7">
        <v>0</v>
      </c>
      <c r="Q12" s="7">
        <v>0</v>
      </c>
      <c r="R12" s="28" t="s">
        <v>415</v>
      </c>
    </row>
    <row r="13" spans="1:18" s="1" customFormat="1" ht="23.25">
      <c r="A13" s="10"/>
      <c r="B13" s="22" t="s">
        <v>198</v>
      </c>
      <c r="C13" s="22" t="s">
        <v>442</v>
      </c>
      <c r="D13" s="22" t="s">
        <v>31</v>
      </c>
      <c r="E13" s="28">
        <v>0</v>
      </c>
      <c r="F13" s="28">
        <v>0</v>
      </c>
      <c r="G13" s="28">
        <v>1</v>
      </c>
      <c r="H13" s="28">
        <v>4</v>
      </c>
      <c r="I13" s="28">
        <v>23</v>
      </c>
      <c r="J13" s="28">
        <v>3</v>
      </c>
      <c r="K13" s="28">
        <v>0</v>
      </c>
      <c r="L13" s="28">
        <v>13</v>
      </c>
      <c r="M13" s="7">
        <f t="shared" si="0"/>
        <v>44</v>
      </c>
      <c r="N13" s="8">
        <f t="shared" si="1"/>
        <v>2.909090909090909</v>
      </c>
      <c r="O13" s="40">
        <f t="shared" si="2"/>
        <v>0.7482762560524697</v>
      </c>
      <c r="P13" s="7">
        <v>0</v>
      </c>
      <c r="Q13" s="7">
        <v>0</v>
      </c>
      <c r="R13" s="28" t="s">
        <v>415</v>
      </c>
    </row>
    <row r="14" spans="1:18" s="1" customFormat="1" ht="23.25">
      <c r="A14" s="10"/>
      <c r="B14" s="22" t="s">
        <v>443</v>
      </c>
      <c r="C14" s="22" t="s">
        <v>444</v>
      </c>
      <c r="D14" s="22" t="s">
        <v>32</v>
      </c>
      <c r="E14" s="28">
        <v>12</v>
      </c>
      <c r="F14" s="28">
        <v>3</v>
      </c>
      <c r="G14" s="28">
        <v>11</v>
      </c>
      <c r="H14" s="28">
        <v>14</v>
      </c>
      <c r="I14" s="28">
        <v>19</v>
      </c>
      <c r="J14" s="28">
        <v>28</v>
      </c>
      <c r="K14" s="28">
        <v>69</v>
      </c>
      <c r="L14" s="28">
        <v>435</v>
      </c>
      <c r="M14" s="7">
        <f t="shared" si="0"/>
        <v>591</v>
      </c>
      <c r="N14" s="8">
        <f t="shared" si="1"/>
        <v>3.655668358714044</v>
      </c>
      <c r="O14" s="40">
        <f t="shared" si="2"/>
        <v>0.7822897007950845</v>
      </c>
      <c r="P14" s="7">
        <v>0</v>
      </c>
      <c r="Q14" s="7">
        <v>0</v>
      </c>
      <c r="R14" s="28" t="s">
        <v>415</v>
      </c>
    </row>
    <row r="15" spans="1:18" s="1" customFormat="1" ht="23.25">
      <c r="A15" s="20" t="s">
        <v>19</v>
      </c>
      <c r="B15" s="22" t="s">
        <v>193</v>
      </c>
      <c r="C15" s="22" t="s">
        <v>445</v>
      </c>
      <c r="D15" s="22" t="s">
        <v>32</v>
      </c>
      <c r="E15" s="28">
        <v>4</v>
      </c>
      <c r="F15" s="28">
        <v>2</v>
      </c>
      <c r="G15" s="28">
        <v>1</v>
      </c>
      <c r="H15" s="28">
        <v>10</v>
      </c>
      <c r="I15" s="28">
        <v>13</v>
      </c>
      <c r="J15" s="28">
        <v>35</v>
      </c>
      <c r="K15" s="28">
        <v>38</v>
      </c>
      <c r="L15" s="28">
        <v>455</v>
      </c>
      <c r="M15" s="7">
        <f aca="true" t="shared" si="7" ref="M15:M20">SUM(E15:L15)</f>
        <v>558</v>
      </c>
      <c r="N15" s="8">
        <f aca="true" t="shared" si="8" ref="N15:N20">((4*L15)+(3.5*K15)+(3*J15)+(2.5*I15)+(2*H15)+(1.5*G15)+(F15))/M15</f>
        <v>3.7885304659498207</v>
      </c>
      <c r="O15" s="40">
        <f aca="true" t="shared" si="9" ref="O15:O20">SQRT((16*L15+12.25*K15+9*J15+6.25*I15+4*H15+2.25*G15+F15)/M15-(N15^2))</f>
        <v>0.5632830590630111</v>
      </c>
      <c r="P15" s="7">
        <v>0</v>
      </c>
      <c r="Q15" s="7">
        <v>0</v>
      </c>
      <c r="R15" s="28" t="s">
        <v>416</v>
      </c>
    </row>
    <row r="16" spans="1:18" s="1" customFormat="1" ht="23.25">
      <c r="A16" s="10"/>
      <c r="B16" s="22" t="s">
        <v>195</v>
      </c>
      <c r="C16" s="22" t="s">
        <v>446</v>
      </c>
      <c r="D16" s="22" t="s">
        <v>31</v>
      </c>
      <c r="E16" s="28">
        <v>6</v>
      </c>
      <c r="F16" s="28">
        <v>3</v>
      </c>
      <c r="G16" s="28">
        <v>2</v>
      </c>
      <c r="H16" s="28">
        <v>2</v>
      </c>
      <c r="I16" s="28">
        <v>7</v>
      </c>
      <c r="J16" s="28">
        <v>3</v>
      </c>
      <c r="K16" s="28">
        <v>4</v>
      </c>
      <c r="L16" s="28">
        <v>25</v>
      </c>
      <c r="M16" s="7">
        <f t="shared" si="7"/>
        <v>52</v>
      </c>
      <c r="N16" s="8">
        <f t="shared" si="8"/>
        <v>2.894230769230769</v>
      </c>
      <c r="O16" s="40">
        <f t="shared" si="9"/>
        <v>1.3844484407904472</v>
      </c>
      <c r="P16" s="7">
        <v>0</v>
      </c>
      <c r="Q16" s="7">
        <v>0</v>
      </c>
      <c r="R16" s="28" t="s">
        <v>416</v>
      </c>
    </row>
    <row r="17" spans="1:18" s="1" customFormat="1" ht="23.25">
      <c r="A17" s="10"/>
      <c r="B17" s="22" t="s">
        <v>251</v>
      </c>
      <c r="C17" s="22" t="s">
        <v>447</v>
      </c>
      <c r="D17" s="22" t="s">
        <v>31</v>
      </c>
      <c r="E17" s="28">
        <v>0</v>
      </c>
      <c r="F17" s="28">
        <v>0</v>
      </c>
      <c r="G17" s="28">
        <v>0</v>
      </c>
      <c r="H17" s="28">
        <v>0</v>
      </c>
      <c r="I17" s="28">
        <v>4</v>
      </c>
      <c r="J17" s="28">
        <v>4</v>
      </c>
      <c r="K17" s="28">
        <v>10</v>
      </c>
      <c r="L17" s="28">
        <v>26</v>
      </c>
      <c r="M17" s="7">
        <f t="shared" si="7"/>
        <v>44</v>
      </c>
      <c r="N17" s="8">
        <f t="shared" si="8"/>
        <v>3.659090909090909</v>
      </c>
      <c r="O17" s="40">
        <f t="shared" si="9"/>
        <v>0.48585359832799896</v>
      </c>
      <c r="P17" s="7">
        <v>0</v>
      </c>
      <c r="Q17" s="7">
        <v>0</v>
      </c>
      <c r="R17" s="28" t="s">
        <v>416</v>
      </c>
    </row>
    <row r="18" spans="1:18" s="1" customFormat="1" ht="23.25">
      <c r="A18" s="10"/>
      <c r="B18" s="22" t="s">
        <v>197</v>
      </c>
      <c r="C18" s="22" t="s">
        <v>448</v>
      </c>
      <c r="D18" s="22" t="s">
        <v>31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19</v>
      </c>
      <c r="L18" s="28">
        <v>31</v>
      </c>
      <c r="M18" s="7">
        <f t="shared" si="7"/>
        <v>50</v>
      </c>
      <c r="N18" s="8">
        <f t="shared" si="8"/>
        <v>3.81</v>
      </c>
      <c r="O18" s="40">
        <f t="shared" si="9"/>
        <v>0.24269322199023094</v>
      </c>
      <c r="P18" s="7">
        <v>0</v>
      </c>
      <c r="Q18" s="7">
        <v>0</v>
      </c>
      <c r="R18" s="28" t="s">
        <v>416</v>
      </c>
    </row>
    <row r="19" spans="1:18" s="17" customFormat="1" ht="20.25" customHeight="1">
      <c r="A19" s="20"/>
      <c r="B19" s="24" t="s">
        <v>199</v>
      </c>
      <c r="C19" s="24" t="s">
        <v>449</v>
      </c>
      <c r="D19" s="24" t="s">
        <v>31</v>
      </c>
      <c r="E19" s="15">
        <v>0</v>
      </c>
      <c r="F19" s="15">
        <v>0</v>
      </c>
      <c r="G19" s="15">
        <v>0</v>
      </c>
      <c r="H19" s="15">
        <v>3</v>
      </c>
      <c r="I19" s="15">
        <v>0</v>
      </c>
      <c r="J19" s="15">
        <v>2</v>
      </c>
      <c r="K19" s="15">
        <v>7</v>
      </c>
      <c r="L19" s="15">
        <v>30</v>
      </c>
      <c r="M19" s="15">
        <f t="shared" si="7"/>
        <v>42</v>
      </c>
      <c r="N19" s="19">
        <f t="shared" si="8"/>
        <v>3.7261904761904763</v>
      </c>
      <c r="O19" s="35">
        <f t="shared" si="9"/>
        <v>0.5477484319203489</v>
      </c>
      <c r="P19" s="15">
        <v>0</v>
      </c>
      <c r="Q19" s="15">
        <v>0</v>
      </c>
      <c r="R19" s="15" t="s">
        <v>416</v>
      </c>
    </row>
    <row r="20" spans="1:18" s="17" customFormat="1" ht="23.25" customHeight="1">
      <c r="A20" s="18"/>
      <c r="B20" s="24" t="s">
        <v>450</v>
      </c>
      <c r="C20" s="24" t="s">
        <v>451</v>
      </c>
      <c r="D20" s="24" t="s">
        <v>31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19</v>
      </c>
      <c r="M20" s="15">
        <f t="shared" si="7"/>
        <v>21</v>
      </c>
      <c r="N20" s="19">
        <f t="shared" si="8"/>
        <v>3.619047619047619</v>
      </c>
      <c r="O20" s="35">
        <f t="shared" si="9"/>
        <v>1.1741740958036142</v>
      </c>
      <c r="P20" s="15">
        <v>0</v>
      </c>
      <c r="Q20" s="15">
        <v>0</v>
      </c>
      <c r="R20" s="15" t="s">
        <v>416</v>
      </c>
    </row>
    <row r="21" spans="1:18" s="1" customFormat="1" ht="23.25">
      <c r="A21" s="12"/>
      <c r="B21" s="47"/>
      <c r="C21" s="47"/>
      <c r="D21" s="47"/>
      <c r="E21" s="108"/>
      <c r="F21" s="108"/>
      <c r="G21" s="108"/>
      <c r="H21" s="108"/>
      <c r="I21" s="108"/>
      <c r="J21" s="108"/>
      <c r="K21" s="108"/>
      <c r="L21" s="108"/>
      <c r="M21" s="12"/>
      <c r="N21" s="13"/>
      <c r="O21" s="37"/>
      <c r="P21" s="12"/>
      <c r="Q21" s="12"/>
      <c r="R21" s="108"/>
    </row>
    <row r="22" spans="1:18" s="1" customFormat="1" ht="23.25">
      <c r="A22" s="12"/>
      <c r="B22" s="47"/>
      <c r="C22" s="47"/>
      <c r="D22" s="47"/>
      <c r="E22" s="108"/>
      <c r="F22" s="108"/>
      <c r="G22" s="108"/>
      <c r="H22" s="108"/>
      <c r="I22" s="108"/>
      <c r="J22" s="108"/>
      <c r="K22" s="108"/>
      <c r="L22" s="108"/>
      <c r="M22" s="12"/>
      <c r="N22" s="13"/>
      <c r="O22" s="37"/>
      <c r="P22" s="12"/>
      <c r="Q22" s="12"/>
      <c r="R22" s="108"/>
    </row>
    <row r="23" spans="1:18" s="1" customFormat="1" ht="24.75" customHeight="1">
      <c r="A23" s="146" t="s">
        <v>55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s="1" customFormat="1" ht="26.25">
      <c r="A24" s="146" t="s">
        <v>631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s="1" customFormat="1" ht="23.25">
      <c r="A25" s="141" t="s">
        <v>23</v>
      </c>
      <c r="B25" s="141" t="s">
        <v>0</v>
      </c>
      <c r="C25" s="141" t="s">
        <v>33</v>
      </c>
      <c r="D25" s="141" t="s">
        <v>30</v>
      </c>
      <c r="E25" s="139" t="s">
        <v>18</v>
      </c>
      <c r="F25" s="139"/>
      <c r="G25" s="139"/>
      <c r="H25" s="139"/>
      <c r="I25" s="139"/>
      <c r="J25" s="139"/>
      <c r="K25" s="139"/>
      <c r="L25" s="139"/>
      <c r="M25" s="9" t="s">
        <v>17</v>
      </c>
      <c r="N25" s="141" t="s">
        <v>21</v>
      </c>
      <c r="O25" s="144" t="s">
        <v>22</v>
      </c>
      <c r="P25" s="69"/>
      <c r="Q25" s="69"/>
      <c r="R25" s="141" t="s">
        <v>3</v>
      </c>
    </row>
    <row r="26" spans="1:32" s="1" customFormat="1" ht="23.25">
      <c r="A26" s="141"/>
      <c r="B26" s="141"/>
      <c r="C26" s="141"/>
      <c r="D26" s="141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20</v>
      </c>
      <c r="N26" s="141"/>
      <c r="O26" s="144"/>
      <c r="P26" s="70" t="s">
        <v>1</v>
      </c>
      <c r="Q26" s="70" t="s">
        <v>2</v>
      </c>
      <c r="R26" s="141"/>
      <c r="V26" s="12">
        <v>0</v>
      </c>
      <c r="W26" s="12">
        <v>1</v>
      </c>
      <c r="X26" s="12">
        <v>1.5</v>
      </c>
      <c r="Y26" s="12">
        <v>2</v>
      </c>
      <c r="Z26" s="12">
        <v>2.5</v>
      </c>
      <c r="AA26" s="12">
        <v>3</v>
      </c>
      <c r="AB26" s="12">
        <v>3.5</v>
      </c>
      <c r="AC26" s="12">
        <v>4</v>
      </c>
      <c r="AD26" s="12" t="s">
        <v>45</v>
      </c>
      <c r="AE26" s="12" t="s">
        <v>1</v>
      </c>
      <c r="AF26" s="17" t="s">
        <v>2</v>
      </c>
    </row>
    <row r="27" spans="1:18" s="17" customFormat="1" ht="20.25" customHeight="1">
      <c r="A27" s="15" t="s">
        <v>26</v>
      </c>
      <c r="B27" s="24" t="s">
        <v>283</v>
      </c>
      <c r="C27" s="24" t="s">
        <v>484</v>
      </c>
      <c r="D27" s="24" t="s">
        <v>32</v>
      </c>
      <c r="E27" s="15">
        <v>9</v>
      </c>
      <c r="F27" s="15">
        <v>16</v>
      </c>
      <c r="G27" s="15">
        <v>34</v>
      </c>
      <c r="H27" s="15">
        <v>70</v>
      </c>
      <c r="I27" s="15">
        <v>73</v>
      </c>
      <c r="J27" s="15">
        <v>123</v>
      </c>
      <c r="K27" s="15">
        <v>78</v>
      </c>
      <c r="L27" s="15">
        <v>185</v>
      </c>
      <c r="M27" s="15">
        <f>SUM(E27:L27)</f>
        <v>588</v>
      </c>
      <c r="N27" s="19">
        <f>((4*L27)+(3.5*K27)+(3*J27)+(2.5*I27)+(2*H27)+(1.5*G27)+(F27))/M27</f>
        <v>3.0127551020408165</v>
      </c>
      <c r="O27" s="35">
        <f>SQRT((16*L27+12.25*K27+9*J27+6.25*I27+4*H27+2.25*G27+F27)/M27-(N27^2))</f>
        <v>0.9351000680696698</v>
      </c>
      <c r="P27" s="15">
        <v>0</v>
      </c>
      <c r="Q27" s="15">
        <v>0</v>
      </c>
      <c r="R27" s="15" t="s">
        <v>462</v>
      </c>
    </row>
    <row r="28" spans="1:18" s="17" customFormat="1" ht="20.25" customHeight="1">
      <c r="A28" s="16"/>
      <c r="B28" s="24" t="s">
        <v>284</v>
      </c>
      <c r="C28" s="24" t="s">
        <v>485</v>
      </c>
      <c r="D28" s="24" t="s">
        <v>31</v>
      </c>
      <c r="E28" s="15">
        <v>1</v>
      </c>
      <c r="F28" s="15">
        <v>21</v>
      </c>
      <c r="G28" s="15">
        <v>3</v>
      </c>
      <c r="H28" s="15">
        <v>6</v>
      </c>
      <c r="I28" s="15">
        <v>9</v>
      </c>
      <c r="J28" s="15">
        <v>15</v>
      </c>
      <c r="K28" s="15">
        <v>20</v>
      </c>
      <c r="L28" s="15">
        <v>31</v>
      </c>
      <c r="M28" s="15">
        <f>SUM(E28:L28)</f>
        <v>106</v>
      </c>
      <c r="N28" s="19">
        <f>((4*L28)+(3.5*K28)+(3*J28)+(2.5*I28)+(2*H28)+(1.5*G28)+(F28))/M28</f>
        <v>2.8207547169811322</v>
      </c>
      <c r="O28" s="35">
        <f>SQRT((16*L28+12.25*K28+9*J28+6.25*I28+4*H28+2.25*G28+F28)/M28-(N28^2))</f>
        <v>1.1516777737515045</v>
      </c>
      <c r="P28" s="15">
        <v>1</v>
      </c>
      <c r="Q28" s="15">
        <v>0</v>
      </c>
      <c r="R28" s="15" t="s">
        <v>462</v>
      </c>
    </row>
    <row r="29" spans="1:20" s="17" customFormat="1" ht="20.25" customHeight="1">
      <c r="A29" s="20"/>
      <c r="B29" s="24" t="s">
        <v>280</v>
      </c>
      <c r="C29" s="24" t="s">
        <v>486</v>
      </c>
      <c r="D29" s="24" t="s">
        <v>31</v>
      </c>
      <c r="E29" s="15">
        <v>0</v>
      </c>
      <c r="F29" s="15">
        <v>5</v>
      </c>
      <c r="G29" s="15">
        <v>5</v>
      </c>
      <c r="H29" s="15">
        <v>8</v>
      </c>
      <c r="I29" s="15">
        <v>3</v>
      </c>
      <c r="J29" s="15">
        <v>2</v>
      </c>
      <c r="K29" s="15">
        <v>2</v>
      </c>
      <c r="L29" s="15">
        <v>3</v>
      </c>
      <c r="M29" s="15">
        <f>SUM(E29:L29)</f>
        <v>28</v>
      </c>
      <c r="N29" s="19">
        <f>((4*L29)+(3.5*K29)+(3*J29)+(2.5*I29)+(2*H29)+(1.5*G29)+(F29))/M29</f>
        <v>2.1785714285714284</v>
      </c>
      <c r="O29" s="35">
        <f>SQRT((16*L29+12.25*K29+9*J29+6.25*I29+4*H29+2.25*G29+F29)/M29-(N29^2))</f>
        <v>0.9374574820290495</v>
      </c>
      <c r="P29" s="15">
        <v>1</v>
      </c>
      <c r="Q29" s="15">
        <v>0</v>
      </c>
      <c r="R29" s="15" t="s">
        <v>462</v>
      </c>
      <c r="T29" s="43"/>
    </row>
    <row r="30" spans="1:29" s="17" customFormat="1" ht="20.25" customHeight="1">
      <c r="A30" s="20"/>
      <c r="B30" s="24" t="s">
        <v>281</v>
      </c>
      <c r="C30" s="24" t="s">
        <v>487</v>
      </c>
      <c r="D30" s="24" t="s">
        <v>31</v>
      </c>
      <c r="E30" s="15">
        <v>0</v>
      </c>
      <c r="F30" s="15">
        <v>1</v>
      </c>
      <c r="G30" s="15">
        <v>0</v>
      </c>
      <c r="H30" s="15">
        <v>7</v>
      </c>
      <c r="I30" s="15">
        <v>3</v>
      </c>
      <c r="J30" s="15">
        <v>8</v>
      </c>
      <c r="K30" s="15">
        <v>10</v>
      </c>
      <c r="L30" s="15">
        <v>61</v>
      </c>
      <c r="M30" s="15">
        <f>SUM(E30:L30)</f>
        <v>90</v>
      </c>
      <c r="N30" s="19">
        <f>((4*L30)+(3.5*K30)+(3*J30)+(2.5*I30)+(2*H30)+(1.5*G30)+(F30))/M30</f>
        <v>3.6166666666666667</v>
      </c>
      <c r="O30" s="35">
        <f>SQRT((16*L30+12.25*K30+9*J30+6.25*I30+4*H30+2.25*G30+F30)/M30-(N30^2))</f>
        <v>0.6751543033509693</v>
      </c>
      <c r="P30" s="15">
        <v>0</v>
      </c>
      <c r="Q30" s="15">
        <v>0</v>
      </c>
      <c r="R30" s="15" t="s">
        <v>462</v>
      </c>
      <c r="T30" s="43"/>
      <c r="V30" s="43"/>
      <c r="W30" s="43"/>
      <c r="X30" s="43"/>
      <c r="Y30" s="43"/>
      <c r="Z30" s="43"/>
      <c r="AA30" s="43"/>
      <c r="AB30" s="43"/>
      <c r="AC30" s="43"/>
    </row>
    <row r="31" spans="1:29" s="17" customFormat="1" ht="20.25" customHeight="1">
      <c r="A31" s="20"/>
      <c r="B31" s="24" t="s">
        <v>282</v>
      </c>
      <c r="C31" s="24" t="s">
        <v>488</v>
      </c>
      <c r="D31" s="24" t="s">
        <v>31</v>
      </c>
      <c r="E31" s="15">
        <v>0</v>
      </c>
      <c r="F31" s="15">
        <v>1</v>
      </c>
      <c r="G31" s="15">
        <v>1</v>
      </c>
      <c r="H31" s="15">
        <v>5</v>
      </c>
      <c r="I31" s="15">
        <v>2</v>
      </c>
      <c r="J31" s="15">
        <v>11</v>
      </c>
      <c r="K31" s="15">
        <v>6</v>
      </c>
      <c r="L31" s="15">
        <v>23</v>
      </c>
      <c r="M31" s="15">
        <f aca="true" t="shared" si="10" ref="M31:M38">SUM(E31:L31)</f>
        <v>49</v>
      </c>
      <c r="N31" s="19">
        <f aca="true" t="shared" si="11" ref="N31:N38">((4*L31)+(3.5*K31)+(3*J31)+(2.5*I31)+(2*H31)+(1.5*G31)+(F31))/M31</f>
        <v>3.336734693877551</v>
      </c>
      <c r="O31" s="35">
        <f aca="true" t="shared" si="12" ref="O31:O38">SQRT((16*L31+12.25*K31+9*J31+6.25*I31+4*H31+2.25*G31+F31)/M31-(N31^2))</f>
        <v>0.7914579359047067</v>
      </c>
      <c r="P31" s="15">
        <v>0</v>
      </c>
      <c r="Q31" s="15">
        <v>0</v>
      </c>
      <c r="R31" s="15" t="s">
        <v>462</v>
      </c>
      <c r="T31" s="43"/>
      <c r="V31" s="43"/>
      <c r="W31" s="43"/>
      <c r="X31" s="43"/>
      <c r="Y31" s="43"/>
      <c r="Z31" s="43"/>
      <c r="AA31" s="43"/>
      <c r="AB31" s="43"/>
      <c r="AC31" s="43"/>
    </row>
    <row r="32" spans="1:29" s="17" customFormat="1" ht="22.5" customHeight="1">
      <c r="A32" s="20"/>
      <c r="B32" s="24" t="s">
        <v>285</v>
      </c>
      <c r="C32" s="24" t="s">
        <v>489</v>
      </c>
      <c r="D32" s="24" t="s">
        <v>31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</v>
      </c>
      <c r="L32" s="15">
        <v>0</v>
      </c>
      <c r="M32" s="15">
        <f t="shared" si="10"/>
        <v>1</v>
      </c>
      <c r="N32" s="19">
        <f t="shared" si="11"/>
        <v>3.5</v>
      </c>
      <c r="O32" s="35">
        <f t="shared" si="12"/>
        <v>0</v>
      </c>
      <c r="P32" s="15">
        <v>0</v>
      </c>
      <c r="Q32" s="15">
        <v>0</v>
      </c>
      <c r="R32" s="15" t="s">
        <v>462</v>
      </c>
      <c r="T32" s="43"/>
      <c r="V32" s="43"/>
      <c r="W32" s="43"/>
      <c r="X32" s="43"/>
      <c r="Y32" s="43"/>
      <c r="Z32" s="43"/>
      <c r="AA32" s="43"/>
      <c r="AB32" s="43"/>
      <c r="AC32" s="43"/>
    </row>
    <row r="33" spans="1:29" s="17" customFormat="1" ht="20.25" customHeight="1">
      <c r="A33" s="20"/>
      <c r="B33" s="24" t="s">
        <v>286</v>
      </c>
      <c r="C33" s="24" t="s">
        <v>490</v>
      </c>
      <c r="D33" s="24" t="s">
        <v>32</v>
      </c>
      <c r="E33" s="15">
        <v>6</v>
      </c>
      <c r="F33" s="15">
        <v>43</v>
      </c>
      <c r="G33" s="15">
        <v>10</v>
      </c>
      <c r="H33" s="15">
        <v>26</v>
      </c>
      <c r="I33" s="15">
        <v>46</v>
      </c>
      <c r="J33" s="15">
        <v>98</v>
      </c>
      <c r="K33" s="15">
        <v>75</v>
      </c>
      <c r="L33" s="15">
        <v>279</v>
      </c>
      <c r="M33" s="15">
        <f t="shared" si="10"/>
        <v>583</v>
      </c>
      <c r="N33" s="19">
        <f t="shared" si="11"/>
        <v>3.2547169811320753</v>
      </c>
      <c r="O33" s="35">
        <f t="shared" si="12"/>
        <v>0.9676805820737642</v>
      </c>
      <c r="P33" s="15">
        <v>0</v>
      </c>
      <c r="Q33" s="15">
        <v>0</v>
      </c>
      <c r="R33" s="15" t="s">
        <v>463</v>
      </c>
      <c r="T33" s="43"/>
      <c r="V33" s="43"/>
      <c r="W33" s="43"/>
      <c r="X33" s="43"/>
      <c r="Y33" s="43"/>
      <c r="Z33" s="43"/>
      <c r="AA33" s="43"/>
      <c r="AB33" s="43"/>
      <c r="AC33" s="43"/>
    </row>
    <row r="34" spans="1:29" s="17" customFormat="1" ht="20.25" customHeight="1">
      <c r="A34" s="20"/>
      <c r="B34" s="24" t="s">
        <v>290</v>
      </c>
      <c r="C34" s="24" t="s">
        <v>491</v>
      </c>
      <c r="D34" s="24" t="s">
        <v>31</v>
      </c>
      <c r="E34" s="15">
        <v>4</v>
      </c>
      <c r="F34" s="15">
        <v>9</v>
      </c>
      <c r="G34" s="15">
        <v>2</v>
      </c>
      <c r="H34" s="15">
        <v>1</v>
      </c>
      <c r="I34" s="15">
        <v>8</v>
      </c>
      <c r="J34" s="15">
        <v>6</v>
      </c>
      <c r="K34" s="15">
        <v>18</v>
      </c>
      <c r="L34" s="15">
        <v>47</v>
      </c>
      <c r="M34" s="15">
        <f t="shared" si="10"/>
        <v>95</v>
      </c>
      <c r="N34" s="19">
        <f t="shared" si="11"/>
        <v>3.1894736842105265</v>
      </c>
      <c r="O34" s="35">
        <f t="shared" si="12"/>
        <v>1.1588990859487036</v>
      </c>
      <c r="P34" s="15">
        <v>0</v>
      </c>
      <c r="Q34" s="15">
        <v>0</v>
      </c>
      <c r="R34" s="15" t="s">
        <v>463</v>
      </c>
      <c r="T34" s="43"/>
      <c r="V34" s="43"/>
      <c r="W34" s="43"/>
      <c r="X34" s="43"/>
      <c r="Y34" s="43"/>
      <c r="Z34" s="43"/>
      <c r="AA34" s="43"/>
      <c r="AB34" s="43"/>
      <c r="AC34" s="43"/>
    </row>
    <row r="35" spans="1:29" s="17" customFormat="1" ht="20.25" customHeight="1">
      <c r="A35" s="20"/>
      <c r="B35" s="24" t="s">
        <v>287</v>
      </c>
      <c r="C35" s="24" t="s">
        <v>492</v>
      </c>
      <c r="D35" s="24" t="s">
        <v>31</v>
      </c>
      <c r="E35" s="15">
        <v>0</v>
      </c>
      <c r="F35" s="15">
        <v>0</v>
      </c>
      <c r="G35" s="15">
        <v>3</v>
      </c>
      <c r="H35" s="15">
        <v>6</v>
      </c>
      <c r="I35" s="15">
        <v>14</v>
      </c>
      <c r="J35" s="15">
        <v>13</v>
      </c>
      <c r="K35" s="15">
        <v>2</v>
      </c>
      <c r="L35" s="15">
        <v>12</v>
      </c>
      <c r="M35" s="15">
        <f t="shared" si="10"/>
        <v>50</v>
      </c>
      <c r="N35" s="19">
        <f t="shared" si="11"/>
        <v>2.91</v>
      </c>
      <c r="O35" s="35">
        <f t="shared" si="12"/>
        <v>0.7529276193632417</v>
      </c>
      <c r="P35" s="15">
        <v>0</v>
      </c>
      <c r="Q35" s="15">
        <v>0</v>
      </c>
      <c r="R35" s="15" t="s">
        <v>463</v>
      </c>
      <c r="T35" s="43"/>
      <c r="V35" s="43"/>
      <c r="W35" s="43"/>
      <c r="X35" s="43"/>
      <c r="Y35" s="43"/>
      <c r="Z35" s="43"/>
      <c r="AA35" s="43"/>
      <c r="AB35" s="43"/>
      <c r="AC35" s="43"/>
    </row>
    <row r="36" spans="1:29" s="17" customFormat="1" ht="24.75" customHeight="1">
      <c r="A36" s="20"/>
      <c r="B36" s="24" t="s">
        <v>288</v>
      </c>
      <c r="C36" s="24" t="s">
        <v>493</v>
      </c>
      <c r="D36" s="24" t="s">
        <v>31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9</v>
      </c>
      <c r="L36" s="15">
        <v>45</v>
      </c>
      <c r="M36" s="15">
        <f t="shared" si="10"/>
        <v>54</v>
      </c>
      <c r="N36" s="19">
        <f t="shared" si="11"/>
        <v>3.9166666666666665</v>
      </c>
      <c r="O36" s="35">
        <f t="shared" si="12"/>
        <v>0.1863389981249851</v>
      </c>
      <c r="P36" s="15">
        <v>0</v>
      </c>
      <c r="Q36" s="15">
        <v>0</v>
      </c>
      <c r="R36" s="15" t="s">
        <v>463</v>
      </c>
      <c r="T36" s="43"/>
      <c r="V36" s="43"/>
      <c r="W36" s="43"/>
      <c r="X36" s="43"/>
      <c r="Y36" s="43"/>
      <c r="Z36" s="43"/>
      <c r="AA36" s="43"/>
      <c r="AB36" s="43"/>
      <c r="AC36" s="43"/>
    </row>
    <row r="37" spans="1:29" s="17" customFormat="1" ht="20.25" customHeight="1">
      <c r="A37" s="20"/>
      <c r="B37" s="24" t="s">
        <v>289</v>
      </c>
      <c r="C37" s="24" t="s">
        <v>494</v>
      </c>
      <c r="D37" s="24" t="s">
        <v>31</v>
      </c>
      <c r="E37" s="15">
        <v>0</v>
      </c>
      <c r="F37" s="15">
        <v>0</v>
      </c>
      <c r="G37" s="15">
        <v>0</v>
      </c>
      <c r="H37" s="15">
        <v>1</v>
      </c>
      <c r="I37" s="15">
        <v>3</v>
      </c>
      <c r="J37" s="15">
        <v>15</v>
      </c>
      <c r="K37" s="15">
        <v>14</v>
      </c>
      <c r="L37" s="15">
        <v>27</v>
      </c>
      <c r="M37" s="15">
        <f t="shared" si="10"/>
        <v>60</v>
      </c>
      <c r="N37" s="19">
        <f t="shared" si="11"/>
        <v>3.525</v>
      </c>
      <c r="O37" s="35">
        <f t="shared" si="12"/>
        <v>0.5117372372614679</v>
      </c>
      <c r="P37" s="15">
        <v>0</v>
      </c>
      <c r="Q37" s="15">
        <v>0</v>
      </c>
      <c r="R37" s="15" t="s">
        <v>463</v>
      </c>
      <c r="T37" s="43"/>
      <c r="V37" s="43"/>
      <c r="W37" s="43"/>
      <c r="X37" s="43"/>
      <c r="Y37" s="43"/>
      <c r="Z37" s="43"/>
      <c r="AA37" s="43"/>
      <c r="AB37" s="43"/>
      <c r="AC37" s="43"/>
    </row>
    <row r="38" spans="1:29" s="17" customFormat="1" ht="20.25" customHeight="1">
      <c r="A38" s="18"/>
      <c r="B38" s="24" t="s">
        <v>291</v>
      </c>
      <c r="C38" s="24" t="s">
        <v>495</v>
      </c>
      <c r="D38" s="24" t="s">
        <v>31</v>
      </c>
      <c r="E38" s="15">
        <v>0</v>
      </c>
      <c r="F38" s="15">
        <v>1</v>
      </c>
      <c r="G38" s="15">
        <v>1</v>
      </c>
      <c r="H38" s="15">
        <v>0</v>
      </c>
      <c r="I38" s="15">
        <v>0</v>
      </c>
      <c r="J38" s="15">
        <v>0</v>
      </c>
      <c r="K38" s="15">
        <v>6</v>
      </c>
      <c r="L38" s="15">
        <v>6</v>
      </c>
      <c r="M38" s="15">
        <f t="shared" si="10"/>
        <v>14</v>
      </c>
      <c r="N38" s="19">
        <f t="shared" si="11"/>
        <v>3.392857142857143</v>
      </c>
      <c r="O38" s="35">
        <f t="shared" si="12"/>
        <v>0.9098385144897855</v>
      </c>
      <c r="P38" s="15">
        <v>0</v>
      </c>
      <c r="Q38" s="15">
        <v>0</v>
      </c>
      <c r="R38" s="15" t="s">
        <v>463</v>
      </c>
      <c r="T38" s="43"/>
      <c r="V38" s="43"/>
      <c r="W38" s="43"/>
      <c r="X38" s="43"/>
      <c r="Y38" s="43"/>
      <c r="Z38" s="43"/>
      <c r="AA38" s="43"/>
      <c r="AB38" s="43"/>
      <c r="AC38" s="43"/>
    </row>
    <row r="39" spans="1:29" s="49" customFormat="1" ht="20.25" customHeight="1">
      <c r="A39" s="145" t="s">
        <v>45</v>
      </c>
      <c r="B39" s="145"/>
      <c r="C39" s="145"/>
      <c r="D39" s="145"/>
      <c r="E39" s="15">
        <f aca="true" t="shared" si="13" ref="E39:K39">SUM(E5:E20,E27:E38)</f>
        <v>80</v>
      </c>
      <c r="F39" s="15">
        <f t="shared" si="13"/>
        <v>281</v>
      </c>
      <c r="G39" s="15">
        <f t="shared" si="13"/>
        <v>168</v>
      </c>
      <c r="H39" s="15">
        <f t="shared" si="13"/>
        <v>289</v>
      </c>
      <c r="I39" s="15">
        <f t="shared" si="13"/>
        <v>377</v>
      </c>
      <c r="J39" s="15">
        <f t="shared" si="13"/>
        <v>637</v>
      </c>
      <c r="K39" s="15">
        <f t="shared" si="13"/>
        <v>808</v>
      </c>
      <c r="L39" s="15">
        <f>SUM(L5:L20,L27:L38)</f>
        <v>2454</v>
      </c>
      <c r="M39" s="15">
        <f>SUM(E39:L39)</f>
        <v>5094</v>
      </c>
      <c r="N39" s="19">
        <f>((4*L39)+(3.5*K39)+(3*J39)+(2.5*I39)+(2*H39)+(1.5*G39)+(F39))/M39</f>
        <v>3.260404397330192</v>
      </c>
      <c r="O39" s="35">
        <f>SQRT((16*L39+12.25*K39+9*J39+6.25*I39+4*H39+2.25*G39+F39)/M39-(N39^2))</f>
        <v>0.9823554826315587</v>
      </c>
      <c r="P39" s="15">
        <f>SUM(P5:P20,P27:P38)</f>
        <v>12</v>
      </c>
      <c r="Q39" s="15">
        <f>SUM(Q5:Q20,Q27:Q38)</f>
        <v>0</v>
      </c>
      <c r="R39" s="48"/>
      <c r="S39" s="17"/>
      <c r="T39" s="43"/>
      <c r="U39" s="43"/>
      <c r="V39" s="43"/>
      <c r="W39" s="43"/>
      <c r="X39" s="43"/>
      <c r="Y39" s="43"/>
      <c r="Z39" s="43"/>
      <c r="AA39" s="43"/>
      <c r="AB39" s="43"/>
      <c r="AC39" s="122"/>
    </row>
    <row r="40" spans="1:20" s="51" customFormat="1" ht="20.25" customHeight="1">
      <c r="A40" s="157" t="s">
        <v>47</v>
      </c>
      <c r="B40" s="157"/>
      <c r="C40" s="157"/>
      <c r="D40" s="157"/>
      <c r="E40" s="50">
        <f>(E39*100)/$M39</f>
        <v>1.5704750687082842</v>
      </c>
      <c r="F40" s="50">
        <f aca="true" t="shared" si="14" ref="F40:L40">(F39*100)/$M39</f>
        <v>5.516293678837848</v>
      </c>
      <c r="G40" s="50">
        <f t="shared" si="14"/>
        <v>3.297997644287397</v>
      </c>
      <c r="H40" s="50">
        <f t="shared" si="14"/>
        <v>5.673341185708677</v>
      </c>
      <c r="I40" s="50">
        <f t="shared" si="14"/>
        <v>7.400863761287789</v>
      </c>
      <c r="J40" s="50">
        <f t="shared" si="14"/>
        <v>12.504907734589713</v>
      </c>
      <c r="K40" s="50">
        <f t="shared" si="14"/>
        <v>15.861798193953671</v>
      </c>
      <c r="L40" s="50">
        <f t="shared" si="14"/>
        <v>48.17432273262662</v>
      </c>
      <c r="M40" s="50">
        <f>((M39-(P39+Q39))*100)/$M39</f>
        <v>99.76442873969376</v>
      </c>
      <c r="N40" s="123"/>
      <c r="O40" s="124"/>
      <c r="P40" s="50">
        <f>(P39*100)/$M39</f>
        <v>0.23557126030624265</v>
      </c>
      <c r="Q40" s="50">
        <f>(Q39*100)/$M39</f>
        <v>0</v>
      </c>
      <c r="R40" s="18"/>
      <c r="T40" s="60"/>
    </row>
    <row r="41" spans="1:20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  <c r="T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9:26" ht="23.25">
      <c r="S43" s="1"/>
      <c r="Z43" s="63"/>
    </row>
    <row r="44" ht="23.25">
      <c r="S44" s="1"/>
    </row>
    <row r="45" ht="23.25">
      <c r="S45" s="1"/>
    </row>
    <row r="46" spans="1:18" s="1" customFormat="1" ht="29.25">
      <c r="A46" s="151" t="s">
        <v>55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1" customFormat="1" ht="29.25">
      <c r="A47" s="151" t="s">
        <v>632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1" customFormat="1" ht="23.25">
      <c r="A48" s="141" t="s">
        <v>23</v>
      </c>
      <c r="B48" s="141" t="s">
        <v>0</v>
      </c>
      <c r="C48" s="141" t="s">
        <v>33</v>
      </c>
      <c r="D48" s="141" t="s">
        <v>30</v>
      </c>
      <c r="E48" s="139" t="s">
        <v>18</v>
      </c>
      <c r="F48" s="139"/>
      <c r="G48" s="139"/>
      <c r="H48" s="139"/>
      <c r="I48" s="139"/>
      <c r="J48" s="139"/>
      <c r="K48" s="139"/>
      <c r="L48" s="139"/>
      <c r="M48" s="9" t="s">
        <v>17</v>
      </c>
      <c r="N48" s="141" t="s">
        <v>21</v>
      </c>
      <c r="O48" s="144" t="s">
        <v>22</v>
      </c>
      <c r="P48" s="69"/>
      <c r="Q48" s="69"/>
      <c r="R48" s="141" t="s">
        <v>3</v>
      </c>
    </row>
    <row r="49" spans="1:18" s="1" customFormat="1" ht="21.75" customHeight="1">
      <c r="A49" s="141"/>
      <c r="B49" s="141"/>
      <c r="C49" s="141"/>
      <c r="D49" s="141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20</v>
      </c>
      <c r="N49" s="141"/>
      <c r="O49" s="144"/>
      <c r="P49" s="70" t="s">
        <v>1</v>
      </c>
      <c r="Q49" s="70" t="s">
        <v>2</v>
      </c>
      <c r="R49" s="141"/>
    </row>
    <row r="50" spans="1:18" s="1" customFormat="1" ht="23.25">
      <c r="A50" s="7" t="s">
        <v>27</v>
      </c>
      <c r="B50" s="22" t="s">
        <v>9</v>
      </c>
      <c r="C50" s="22" t="s">
        <v>400</v>
      </c>
      <c r="D50" s="22" t="s">
        <v>32</v>
      </c>
      <c r="E50" s="28">
        <v>33</v>
      </c>
      <c r="F50" s="28">
        <v>33</v>
      </c>
      <c r="G50" s="28">
        <v>37</v>
      </c>
      <c r="H50" s="28">
        <v>34</v>
      </c>
      <c r="I50" s="28">
        <v>37</v>
      </c>
      <c r="J50" s="28">
        <v>71</v>
      </c>
      <c r="K50" s="28">
        <v>115</v>
      </c>
      <c r="L50" s="28">
        <v>209</v>
      </c>
      <c r="M50" s="7">
        <f aca="true" t="shared" si="15" ref="M50:M55">SUM(E50:L50)</f>
        <v>569</v>
      </c>
      <c r="N50" s="8">
        <f aca="true" t="shared" si="16" ref="N50:N55">((4*L50)+(3.5*K50)+(3*J50)+(2.5*I50)+(2*H50)+(1.5*G50)+(F50))/M50</f>
        <v>2.9885764499121263</v>
      </c>
      <c r="O50" s="40">
        <f>SQRT((16*L50+12.25*K50+9*J50+6.25*I50+4*H50+2.25*G50+F50)/M50-(N50^2))</f>
        <v>1.1806701404435642</v>
      </c>
      <c r="P50" s="28">
        <v>0</v>
      </c>
      <c r="Q50" s="28">
        <v>0</v>
      </c>
      <c r="R50" s="28" t="s">
        <v>511</v>
      </c>
    </row>
    <row r="51" spans="1:18" s="1" customFormat="1" ht="23.25">
      <c r="A51" s="11"/>
      <c r="B51" s="22" t="s">
        <v>122</v>
      </c>
      <c r="C51" s="22" t="s">
        <v>438</v>
      </c>
      <c r="D51" s="22" t="s">
        <v>32</v>
      </c>
      <c r="E51" s="28">
        <v>28</v>
      </c>
      <c r="F51" s="28">
        <v>15</v>
      </c>
      <c r="G51" s="28">
        <v>0</v>
      </c>
      <c r="H51" s="28">
        <v>30</v>
      </c>
      <c r="I51" s="28">
        <v>1</v>
      </c>
      <c r="J51" s="28">
        <v>53</v>
      </c>
      <c r="K51" s="28">
        <v>12</v>
      </c>
      <c r="L51" s="28">
        <v>431</v>
      </c>
      <c r="M51" s="7">
        <f t="shared" si="15"/>
        <v>570</v>
      </c>
      <c r="N51" s="8">
        <f t="shared" si="16"/>
        <v>3.513157894736842</v>
      </c>
      <c r="O51" s="40">
        <f aca="true" t="shared" si="17" ref="O51:O56">SQRT((16*L51+12.25*K51+9*J51+6.25*I51+4*H51+2.25*G51+F51)/M51-(N51^2))</f>
        <v>1.0480987932119812</v>
      </c>
      <c r="P51" s="28">
        <v>0</v>
      </c>
      <c r="Q51" s="28">
        <v>0</v>
      </c>
      <c r="R51" s="28" t="s">
        <v>512</v>
      </c>
    </row>
    <row r="52" spans="1:18" s="1" customFormat="1" ht="23.25">
      <c r="A52" s="7" t="s">
        <v>28</v>
      </c>
      <c r="B52" s="22" t="s">
        <v>201</v>
      </c>
      <c r="C52" s="22" t="s">
        <v>578</v>
      </c>
      <c r="D52" s="22" t="s">
        <v>32</v>
      </c>
      <c r="E52" s="28">
        <v>6</v>
      </c>
      <c r="F52" s="28">
        <v>5</v>
      </c>
      <c r="G52" s="28">
        <v>0</v>
      </c>
      <c r="H52" s="28">
        <v>0</v>
      </c>
      <c r="I52" s="28">
        <v>5</v>
      </c>
      <c r="J52" s="28">
        <v>6</v>
      </c>
      <c r="K52" s="28">
        <v>14</v>
      </c>
      <c r="L52" s="28">
        <v>505</v>
      </c>
      <c r="M52" s="7">
        <f t="shared" si="15"/>
        <v>541</v>
      </c>
      <c r="N52" s="8">
        <f t="shared" si="16"/>
        <v>3.8900184842883547</v>
      </c>
      <c r="O52" s="40">
        <f t="shared" si="17"/>
        <v>0.5356187359888103</v>
      </c>
      <c r="P52" s="28">
        <v>0</v>
      </c>
      <c r="Q52" s="28">
        <v>0</v>
      </c>
      <c r="R52" s="28" t="s">
        <v>560</v>
      </c>
    </row>
    <row r="53" spans="1:18" s="1" customFormat="1" ht="23.25">
      <c r="A53" s="76"/>
      <c r="B53" s="22" t="s">
        <v>202</v>
      </c>
      <c r="C53" s="22" t="s">
        <v>579</v>
      </c>
      <c r="D53" s="22" t="s">
        <v>32</v>
      </c>
      <c r="E53" s="28">
        <v>6</v>
      </c>
      <c r="F53" s="28">
        <v>3</v>
      </c>
      <c r="G53" s="28">
        <v>1</v>
      </c>
      <c r="H53" s="28">
        <v>0</v>
      </c>
      <c r="I53" s="28">
        <v>4</v>
      </c>
      <c r="J53" s="28">
        <v>13</v>
      </c>
      <c r="K53" s="28">
        <v>8</v>
      </c>
      <c r="L53" s="28">
        <v>485</v>
      </c>
      <c r="M53" s="7">
        <f t="shared" si="15"/>
        <v>520</v>
      </c>
      <c r="N53" s="8">
        <f t="shared" si="16"/>
        <v>3.8875</v>
      </c>
      <c r="O53" s="40">
        <f t="shared" si="17"/>
        <v>0.5310887764409422</v>
      </c>
      <c r="P53" s="28">
        <v>0</v>
      </c>
      <c r="Q53" s="28">
        <v>20</v>
      </c>
      <c r="R53" s="28" t="s">
        <v>561</v>
      </c>
    </row>
    <row r="54" spans="1:18" s="1" customFormat="1" ht="23.25">
      <c r="A54" s="7" t="s">
        <v>29</v>
      </c>
      <c r="B54" s="22" t="s">
        <v>355</v>
      </c>
      <c r="C54" s="22" t="s">
        <v>42</v>
      </c>
      <c r="D54" s="22" t="s">
        <v>32</v>
      </c>
      <c r="E54" s="28">
        <v>0</v>
      </c>
      <c r="F54" s="28">
        <v>4</v>
      </c>
      <c r="G54" s="28">
        <v>6</v>
      </c>
      <c r="H54" s="28">
        <v>2</v>
      </c>
      <c r="I54" s="28">
        <v>9</v>
      </c>
      <c r="J54" s="28">
        <v>4</v>
      </c>
      <c r="K54" s="28">
        <v>5</v>
      </c>
      <c r="L54" s="28">
        <v>488</v>
      </c>
      <c r="M54" s="7">
        <f t="shared" si="15"/>
        <v>518</v>
      </c>
      <c r="N54" s="8">
        <f t="shared" si="16"/>
        <v>3.9015444015444016</v>
      </c>
      <c r="O54" s="40">
        <f t="shared" si="17"/>
        <v>0.4437005766239837</v>
      </c>
      <c r="P54" s="28">
        <v>0</v>
      </c>
      <c r="Q54" s="28">
        <v>0</v>
      </c>
      <c r="R54" s="73" t="s">
        <v>599</v>
      </c>
    </row>
    <row r="55" spans="1:18" s="1" customFormat="1" ht="23.25">
      <c r="A55" s="9"/>
      <c r="B55" s="22" t="s">
        <v>354</v>
      </c>
      <c r="C55" s="22" t="s">
        <v>42</v>
      </c>
      <c r="D55" s="22" t="s">
        <v>32</v>
      </c>
      <c r="E55" s="28">
        <v>2</v>
      </c>
      <c r="F55" s="28">
        <v>5</v>
      </c>
      <c r="G55" s="28">
        <v>1</v>
      </c>
      <c r="H55" s="28">
        <v>1</v>
      </c>
      <c r="I55" s="28">
        <v>13</v>
      </c>
      <c r="J55" s="28">
        <v>6</v>
      </c>
      <c r="K55" s="28">
        <v>5</v>
      </c>
      <c r="L55" s="28">
        <v>485</v>
      </c>
      <c r="M55" s="7">
        <f t="shared" si="15"/>
        <v>518</v>
      </c>
      <c r="N55" s="8">
        <f t="shared" si="16"/>
        <v>3.892857142857143</v>
      </c>
      <c r="O55" s="40">
        <f t="shared" si="17"/>
        <v>0.4768857536799353</v>
      </c>
      <c r="P55" s="28">
        <v>0</v>
      </c>
      <c r="Q55" s="28">
        <v>0</v>
      </c>
      <c r="R55" s="73" t="s">
        <v>600</v>
      </c>
    </row>
    <row r="56" spans="1:28" s="1" customFormat="1" ht="23.25">
      <c r="A56" s="139" t="s">
        <v>45</v>
      </c>
      <c r="B56" s="139"/>
      <c r="C56" s="139"/>
      <c r="D56" s="139"/>
      <c r="E56" s="7">
        <f aca="true" t="shared" si="18" ref="E56:L56">SUM(E50:E55)</f>
        <v>75</v>
      </c>
      <c r="F56" s="7">
        <f t="shared" si="18"/>
        <v>65</v>
      </c>
      <c r="G56" s="7">
        <f t="shared" si="18"/>
        <v>45</v>
      </c>
      <c r="H56" s="7">
        <f t="shared" si="18"/>
        <v>67</v>
      </c>
      <c r="I56" s="7">
        <f t="shared" si="18"/>
        <v>69</v>
      </c>
      <c r="J56" s="7">
        <f t="shared" si="18"/>
        <v>153</v>
      </c>
      <c r="K56" s="7">
        <f t="shared" si="18"/>
        <v>159</v>
      </c>
      <c r="L56" s="7">
        <f t="shared" si="18"/>
        <v>2603</v>
      </c>
      <c r="M56" s="15">
        <f>SUM(E56:L56)</f>
        <v>3236</v>
      </c>
      <c r="N56" s="8">
        <f>((4*L56)+(3.5*K56)+(3*J56)+(2.5*I56)+(2*H56)+(1.5*G56)+(F56))/M56</f>
        <v>3.667027194066749</v>
      </c>
      <c r="O56" s="40">
        <f t="shared" si="17"/>
        <v>0.8473531467195592</v>
      </c>
      <c r="P56" s="7">
        <f>SUM(P50:P55)</f>
        <v>0</v>
      </c>
      <c r="Q56" s="7">
        <f>SUM(Q50:Q55)</f>
        <v>20</v>
      </c>
      <c r="R56" s="34"/>
      <c r="T56" s="29" t="e">
        <f>(#REF!*100)/#REF!</f>
        <v>#REF!</v>
      </c>
      <c r="U56" s="29" t="e">
        <f>(#REF!*100)/#REF!</f>
        <v>#REF!</v>
      </c>
      <c r="V56" s="29" t="e">
        <f>(#REF!*100)/#REF!</f>
        <v>#REF!</v>
      </c>
      <c r="W56" s="29" t="e">
        <f>(#REF!*100)/#REF!</f>
        <v>#REF!</v>
      </c>
      <c r="X56" s="29" t="e">
        <f>(#REF!*100)/#REF!</f>
        <v>#REF!</v>
      </c>
      <c r="Y56" s="29" t="e">
        <f>(#REF!*100)/#REF!</f>
        <v>#REF!</v>
      </c>
      <c r="Z56" s="29" t="e">
        <f>(#REF!*100)/#REF!</f>
        <v>#REF!</v>
      </c>
      <c r="AA56" s="29" t="e">
        <f>(#REF!*100)/#REF!</f>
        <v>#REF!</v>
      </c>
      <c r="AB56" s="7" t="e">
        <f>SUM(T56:AA56)</f>
        <v>#REF!</v>
      </c>
    </row>
    <row r="57" spans="1:18" s="2" customFormat="1" ht="23.25">
      <c r="A57" s="139" t="s">
        <v>47</v>
      </c>
      <c r="B57" s="139"/>
      <c r="C57" s="139"/>
      <c r="D57" s="139"/>
      <c r="E57" s="8">
        <f aca="true" t="shared" si="19" ref="E57:L57">(E56*100)/$M56</f>
        <v>2.3176761433868975</v>
      </c>
      <c r="F57" s="8">
        <f t="shared" si="19"/>
        <v>2.008652657601978</v>
      </c>
      <c r="G57" s="8">
        <f t="shared" si="19"/>
        <v>1.3906056860321385</v>
      </c>
      <c r="H57" s="8">
        <f t="shared" si="19"/>
        <v>2.0704573547589615</v>
      </c>
      <c r="I57" s="8">
        <f t="shared" si="19"/>
        <v>2.1322620519159456</v>
      </c>
      <c r="J57" s="8">
        <f t="shared" si="19"/>
        <v>4.728059332509271</v>
      </c>
      <c r="K57" s="8">
        <f t="shared" si="19"/>
        <v>4.913473423980222</v>
      </c>
      <c r="L57" s="8">
        <f t="shared" si="19"/>
        <v>80.43881334981458</v>
      </c>
      <c r="M57" s="8">
        <f>((M56-(P56+Q56))*100)/$M56</f>
        <v>99.38195302843016</v>
      </c>
      <c r="N57" s="14"/>
      <c r="O57" s="36"/>
      <c r="P57" s="8">
        <f>(P56*100)/$M56</f>
        <v>0</v>
      </c>
      <c r="Q57" s="8">
        <f>(Q56*100)/$M56</f>
        <v>0.6180469715698393</v>
      </c>
      <c r="R57" s="11"/>
    </row>
    <row r="58" spans="15:29" s="1" customFormat="1" ht="23.25">
      <c r="O58" s="30"/>
      <c r="U58" s="2"/>
      <c r="V58" s="2"/>
      <c r="W58" s="2"/>
      <c r="X58" s="2"/>
      <c r="Y58" s="2"/>
      <c r="Z58" s="2"/>
      <c r="AA58" s="2"/>
      <c r="AB58" s="2"/>
      <c r="AC58" s="2"/>
    </row>
    <row r="59" spans="15:29" s="1" customFormat="1" ht="23.25">
      <c r="O59" s="30"/>
      <c r="U59"/>
      <c r="V59"/>
      <c r="W59"/>
      <c r="X59"/>
      <c r="Y59"/>
      <c r="Z59"/>
      <c r="AA59" s="63" t="e">
        <f>SUM(V56:AA56)</f>
        <v>#REF!</v>
      </c>
      <c r="AB59"/>
      <c r="AC59"/>
    </row>
  </sheetData>
  <sheetProtection/>
  <mergeCells count="34">
    <mergeCell ref="A23:R23"/>
    <mergeCell ref="A24:R24"/>
    <mergeCell ref="A25:A26"/>
    <mergeCell ref="B25:B26"/>
    <mergeCell ref="C25:C26"/>
    <mergeCell ref="D25:D26"/>
    <mergeCell ref="E25:L25"/>
    <mergeCell ref="N25:N26"/>
    <mergeCell ref="O25:O26"/>
    <mergeCell ref="R25:R26"/>
    <mergeCell ref="A57:D57"/>
    <mergeCell ref="A1:R1"/>
    <mergeCell ref="A2:R2"/>
    <mergeCell ref="A46:R46"/>
    <mergeCell ref="A47:R47"/>
    <mergeCell ref="A48:A49"/>
    <mergeCell ref="B48:B49"/>
    <mergeCell ref="C48:C49"/>
    <mergeCell ref="D48:D49"/>
    <mergeCell ref="E48:L48"/>
    <mergeCell ref="R48:R49"/>
    <mergeCell ref="A39:D39"/>
    <mergeCell ref="A56:D56"/>
    <mergeCell ref="A40:D40"/>
    <mergeCell ref="N48:N49"/>
    <mergeCell ref="O48:O49"/>
    <mergeCell ref="A3:A4"/>
    <mergeCell ref="B3:B4"/>
    <mergeCell ref="C3:C4"/>
    <mergeCell ref="D3:D4"/>
    <mergeCell ref="R3:R4"/>
    <mergeCell ref="E3:L3"/>
    <mergeCell ref="N3:N4"/>
    <mergeCell ref="O3:O4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4"/>
  <sheetViews>
    <sheetView zoomScalePageLayoutView="0" workbookViewId="0" topLeftCell="A1">
      <selection activeCell="N156" sqref="N156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5.8515625" style="6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2" max="34" width="6.7109375" style="0" customWidth="1"/>
  </cols>
  <sheetData>
    <row r="1" spans="1:18" s="1" customFormat="1" ht="27" customHeight="1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1" customFormat="1" ht="29.25">
      <c r="A2" s="151" t="s">
        <v>631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1" customFormat="1" ht="23.25">
      <c r="A3" s="141" t="s">
        <v>23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</row>
    <row r="4" spans="1:32" s="1" customFormat="1" ht="23.25">
      <c r="A4" s="141"/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45</v>
      </c>
      <c r="AE4" s="12" t="s">
        <v>1</v>
      </c>
      <c r="AF4" s="1" t="s">
        <v>2</v>
      </c>
    </row>
    <row r="5" spans="1:32" s="1" customFormat="1" ht="23.25">
      <c r="A5" s="7" t="s">
        <v>24</v>
      </c>
      <c r="B5" s="22" t="s">
        <v>99</v>
      </c>
      <c r="C5" s="22" t="s">
        <v>404</v>
      </c>
      <c r="D5" s="7" t="s">
        <v>32</v>
      </c>
      <c r="E5" s="7">
        <v>12</v>
      </c>
      <c r="F5" s="7">
        <v>15</v>
      </c>
      <c r="G5" s="7">
        <v>27</v>
      </c>
      <c r="H5" s="7">
        <v>58</v>
      </c>
      <c r="I5" s="7">
        <v>67</v>
      </c>
      <c r="J5" s="7">
        <v>137</v>
      </c>
      <c r="K5" s="7">
        <v>144</v>
      </c>
      <c r="L5" s="7">
        <v>111</v>
      </c>
      <c r="M5" s="7">
        <f>SUM(E5:L5)</f>
        <v>571</v>
      </c>
      <c r="N5" s="8">
        <f aca="true" t="shared" si="0" ref="N5:N17">((4*L5)+(3.5*K5)+(3*J5)+(2.5*I5)+(2*H5)+(1.5*G5)+(F5))/M5</f>
        <v>2.9737302977232924</v>
      </c>
      <c r="O5" s="40">
        <f aca="true" t="shared" si="1" ref="O5:O19">SQRT((16*L5+12.25*K5+9*J5+6.25*I5+4*H5+2.25*G5+F5)/M5-(N5^2))</f>
        <v>0.8878494398185287</v>
      </c>
      <c r="P5" s="7">
        <v>0</v>
      </c>
      <c r="Q5" s="7">
        <v>0</v>
      </c>
      <c r="R5" s="7" t="s">
        <v>387</v>
      </c>
      <c r="U5" s="1" t="s">
        <v>24</v>
      </c>
      <c r="V5" s="1">
        <f aca="true" t="shared" si="2" ref="V5:AC5">SUM(E5:E12)</f>
        <v>25</v>
      </c>
      <c r="W5" s="1">
        <f t="shared" si="2"/>
        <v>64</v>
      </c>
      <c r="X5" s="1">
        <f t="shared" si="2"/>
        <v>85</v>
      </c>
      <c r="Y5" s="1">
        <f t="shared" si="2"/>
        <v>233</v>
      </c>
      <c r="Z5" s="1">
        <f t="shared" si="2"/>
        <v>318</v>
      </c>
      <c r="AA5" s="1">
        <f t="shared" si="2"/>
        <v>511</v>
      </c>
      <c r="AB5" s="1">
        <f t="shared" si="2"/>
        <v>544</v>
      </c>
      <c r="AC5" s="1">
        <f t="shared" si="2"/>
        <v>993</v>
      </c>
      <c r="AD5" s="1">
        <f aca="true" t="shared" si="3" ref="AD5:AD10">SUM(V5:AC5)</f>
        <v>2773</v>
      </c>
      <c r="AE5" s="1">
        <f>SUM(P5:P12)</f>
        <v>1</v>
      </c>
      <c r="AF5" s="1">
        <f>SUM(Q5:Q12)</f>
        <v>0</v>
      </c>
    </row>
    <row r="6" spans="1:32" s="1" customFormat="1" ht="21.75" customHeight="1">
      <c r="A6" s="9"/>
      <c r="B6" s="22" t="s">
        <v>101</v>
      </c>
      <c r="C6" s="22" t="s">
        <v>373</v>
      </c>
      <c r="D6" s="7" t="s">
        <v>31</v>
      </c>
      <c r="E6" s="7">
        <v>0</v>
      </c>
      <c r="F6" s="7">
        <v>0</v>
      </c>
      <c r="G6" s="7">
        <v>1</v>
      </c>
      <c r="H6" s="7">
        <v>2</v>
      </c>
      <c r="I6" s="7">
        <v>1</v>
      </c>
      <c r="J6" s="7">
        <v>10</v>
      </c>
      <c r="K6" s="7">
        <v>17</v>
      </c>
      <c r="L6" s="7">
        <v>68</v>
      </c>
      <c r="M6" s="7">
        <f aca="true" t="shared" si="4" ref="M6:M19">SUM(E6:L6)</f>
        <v>99</v>
      </c>
      <c r="N6" s="8">
        <f t="shared" si="0"/>
        <v>3.7323232323232323</v>
      </c>
      <c r="O6" s="40">
        <f t="shared" si="1"/>
        <v>0.4888304498005202</v>
      </c>
      <c r="P6" s="7">
        <v>0</v>
      </c>
      <c r="Q6" s="7">
        <v>0</v>
      </c>
      <c r="R6" s="7" t="s">
        <v>387</v>
      </c>
      <c r="U6" s="1" t="s">
        <v>25</v>
      </c>
      <c r="V6" s="1">
        <f aca="true" t="shared" si="5" ref="V6:AC6">SUM(E13:E19,E28:E32)</f>
        <v>51</v>
      </c>
      <c r="W6" s="1">
        <f t="shared" si="5"/>
        <v>117</v>
      </c>
      <c r="X6" s="1">
        <f t="shared" si="5"/>
        <v>72</v>
      </c>
      <c r="Y6" s="1">
        <f t="shared" si="5"/>
        <v>125</v>
      </c>
      <c r="Z6" s="1">
        <f t="shared" si="5"/>
        <v>160</v>
      </c>
      <c r="AA6" s="1">
        <f t="shared" si="5"/>
        <v>283</v>
      </c>
      <c r="AB6" s="1">
        <f t="shared" si="5"/>
        <v>441</v>
      </c>
      <c r="AC6" s="1">
        <f t="shared" si="5"/>
        <v>892</v>
      </c>
      <c r="AD6" s="1">
        <f t="shared" si="3"/>
        <v>2141</v>
      </c>
      <c r="AE6" s="120">
        <f>SUM(P13:P19,P28:P32)</f>
        <v>7</v>
      </c>
      <c r="AF6" s="120">
        <f>SUM(Q13:Q19,Q28:Q32)</f>
        <v>0</v>
      </c>
    </row>
    <row r="7" spans="1:32" s="1" customFormat="1" ht="21.75" customHeight="1">
      <c r="A7" s="10"/>
      <c r="B7" s="22" t="s">
        <v>100</v>
      </c>
      <c r="C7" s="22" t="s">
        <v>405</v>
      </c>
      <c r="D7" s="7" t="s">
        <v>31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14</v>
      </c>
      <c r="K7" s="7">
        <v>82</v>
      </c>
      <c r="L7" s="7">
        <v>49</v>
      </c>
      <c r="M7" s="7">
        <f t="shared" si="4"/>
        <v>145</v>
      </c>
      <c r="N7" s="8">
        <f t="shared" si="0"/>
        <v>3.6206896551724137</v>
      </c>
      <c r="O7" s="40">
        <f t="shared" si="1"/>
        <v>0.30668338199116063</v>
      </c>
      <c r="P7" s="7">
        <v>1</v>
      </c>
      <c r="Q7" s="7">
        <v>0</v>
      </c>
      <c r="R7" s="7" t="s">
        <v>387</v>
      </c>
      <c r="U7" s="1" t="s">
        <v>26</v>
      </c>
      <c r="V7" s="1">
        <f>SUM(E33:E39)</f>
        <v>44</v>
      </c>
      <c r="W7" s="1">
        <f aca="true" t="shared" si="6" ref="W7:AC7">SUM(F33:F39)</f>
        <v>93</v>
      </c>
      <c r="X7" s="1">
        <f t="shared" si="6"/>
        <v>32</v>
      </c>
      <c r="Y7" s="1">
        <f t="shared" si="6"/>
        <v>75</v>
      </c>
      <c r="Z7" s="1">
        <f t="shared" si="6"/>
        <v>107</v>
      </c>
      <c r="AA7" s="1">
        <f t="shared" si="6"/>
        <v>217</v>
      </c>
      <c r="AB7" s="1">
        <f t="shared" si="6"/>
        <v>196</v>
      </c>
      <c r="AC7" s="1">
        <f t="shared" si="6"/>
        <v>1207</v>
      </c>
      <c r="AD7" s="1">
        <f t="shared" si="3"/>
        <v>1971</v>
      </c>
      <c r="AE7" s="1">
        <f>SUM(P33:P39)</f>
        <v>22</v>
      </c>
      <c r="AF7" s="1">
        <f>SUM(Q33:Q39)</f>
        <v>0</v>
      </c>
    </row>
    <row r="8" spans="1:32" s="1" customFormat="1" ht="21.75" customHeight="1">
      <c r="A8" s="10"/>
      <c r="B8" s="22" t="s">
        <v>102</v>
      </c>
      <c r="C8" s="22" t="s">
        <v>406</v>
      </c>
      <c r="D8" s="7" t="s">
        <v>31</v>
      </c>
      <c r="E8" s="7">
        <v>2</v>
      </c>
      <c r="F8" s="7">
        <v>1</v>
      </c>
      <c r="G8" s="7">
        <v>13</v>
      </c>
      <c r="H8" s="7">
        <v>20</v>
      </c>
      <c r="I8" s="7">
        <v>29</v>
      </c>
      <c r="J8" s="7">
        <v>75</v>
      </c>
      <c r="K8" s="7">
        <v>111</v>
      </c>
      <c r="L8" s="7">
        <v>320</v>
      </c>
      <c r="M8" s="7">
        <f t="shared" si="4"/>
        <v>571</v>
      </c>
      <c r="N8" s="8">
        <f>((4*L8)+(3.5*K8)+(3*J8)+(2.5*I8)+(2*H8)+(1.5*G8)+(F8))/M8</f>
        <v>3.5490367775831873</v>
      </c>
      <c r="O8" s="40">
        <f t="shared" si="1"/>
        <v>0.6671251680838035</v>
      </c>
      <c r="P8" s="7">
        <v>0</v>
      </c>
      <c r="Q8" s="7">
        <v>0</v>
      </c>
      <c r="R8" s="7" t="s">
        <v>387</v>
      </c>
      <c r="U8" s="1" t="s">
        <v>27</v>
      </c>
      <c r="V8" s="1">
        <f>SUM(E72:E76)</f>
        <v>23</v>
      </c>
      <c r="W8" s="1">
        <f aca="true" t="shared" si="7" ref="W8:AC8">SUM(F72:F76)</f>
        <v>40</v>
      </c>
      <c r="X8" s="1">
        <f t="shared" si="7"/>
        <v>53</v>
      </c>
      <c r="Y8" s="1">
        <f t="shared" si="7"/>
        <v>117</v>
      </c>
      <c r="Z8" s="1">
        <f t="shared" si="7"/>
        <v>106</v>
      </c>
      <c r="AA8" s="1">
        <f t="shared" si="7"/>
        <v>278</v>
      </c>
      <c r="AB8" s="1">
        <f t="shared" si="7"/>
        <v>403</v>
      </c>
      <c r="AC8" s="1">
        <f t="shared" si="7"/>
        <v>624</v>
      </c>
      <c r="AD8" s="1">
        <f t="shared" si="3"/>
        <v>1644</v>
      </c>
      <c r="AE8" s="1">
        <f>SUM(P72:P76)</f>
        <v>34</v>
      </c>
      <c r="AF8" s="1">
        <f>SUM(Q72:Q76)</f>
        <v>0</v>
      </c>
    </row>
    <row r="9" spans="1:32" s="1" customFormat="1" ht="21.75" customHeight="1">
      <c r="A9" s="10"/>
      <c r="B9" s="22" t="s">
        <v>103</v>
      </c>
      <c r="C9" s="22" t="s">
        <v>407</v>
      </c>
      <c r="D9" s="7" t="s">
        <v>32</v>
      </c>
      <c r="E9" s="7">
        <v>2</v>
      </c>
      <c r="F9" s="7">
        <v>39</v>
      </c>
      <c r="G9" s="7">
        <v>20</v>
      </c>
      <c r="H9" s="7">
        <v>53</v>
      </c>
      <c r="I9" s="7">
        <v>43</v>
      </c>
      <c r="J9" s="7">
        <v>107</v>
      </c>
      <c r="K9" s="7">
        <v>58</v>
      </c>
      <c r="L9" s="7">
        <v>249</v>
      </c>
      <c r="M9" s="7">
        <f t="shared" si="4"/>
        <v>571</v>
      </c>
      <c r="N9" s="8">
        <f t="shared" si="0"/>
        <v>3.1567425569176883</v>
      </c>
      <c r="O9" s="40">
        <f t="shared" si="1"/>
        <v>0.965446405604339</v>
      </c>
      <c r="P9" s="7">
        <v>0</v>
      </c>
      <c r="Q9" s="7">
        <v>0</v>
      </c>
      <c r="R9" s="7" t="s">
        <v>388</v>
      </c>
      <c r="U9" s="1" t="s">
        <v>28</v>
      </c>
      <c r="V9" s="1">
        <f>SUM(E78:E81)</f>
        <v>23</v>
      </c>
      <c r="W9" s="1">
        <f aca="true" t="shared" si="8" ref="W9:AC9">SUM(F78:F81)</f>
        <v>3</v>
      </c>
      <c r="X9" s="1">
        <f t="shared" si="8"/>
        <v>15</v>
      </c>
      <c r="Y9" s="1">
        <f t="shared" si="8"/>
        <v>14</v>
      </c>
      <c r="Z9" s="1">
        <f t="shared" si="8"/>
        <v>100</v>
      </c>
      <c r="AA9" s="1">
        <f t="shared" si="8"/>
        <v>87</v>
      </c>
      <c r="AB9" s="1">
        <f t="shared" si="8"/>
        <v>86</v>
      </c>
      <c r="AC9" s="1">
        <f t="shared" si="8"/>
        <v>772</v>
      </c>
      <c r="AD9" s="1">
        <f t="shared" si="3"/>
        <v>1100</v>
      </c>
      <c r="AE9" s="1">
        <f>SUM(P72:P81)</f>
        <v>41</v>
      </c>
      <c r="AF9" s="1">
        <f>SUM(Q72:Q81)</f>
        <v>2</v>
      </c>
    </row>
    <row r="10" spans="1:32" s="1" customFormat="1" ht="21.75" customHeight="1">
      <c r="A10" s="10"/>
      <c r="B10" s="22" t="s">
        <v>105</v>
      </c>
      <c r="C10" s="22" t="s">
        <v>374</v>
      </c>
      <c r="D10" s="7" t="s">
        <v>31</v>
      </c>
      <c r="E10" s="7">
        <v>6</v>
      </c>
      <c r="F10" s="7">
        <v>7</v>
      </c>
      <c r="G10" s="7">
        <v>9</v>
      </c>
      <c r="H10" s="7">
        <v>2</v>
      </c>
      <c r="I10" s="7">
        <v>10</v>
      </c>
      <c r="J10" s="7">
        <v>0</v>
      </c>
      <c r="K10" s="7">
        <v>6</v>
      </c>
      <c r="L10" s="7">
        <v>59</v>
      </c>
      <c r="M10" s="7">
        <f t="shared" si="4"/>
        <v>99</v>
      </c>
      <c r="N10" s="8">
        <f t="shared" si="0"/>
        <v>3.095959595959596</v>
      </c>
      <c r="O10" s="40">
        <f t="shared" si="1"/>
        <v>1.296219771233725</v>
      </c>
      <c r="P10" s="7">
        <v>0</v>
      </c>
      <c r="Q10" s="7">
        <v>0</v>
      </c>
      <c r="R10" s="7" t="s">
        <v>388</v>
      </c>
      <c r="U10" s="1" t="s">
        <v>29</v>
      </c>
      <c r="V10" s="1">
        <f aca="true" t="shared" si="9" ref="V10:AC10">SUM(E84:E85)</f>
        <v>28</v>
      </c>
      <c r="W10" s="1">
        <f t="shared" si="9"/>
        <v>43</v>
      </c>
      <c r="X10" s="1">
        <f t="shared" si="9"/>
        <v>15</v>
      </c>
      <c r="Y10" s="1">
        <f t="shared" si="9"/>
        <v>20</v>
      </c>
      <c r="Z10" s="1">
        <f t="shared" si="9"/>
        <v>26</v>
      </c>
      <c r="AA10" s="1">
        <f t="shared" si="9"/>
        <v>89</v>
      </c>
      <c r="AB10" s="1">
        <f t="shared" si="9"/>
        <v>86</v>
      </c>
      <c r="AC10" s="1">
        <f t="shared" si="9"/>
        <v>233</v>
      </c>
      <c r="AD10" s="1">
        <f t="shared" si="3"/>
        <v>540</v>
      </c>
      <c r="AE10" s="1">
        <f>SUM(P78:P85)</f>
        <v>13</v>
      </c>
      <c r="AF10" s="1">
        <f>SUM(Q78:Q85)</f>
        <v>2</v>
      </c>
    </row>
    <row r="11" spans="1:32" s="1" customFormat="1" ht="21.75" customHeight="1">
      <c r="A11" s="10"/>
      <c r="B11" s="22" t="s">
        <v>104</v>
      </c>
      <c r="C11" s="22" t="s">
        <v>375</v>
      </c>
      <c r="D11" s="7" t="s">
        <v>31</v>
      </c>
      <c r="E11" s="7">
        <v>2</v>
      </c>
      <c r="F11" s="7">
        <v>2</v>
      </c>
      <c r="G11" s="7">
        <v>0</v>
      </c>
      <c r="H11" s="7">
        <v>3</v>
      </c>
      <c r="I11" s="7">
        <v>20</v>
      </c>
      <c r="J11" s="7">
        <v>28</v>
      </c>
      <c r="K11" s="7">
        <v>32</v>
      </c>
      <c r="L11" s="7">
        <v>59</v>
      </c>
      <c r="M11" s="7">
        <f t="shared" si="4"/>
        <v>146</v>
      </c>
      <c r="N11" s="8">
        <f t="shared" si="0"/>
        <v>3.356164383561644</v>
      </c>
      <c r="O11" s="40">
        <f t="shared" si="1"/>
        <v>0.7516167599248715</v>
      </c>
      <c r="P11" s="7">
        <v>0</v>
      </c>
      <c r="Q11" s="7">
        <v>0</v>
      </c>
      <c r="R11" s="7" t="s">
        <v>388</v>
      </c>
      <c r="AE11" s="1" t="s">
        <v>19</v>
      </c>
      <c r="AF11" s="1" t="s">
        <v>19</v>
      </c>
    </row>
    <row r="12" spans="1:30" s="1" customFormat="1" ht="21.75" customHeight="1">
      <c r="A12" s="10"/>
      <c r="B12" s="22" t="s">
        <v>106</v>
      </c>
      <c r="C12" s="22" t="s">
        <v>408</v>
      </c>
      <c r="D12" s="7" t="s">
        <v>31</v>
      </c>
      <c r="E12" s="7">
        <v>1</v>
      </c>
      <c r="F12" s="7">
        <v>0</v>
      </c>
      <c r="G12" s="7">
        <v>15</v>
      </c>
      <c r="H12" s="7">
        <v>95</v>
      </c>
      <c r="I12" s="7">
        <v>148</v>
      </c>
      <c r="J12" s="7">
        <v>140</v>
      </c>
      <c r="K12" s="7">
        <v>94</v>
      </c>
      <c r="L12" s="7">
        <v>78</v>
      </c>
      <c r="M12" s="7">
        <f>SUM(E12:L12)</f>
        <v>571</v>
      </c>
      <c r="N12" s="8">
        <f>((4*L12)+(3.5*K12)+(3*J12)+(2.5*I12)+(2*H12)+(1.5*G12)+(F12))/M12</f>
        <v>2.8782837127845884</v>
      </c>
      <c r="O12" s="40">
        <f>SQRT((16*L12+12.25*K12+9*J12+6.25*I12+4*H12+2.25*G12+F12)/M12-(N12^2))</f>
        <v>0.6848251570212596</v>
      </c>
      <c r="P12" s="7">
        <v>0</v>
      </c>
      <c r="Q12" s="7">
        <v>0</v>
      </c>
      <c r="R12" s="7" t="s">
        <v>388</v>
      </c>
      <c r="U12" s="1" t="s">
        <v>69</v>
      </c>
      <c r="V12" s="2">
        <f>SUM(V5:V7)</f>
        <v>120</v>
      </c>
      <c r="W12" s="2">
        <f aca="true" t="shared" si="10" ref="W12:AC12">SUM(W5:W7)</f>
        <v>274</v>
      </c>
      <c r="X12" s="2">
        <f t="shared" si="10"/>
        <v>189</v>
      </c>
      <c r="Y12" s="2">
        <f t="shared" si="10"/>
        <v>433</v>
      </c>
      <c r="Z12" s="2">
        <f t="shared" si="10"/>
        <v>585</v>
      </c>
      <c r="AA12" s="2">
        <f t="shared" si="10"/>
        <v>1011</v>
      </c>
      <c r="AB12" s="2">
        <f t="shared" si="10"/>
        <v>1181</v>
      </c>
      <c r="AC12" s="2">
        <f t="shared" si="10"/>
        <v>3092</v>
      </c>
      <c r="AD12" s="2">
        <f>SUM(AD5:AD7)</f>
        <v>6885</v>
      </c>
    </row>
    <row r="13" spans="1:18" s="1" customFormat="1" ht="22.5" customHeight="1">
      <c r="A13" s="7" t="s">
        <v>25</v>
      </c>
      <c r="B13" s="7" t="s">
        <v>207</v>
      </c>
      <c r="C13" s="22" t="s">
        <v>417</v>
      </c>
      <c r="D13" s="7" t="s">
        <v>32</v>
      </c>
      <c r="E13" s="7">
        <v>13</v>
      </c>
      <c r="F13" s="7">
        <v>31</v>
      </c>
      <c r="G13" s="7">
        <v>19</v>
      </c>
      <c r="H13" s="7">
        <v>40</v>
      </c>
      <c r="I13" s="7">
        <v>35</v>
      </c>
      <c r="J13" s="7">
        <v>62</v>
      </c>
      <c r="K13" s="7">
        <v>104</v>
      </c>
      <c r="L13" s="7">
        <v>254</v>
      </c>
      <c r="M13" s="7">
        <f t="shared" si="4"/>
        <v>558</v>
      </c>
      <c r="N13" s="8">
        <f t="shared" si="0"/>
        <v>3.2132616487455197</v>
      </c>
      <c r="O13" s="40">
        <f t="shared" si="1"/>
        <v>1.0257629941026338</v>
      </c>
      <c r="P13" s="7">
        <v>0</v>
      </c>
      <c r="Q13" s="7">
        <v>0</v>
      </c>
      <c r="R13" s="7" t="s">
        <v>415</v>
      </c>
    </row>
    <row r="14" spans="1:32" s="1" customFormat="1" ht="22.5" customHeight="1">
      <c r="A14" s="9"/>
      <c r="B14" s="7" t="s">
        <v>203</v>
      </c>
      <c r="C14" s="22" t="s">
        <v>215</v>
      </c>
      <c r="D14" s="7" t="s">
        <v>31</v>
      </c>
      <c r="E14" s="7">
        <v>4</v>
      </c>
      <c r="F14" s="7">
        <v>8</v>
      </c>
      <c r="G14" s="7">
        <v>1</v>
      </c>
      <c r="H14" s="7">
        <v>0</v>
      </c>
      <c r="I14" s="7">
        <v>0</v>
      </c>
      <c r="J14" s="7">
        <v>1</v>
      </c>
      <c r="K14" s="7">
        <v>1</v>
      </c>
      <c r="L14" s="7">
        <v>31</v>
      </c>
      <c r="M14" s="7">
        <f t="shared" si="4"/>
        <v>46</v>
      </c>
      <c r="N14" s="8">
        <f t="shared" si="0"/>
        <v>3.0434782608695654</v>
      </c>
      <c r="O14" s="40">
        <f t="shared" si="1"/>
        <v>1.4848001144807985</v>
      </c>
      <c r="P14" s="7">
        <v>0</v>
      </c>
      <c r="Q14" s="7">
        <v>0</v>
      </c>
      <c r="R14" s="7" t="s">
        <v>415</v>
      </c>
      <c r="AE14" s="2">
        <f>SUM(AE5:AE7)</f>
        <v>30</v>
      </c>
      <c r="AF14" s="2">
        <f>SUM(AF5:AF7)</f>
        <v>0</v>
      </c>
    </row>
    <row r="15" spans="1:32" s="1" customFormat="1" ht="22.5" customHeight="1">
      <c r="A15" s="10"/>
      <c r="B15" s="7" t="s">
        <v>418</v>
      </c>
      <c r="C15" s="22" t="s">
        <v>419</v>
      </c>
      <c r="D15" s="7" t="s">
        <v>31</v>
      </c>
      <c r="E15" s="7">
        <v>1</v>
      </c>
      <c r="F15" s="7">
        <v>0</v>
      </c>
      <c r="G15" s="7">
        <v>0</v>
      </c>
      <c r="H15" s="7">
        <v>0</v>
      </c>
      <c r="I15" s="7">
        <v>2</v>
      </c>
      <c r="J15" s="7">
        <v>3</v>
      </c>
      <c r="K15" s="7">
        <v>2</v>
      </c>
      <c r="L15" s="7">
        <v>29</v>
      </c>
      <c r="M15" s="7">
        <f t="shared" si="4"/>
        <v>37</v>
      </c>
      <c r="N15" s="8">
        <f t="shared" si="0"/>
        <v>3.7027027027027026</v>
      </c>
      <c r="O15" s="40">
        <f t="shared" si="1"/>
        <v>0.7485071580608776</v>
      </c>
      <c r="P15" s="7">
        <v>0</v>
      </c>
      <c r="Q15" s="7">
        <v>0</v>
      </c>
      <c r="R15" s="7" t="s">
        <v>415</v>
      </c>
      <c r="AE15" s="2">
        <f>SUM(AE9:AE11)</f>
        <v>54</v>
      </c>
      <c r="AF15" s="2">
        <f>SUM(AF9:AF11)</f>
        <v>4</v>
      </c>
    </row>
    <row r="16" spans="1:32" s="1" customFormat="1" ht="22.5" customHeight="1">
      <c r="A16" s="10"/>
      <c r="B16" s="7" t="s">
        <v>204</v>
      </c>
      <c r="C16" s="22" t="s">
        <v>217</v>
      </c>
      <c r="D16" s="9" t="s">
        <v>31</v>
      </c>
      <c r="E16" s="7">
        <v>0</v>
      </c>
      <c r="F16" s="7">
        <v>6</v>
      </c>
      <c r="G16" s="7">
        <v>3</v>
      </c>
      <c r="H16" s="7">
        <v>6</v>
      </c>
      <c r="I16" s="7">
        <v>6</v>
      </c>
      <c r="J16" s="7">
        <v>21</v>
      </c>
      <c r="K16" s="7">
        <v>18</v>
      </c>
      <c r="L16" s="7">
        <v>11</v>
      </c>
      <c r="M16" s="7">
        <f t="shared" si="4"/>
        <v>71</v>
      </c>
      <c r="N16" s="32">
        <f t="shared" si="0"/>
        <v>2.9225352112676055</v>
      </c>
      <c r="O16" s="40">
        <f t="shared" si="1"/>
        <v>0.866626482417756</v>
      </c>
      <c r="P16" s="7">
        <v>0</v>
      </c>
      <c r="Q16" s="7">
        <v>0</v>
      </c>
      <c r="R16" s="7" t="s">
        <v>415</v>
      </c>
      <c r="AE16" s="2">
        <f>SUM(AE14:AE15)</f>
        <v>84</v>
      </c>
      <c r="AF16" s="2">
        <f>SUM(AF14:AF15)</f>
        <v>4</v>
      </c>
    </row>
    <row r="17" spans="1:18" s="1" customFormat="1" ht="22.5" customHeight="1">
      <c r="A17" s="10"/>
      <c r="B17" s="7" t="s">
        <v>205</v>
      </c>
      <c r="C17" s="22" t="s">
        <v>420</v>
      </c>
      <c r="D17" s="7" t="s">
        <v>31</v>
      </c>
      <c r="E17" s="7">
        <v>0</v>
      </c>
      <c r="F17" s="7">
        <v>0</v>
      </c>
      <c r="G17" s="7">
        <v>2</v>
      </c>
      <c r="H17" s="7">
        <v>2</v>
      </c>
      <c r="I17" s="7">
        <v>4</v>
      </c>
      <c r="J17" s="7">
        <v>4</v>
      </c>
      <c r="K17" s="7">
        <v>5</v>
      </c>
      <c r="L17" s="7">
        <v>30</v>
      </c>
      <c r="M17" s="7">
        <f t="shared" si="4"/>
        <v>47</v>
      </c>
      <c r="N17" s="8">
        <f t="shared" si="0"/>
        <v>3.5425531914893615</v>
      </c>
      <c r="O17" s="40">
        <f t="shared" si="1"/>
        <v>0.7280824949901572</v>
      </c>
      <c r="P17" s="7">
        <v>0</v>
      </c>
      <c r="Q17" s="7">
        <v>0</v>
      </c>
      <c r="R17" s="7" t="s">
        <v>415</v>
      </c>
    </row>
    <row r="18" spans="1:18" s="1" customFormat="1" ht="22.5" customHeight="1">
      <c r="A18" s="10"/>
      <c r="B18" s="7" t="s">
        <v>206</v>
      </c>
      <c r="C18" s="22" t="s">
        <v>219</v>
      </c>
      <c r="D18" s="7" t="s">
        <v>31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24</v>
      </c>
      <c r="L18" s="7">
        <v>25</v>
      </c>
      <c r="M18" s="7">
        <f>SUM(E18:L18)</f>
        <v>49</v>
      </c>
      <c r="N18" s="8">
        <f>((4*L18)+(3.5*K18)+(3*J18)+(2.5*I18)+(2*H18)+(1.5*G18)+(F18))/M18</f>
        <v>3.7551020408163267</v>
      </c>
      <c r="O18" s="40">
        <f>SQRT((16*L18+12.25*K18+9*J18+6.25*I18+4*H18+2.25*G18+F18)/M18-(N18^2))</f>
        <v>0.2499479329370561</v>
      </c>
      <c r="P18" s="7">
        <v>0</v>
      </c>
      <c r="Q18" s="7">
        <v>0</v>
      </c>
      <c r="R18" s="7" t="s">
        <v>415</v>
      </c>
    </row>
    <row r="19" spans="1:18" s="1" customFormat="1" ht="22.5" customHeight="1">
      <c r="A19" s="11"/>
      <c r="B19" s="7" t="s">
        <v>208</v>
      </c>
      <c r="C19" s="22" t="s">
        <v>221</v>
      </c>
      <c r="D19" s="7" t="s">
        <v>31</v>
      </c>
      <c r="E19" s="7">
        <v>6</v>
      </c>
      <c r="F19" s="7">
        <v>31</v>
      </c>
      <c r="G19" s="7">
        <v>15</v>
      </c>
      <c r="H19" s="7">
        <v>23</v>
      </c>
      <c r="I19" s="7">
        <v>31</v>
      </c>
      <c r="J19" s="7">
        <v>52</v>
      </c>
      <c r="K19" s="7">
        <v>104</v>
      </c>
      <c r="L19" s="7">
        <v>291</v>
      </c>
      <c r="M19" s="7">
        <f t="shared" si="4"/>
        <v>553</v>
      </c>
      <c r="N19" s="8">
        <f>((4*L19)+(3.5*K19)+(3*J19)+(2.5*I19)+(2*H19)+(1.5*G19)+(F19))/M19</f>
        <v>3.365280289330922</v>
      </c>
      <c r="O19" s="40">
        <f t="shared" si="1"/>
        <v>0.9371896173893578</v>
      </c>
      <c r="P19" s="7">
        <v>5</v>
      </c>
      <c r="Q19" s="7">
        <v>0</v>
      </c>
      <c r="R19" s="7" t="s">
        <v>415</v>
      </c>
    </row>
    <row r="20" spans="1:18" s="1" customFormat="1" ht="22.5" customHeight="1">
      <c r="A20" s="12"/>
      <c r="B20" s="12"/>
      <c r="C20" s="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7"/>
      <c r="P20" s="12"/>
      <c r="Q20" s="12"/>
      <c r="R20" s="12"/>
    </row>
    <row r="21" spans="1:18" s="1" customFormat="1" ht="22.5" customHeight="1">
      <c r="A21" s="12"/>
      <c r="B21" s="12"/>
      <c r="C21" s="4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</row>
    <row r="22" spans="1:18" s="1" customFormat="1" ht="22.5" customHeight="1">
      <c r="A22" s="12"/>
      <c r="B22" s="12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7"/>
      <c r="P22" s="12"/>
      <c r="Q22" s="12"/>
      <c r="R22" s="12"/>
    </row>
    <row r="23" spans="1:18" s="1" customFormat="1" ht="22.5" customHeight="1">
      <c r="A23" s="12"/>
      <c r="B23" s="12"/>
      <c r="C23" s="4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7"/>
      <c r="P23" s="12"/>
      <c r="Q23" s="12"/>
      <c r="R23" s="12"/>
    </row>
    <row r="24" spans="1:18" s="114" customFormat="1" ht="23.25" customHeight="1">
      <c r="A24" s="146" t="s">
        <v>56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s="114" customFormat="1" ht="26.25" customHeight="1">
      <c r="A25" s="146" t="s">
        <v>631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" customFormat="1" ht="23.25">
      <c r="A26" s="141" t="s">
        <v>23</v>
      </c>
      <c r="B26" s="141" t="s">
        <v>0</v>
      </c>
      <c r="C26" s="141" t="s">
        <v>33</v>
      </c>
      <c r="D26" s="141" t="s">
        <v>30</v>
      </c>
      <c r="E26" s="139" t="s">
        <v>18</v>
      </c>
      <c r="F26" s="139"/>
      <c r="G26" s="139"/>
      <c r="H26" s="139"/>
      <c r="I26" s="139"/>
      <c r="J26" s="139"/>
      <c r="K26" s="139"/>
      <c r="L26" s="139"/>
      <c r="M26" s="9" t="s">
        <v>17</v>
      </c>
      <c r="N26" s="141" t="s">
        <v>21</v>
      </c>
      <c r="O26" s="144" t="s">
        <v>22</v>
      </c>
      <c r="P26" s="69"/>
      <c r="Q26" s="69"/>
      <c r="R26" s="141" t="s">
        <v>3</v>
      </c>
    </row>
    <row r="27" spans="1:18" s="1" customFormat="1" ht="23.25">
      <c r="A27" s="141"/>
      <c r="B27" s="141"/>
      <c r="C27" s="141"/>
      <c r="D27" s="141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20</v>
      </c>
      <c r="N27" s="141"/>
      <c r="O27" s="144"/>
      <c r="P27" s="70" t="s">
        <v>1</v>
      </c>
      <c r="Q27" s="70" t="s">
        <v>2</v>
      </c>
      <c r="R27" s="141"/>
    </row>
    <row r="28" spans="1:18" s="1" customFormat="1" ht="23.25">
      <c r="A28" s="90" t="s">
        <v>200</v>
      </c>
      <c r="B28" s="90" t="s">
        <v>213</v>
      </c>
      <c r="C28" s="72" t="s">
        <v>421</v>
      </c>
      <c r="D28" s="90" t="s">
        <v>32</v>
      </c>
      <c r="E28" s="7">
        <v>16</v>
      </c>
      <c r="F28" s="7">
        <v>26</v>
      </c>
      <c r="G28" s="7">
        <v>18</v>
      </c>
      <c r="H28" s="7">
        <v>33</v>
      </c>
      <c r="I28" s="7">
        <v>37</v>
      </c>
      <c r="J28" s="7">
        <v>91</v>
      </c>
      <c r="K28" s="7">
        <v>157</v>
      </c>
      <c r="L28" s="7">
        <v>180</v>
      </c>
      <c r="M28" s="7">
        <f aca="true" t="shared" si="11" ref="M28:M33">SUM(E28:L28)</f>
        <v>558</v>
      </c>
      <c r="N28" s="8">
        <f aca="true" t="shared" si="12" ref="N28:N39">((4*L28)+(3.5*K28)+(3*J28)+(2.5*I28)+(2*H28)+(1.5*G28)+(F28))/M28</f>
        <v>3.14336917562724</v>
      </c>
      <c r="O28" s="40">
        <f aca="true" t="shared" si="13" ref="O28:O39">SQRT((16*L28+12.25*K28+9*J28+6.25*I28+4*H28+2.25*G28+F28)/M28-(N28^2))</f>
        <v>0.9823992884348206</v>
      </c>
      <c r="P28" s="82">
        <v>0</v>
      </c>
      <c r="Q28" s="82">
        <v>0</v>
      </c>
      <c r="R28" s="90" t="s">
        <v>416</v>
      </c>
    </row>
    <row r="29" spans="1:18" s="1" customFormat="1" ht="23.25">
      <c r="A29" s="69"/>
      <c r="B29" s="90" t="s">
        <v>209</v>
      </c>
      <c r="C29" s="72" t="s">
        <v>216</v>
      </c>
      <c r="D29" s="90" t="s">
        <v>31</v>
      </c>
      <c r="E29" s="7">
        <v>4</v>
      </c>
      <c r="F29" s="7">
        <v>4</v>
      </c>
      <c r="G29" s="7">
        <v>2</v>
      </c>
      <c r="H29" s="7">
        <v>8</v>
      </c>
      <c r="I29" s="7">
        <v>7</v>
      </c>
      <c r="J29" s="7">
        <v>12</v>
      </c>
      <c r="K29" s="7">
        <v>5</v>
      </c>
      <c r="L29" s="7">
        <v>4</v>
      </c>
      <c r="M29" s="7">
        <f t="shared" si="11"/>
        <v>46</v>
      </c>
      <c r="N29" s="8">
        <f t="shared" si="12"/>
        <v>2.391304347826087</v>
      </c>
      <c r="O29" s="40">
        <f t="shared" si="13"/>
        <v>1.0880429353254089</v>
      </c>
      <c r="P29" s="82">
        <v>0</v>
      </c>
      <c r="Q29" s="82">
        <v>0</v>
      </c>
      <c r="R29" s="90" t="s">
        <v>416</v>
      </c>
    </row>
    <row r="30" spans="1:18" s="1" customFormat="1" ht="23.25">
      <c r="A30" s="111"/>
      <c r="B30" s="90" t="s">
        <v>210</v>
      </c>
      <c r="C30" s="72" t="s">
        <v>218</v>
      </c>
      <c r="D30" s="90" t="s">
        <v>31</v>
      </c>
      <c r="E30" s="7">
        <v>0</v>
      </c>
      <c r="F30" s="7">
        <v>4</v>
      </c>
      <c r="G30" s="7">
        <v>6</v>
      </c>
      <c r="H30" s="7">
        <v>4</v>
      </c>
      <c r="I30" s="7">
        <v>21</v>
      </c>
      <c r="J30" s="7">
        <v>22</v>
      </c>
      <c r="K30" s="7">
        <v>9</v>
      </c>
      <c r="L30" s="7">
        <v>22</v>
      </c>
      <c r="M30" s="7">
        <f t="shared" si="11"/>
        <v>88</v>
      </c>
      <c r="N30" s="8">
        <f t="shared" si="12"/>
        <v>2.9431818181818183</v>
      </c>
      <c r="O30" s="40">
        <f t="shared" si="13"/>
        <v>0.8442042318799204</v>
      </c>
      <c r="P30" s="82">
        <v>2</v>
      </c>
      <c r="Q30" s="82">
        <v>0</v>
      </c>
      <c r="R30" s="90" t="s">
        <v>416</v>
      </c>
    </row>
    <row r="31" spans="1:18" s="1" customFormat="1" ht="23.25">
      <c r="A31" s="111"/>
      <c r="B31" s="90" t="s">
        <v>211</v>
      </c>
      <c r="C31" s="72" t="s">
        <v>422</v>
      </c>
      <c r="D31" s="90" t="s">
        <v>31</v>
      </c>
      <c r="E31" s="7">
        <v>4</v>
      </c>
      <c r="F31" s="7">
        <v>1</v>
      </c>
      <c r="G31" s="7">
        <v>4</v>
      </c>
      <c r="H31" s="7">
        <v>4</v>
      </c>
      <c r="I31" s="7">
        <v>14</v>
      </c>
      <c r="J31" s="7">
        <v>12</v>
      </c>
      <c r="K31" s="7">
        <v>5</v>
      </c>
      <c r="L31" s="7">
        <v>3</v>
      </c>
      <c r="M31" s="7">
        <f t="shared" si="11"/>
        <v>47</v>
      </c>
      <c r="N31" s="8">
        <f t="shared" si="12"/>
        <v>2.4574468085106385</v>
      </c>
      <c r="O31" s="40">
        <f t="shared" si="13"/>
        <v>0.999094202712672</v>
      </c>
      <c r="P31" s="82">
        <v>0</v>
      </c>
      <c r="Q31" s="82">
        <v>0</v>
      </c>
      <c r="R31" s="90" t="s">
        <v>416</v>
      </c>
    </row>
    <row r="32" spans="1:18" s="1" customFormat="1" ht="23.25">
      <c r="A32" s="111"/>
      <c r="B32" s="90" t="s">
        <v>212</v>
      </c>
      <c r="C32" s="72" t="s">
        <v>220</v>
      </c>
      <c r="D32" s="90" t="s">
        <v>31</v>
      </c>
      <c r="E32" s="7">
        <v>3</v>
      </c>
      <c r="F32" s="7">
        <v>6</v>
      </c>
      <c r="G32" s="7">
        <v>2</v>
      </c>
      <c r="H32" s="7">
        <v>5</v>
      </c>
      <c r="I32" s="7">
        <v>3</v>
      </c>
      <c r="J32" s="7">
        <v>3</v>
      </c>
      <c r="K32" s="7">
        <v>7</v>
      </c>
      <c r="L32" s="7">
        <v>12</v>
      </c>
      <c r="M32" s="7">
        <f t="shared" si="11"/>
        <v>41</v>
      </c>
      <c r="N32" s="8">
        <f t="shared" si="12"/>
        <v>2.6341463414634148</v>
      </c>
      <c r="O32" s="40">
        <f t="shared" si="13"/>
        <v>1.302082713662355</v>
      </c>
      <c r="P32" s="82">
        <v>0</v>
      </c>
      <c r="Q32" s="82">
        <v>0</v>
      </c>
      <c r="R32" s="90" t="s">
        <v>416</v>
      </c>
    </row>
    <row r="33" spans="1:18" s="1" customFormat="1" ht="23.25">
      <c r="A33" s="76"/>
      <c r="B33" s="7" t="s">
        <v>214</v>
      </c>
      <c r="C33" s="22" t="s">
        <v>222</v>
      </c>
      <c r="D33" s="7" t="s">
        <v>31</v>
      </c>
      <c r="E33" s="7">
        <v>5</v>
      </c>
      <c r="F33" s="7">
        <v>2</v>
      </c>
      <c r="G33" s="7">
        <v>0</v>
      </c>
      <c r="H33" s="7">
        <v>2</v>
      </c>
      <c r="I33" s="7">
        <v>11</v>
      </c>
      <c r="J33" s="7">
        <v>30</v>
      </c>
      <c r="K33" s="7">
        <v>29</v>
      </c>
      <c r="L33" s="7">
        <v>457</v>
      </c>
      <c r="M33" s="7">
        <f t="shared" si="11"/>
        <v>536</v>
      </c>
      <c r="N33" s="8">
        <f t="shared" si="12"/>
        <v>3.830223880597015</v>
      </c>
      <c r="O33" s="40">
        <f t="shared" si="13"/>
        <v>0.5334874929193353</v>
      </c>
      <c r="P33" s="7">
        <v>22</v>
      </c>
      <c r="Q33" s="7">
        <v>0</v>
      </c>
      <c r="R33" s="7" t="s">
        <v>416</v>
      </c>
    </row>
    <row r="34" spans="1:18" s="1" customFormat="1" ht="23.25">
      <c r="A34" s="7" t="s">
        <v>26</v>
      </c>
      <c r="B34" s="7" t="s">
        <v>292</v>
      </c>
      <c r="C34" s="22" t="s">
        <v>464</v>
      </c>
      <c r="D34" s="7" t="s">
        <v>32</v>
      </c>
      <c r="E34" s="7">
        <v>9</v>
      </c>
      <c r="F34" s="7">
        <v>32</v>
      </c>
      <c r="G34" s="7">
        <v>16</v>
      </c>
      <c r="H34" s="7">
        <v>32</v>
      </c>
      <c r="I34" s="7">
        <v>54</v>
      </c>
      <c r="J34" s="7">
        <v>119</v>
      </c>
      <c r="K34" s="7">
        <v>105</v>
      </c>
      <c r="L34" s="7">
        <v>221</v>
      </c>
      <c r="M34" s="7">
        <f aca="true" t="shared" si="14" ref="M34:M39">SUM(E34:L34)</f>
        <v>588</v>
      </c>
      <c r="N34" s="8">
        <f t="shared" si="12"/>
        <v>3.16921768707483</v>
      </c>
      <c r="O34" s="40">
        <f t="shared" si="13"/>
        <v>0.9412258978096462</v>
      </c>
      <c r="P34" s="7">
        <v>0</v>
      </c>
      <c r="Q34" s="7">
        <v>0</v>
      </c>
      <c r="R34" s="7" t="s">
        <v>462</v>
      </c>
    </row>
    <row r="35" spans="1:18" s="1" customFormat="1" ht="23.25">
      <c r="A35" s="10"/>
      <c r="B35" s="7" t="s">
        <v>296</v>
      </c>
      <c r="C35" s="22" t="s">
        <v>379</v>
      </c>
      <c r="D35" s="7" t="s">
        <v>31</v>
      </c>
      <c r="E35" s="7">
        <v>8</v>
      </c>
      <c r="F35" s="7">
        <v>7</v>
      </c>
      <c r="G35" s="7">
        <v>2</v>
      </c>
      <c r="H35" s="7">
        <v>3</v>
      </c>
      <c r="I35" s="7">
        <v>3</v>
      </c>
      <c r="J35" s="7">
        <v>14</v>
      </c>
      <c r="K35" s="7">
        <v>11</v>
      </c>
      <c r="L35" s="7">
        <v>55</v>
      </c>
      <c r="M35" s="7">
        <f t="shared" si="14"/>
        <v>103</v>
      </c>
      <c r="N35" s="8">
        <f t="shared" si="12"/>
        <v>3.145631067961165</v>
      </c>
      <c r="O35" s="40">
        <f t="shared" si="13"/>
        <v>1.2611273042327584</v>
      </c>
      <c r="P35" s="7">
        <v>0</v>
      </c>
      <c r="Q35" s="7">
        <v>0</v>
      </c>
      <c r="R35" s="7" t="s">
        <v>462</v>
      </c>
    </row>
    <row r="36" spans="1:18" s="1" customFormat="1" ht="23.25">
      <c r="A36" s="10"/>
      <c r="B36" s="7" t="s">
        <v>293</v>
      </c>
      <c r="C36" s="22" t="s">
        <v>465</v>
      </c>
      <c r="D36" s="7" t="s">
        <v>31</v>
      </c>
      <c r="E36" s="7">
        <v>2</v>
      </c>
      <c r="F36" s="7">
        <v>4</v>
      </c>
      <c r="G36" s="7">
        <v>1</v>
      </c>
      <c r="H36" s="7">
        <v>5</v>
      </c>
      <c r="I36" s="7">
        <v>5</v>
      </c>
      <c r="J36" s="7">
        <v>2</v>
      </c>
      <c r="K36" s="7">
        <v>10</v>
      </c>
      <c r="L36" s="7">
        <v>22</v>
      </c>
      <c r="M36" s="7">
        <f t="shared" si="14"/>
        <v>51</v>
      </c>
      <c r="N36" s="8">
        <f t="shared" si="12"/>
        <v>3.0784313725490198</v>
      </c>
      <c r="O36" s="40">
        <f t="shared" si="13"/>
        <v>1.1434920244567321</v>
      </c>
      <c r="P36" s="7">
        <v>0</v>
      </c>
      <c r="Q36" s="7">
        <v>0</v>
      </c>
      <c r="R36" s="7" t="s">
        <v>462</v>
      </c>
    </row>
    <row r="37" spans="1:18" s="1" customFormat="1" ht="23.25">
      <c r="A37" s="10"/>
      <c r="B37" s="7" t="s">
        <v>294</v>
      </c>
      <c r="C37" s="22" t="s">
        <v>376</v>
      </c>
      <c r="D37" s="7" t="s">
        <v>31</v>
      </c>
      <c r="E37" s="7">
        <v>1</v>
      </c>
      <c r="F37" s="7">
        <v>1</v>
      </c>
      <c r="G37" s="7">
        <v>1</v>
      </c>
      <c r="H37" s="7">
        <v>3</v>
      </c>
      <c r="I37" s="7">
        <v>3</v>
      </c>
      <c r="J37" s="7">
        <v>8</v>
      </c>
      <c r="K37" s="7">
        <v>9</v>
      </c>
      <c r="L37" s="7">
        <v>24</v>
      </c>
      <c r="M37" s="7">
        <f t="shared" si="14"/>
        <v>50</v>
      </c>
      <c r="N37" s="8">
        <f t="shared" si="12"/>
        <v>3.35</v>
      </c>
      <c r="O37" s="40">
        <f t="shared" si="13"/>
        <v>0.8845903006477069</v>
      </c>
      <c r="P37" s="7">
        <v>0</v>
      </c>
      <c r="Q37" s="7">
        <v>0</v>
      </c>
      <c r="R37" s="7" t="s">
        <v>462</v>
      </c>
    </row>
    <row r="38" spans="1:18" s="1" customFormat="1" ht="23.25">
      <c r="A38" s="10"/>
      <c r="B38" s="7" t="s">
        <v>295</v>
      </c>
      <c r="C38" s="22" t="s">
        <v>377</v>
      </c>
      <c r="D38" s="7" t="s">
        <v>31</v>
      </c>
      <c r="E38" s="7">
        <v>0</v>
      </c>
      <c r="F38" s="7">
        <v>7</v>
      </c>
      <c r="G38" s="7">
        <v>1</v>
      </c>
      <c r="H38" s="7">
        <v>10</v>
      </c>
      <c r="I38" s="7">
        <v>2</v>
      </c>
      <c r="J38" s="7">
        <v>6</v>
      </c>
      <c r="K38" s="7">
        <v>9</v>
      </c>
      <c r="L38" s="7">
        <v>20</v>
      </c>
      <c r="M38" s="7">
        <f t="shared" si="14"/>
        <v>55</v>
      </c>
      <c r="N38" s="8">
        <f t="shared" si="12"/>
        <v>2.963636363636364</v>
      </c>
      <c r="O38" s="40">
        <f t="shared" si="13"/>
        <v>1.0696411694605619</v>
      </c>
      <c r="P38" s="7">
        <v>0</v>
      </c>
      <c r="Q38" s="7">
        <v>0</v>
      </c>
      <c r="R38" s="7" t="s">
        <v>462</v>
      </c>
    </row>
    <row r="39" spans="1:26" s="1" customFormat="1" ht="23.25">
      <c r="A39" s="11"/>
      <c r="B39" s="7" t="s">
        <v>297</v>
      </c>
      <c r="C39" s="22" t="s">
        <v>378</v>
      </c>
      <c r="D39" s="7" t="s">
        <v>31</v>
      </c>
      <c r="E39" s="7">
        <v>19</v>
      </c>
      <c r="F39" s="7">
        <v>40</v>
      </c>
      <c r="G39" s="7">
        <v>11</v>
      </c>
      <c r="H39" s="7">
        <v>20</v>
      </c>
      <c r="I39" s="7">
        <v>29</v>
      </c>
      <c r="J39" s="7">
        <v>38</v>
      </c>
      <c r="K39" s="7">
        <v>23</v>
      </c>
      <c r="L39" s="7">
        <v>408</v>
      </c>
      <c r="M39" s="7">
        <f t="shared" si="14"/>
        <v>588</v>
      </c>
      <c r="N39" s="8">
        <f t="shared" si="12"/>
        <v>3.3937074829931975</v>
      </c>
      <c r="O39" s="40">
        <f t="shared" si="13"/>
        <v>1.0954503296078204</v>
      </c>
      <c r="P39" s="7">
        <v>0</v>
      </c>
      <c r="Q39" s="7">
        <v>0</v>
      </c>
      <c r="R39" s="7" t="s">
        <v>462</v>
      </c>
      <c r="Z39" s="63"/>
    </row>
    <row r="40" spans="1:26" s="1" customFormat="1" ht="23.25">
      <c r="A40" s="12"/>
      <c r="B40" s="12"/>
      <c r="C40" s="4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37"/>
      <c r="P40" s="12"/>
      <c r="Q40" s="12"/>
      <c r="R40" s="12"/>
      <c r="Z40" s="63"/>
    </row>
    <row r="41" spans="1:26" s="1" customFormat="1" ht="23.25">
      <c r="A41" s="12"/>
      <c r="B41" s="12"/>
      <c r="C41" s="4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37"/>
      <c r="P41" s="12"/>
      <c r="Q41" s="12"/>
      <c r="R41" s="12"/>
      <c r="Z41" s="63"/>
    </row>
    <row r="42" spans="1:26" s="1" customFormat="1" ht="23.25">
      <c r="A42" s="12"/>
      <c r="B42" s="12"/>
      <c r="C42" s="4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37"/>
      <c r="P42" s="12"/>
      <c r="Q42" s="12"/>
      <c r="R42" s="12"/>
      <c r="Z42" s="63"/>
    </row>
    <row r="43" spans="1:26" s="1" customFormat="1" ht="23.25">
      <c r="A43" s="12"/>
      <c r="B43" s="12"/>
      <c r="C43" s="4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37"/>
      <c r="P43" s="12"/>
      <c r="Q43" s="12"/>
      <c r="R43" s="12"/>
      <c r="Z43" s="63"/>
    </row>
    <row r="44" spans="1:26" s="1" customFormat="1" ht="23.25">
      <c r="A44" s="12"/>
      <c r="B44" s="12"/>
      <c r="C44" s="4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37"/>
      <c r="P44" s="12"/>
      <c r="Q44" s="12"/>
      <c r="R44" s="12"/>
      <c r="Z44" s="63"/>
    </row>
    <row r="45" spans="1:26" s="1" customFormat="1" ht="23.25">
      <c r="A45" s="12"/>
      <c r="B45" s="12"/>
      <c r="C45" s="4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37"/>
      <c r="P45" s="12"/>
      <c r="Q45" s="12"/>
      <c r="R45" s="12"/>
      <c r="Z45" s="63"/>
    </row>
    <row r="46" spans="1:18" s="45" customFormat="1" ht="29.25">
      <c r="A46" s="151" t="s">
        <v>56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45" customFormat="1" ht="29.25">
      <c r="A47" s="151" t="s">
        <v>631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1" customFormat="1" ht="23.25">
      <c r="A48" s="141" t="s">
        <v>23</v>
      </c>
      <c r="B48" s="141" t="s">
        <v>0</v>
      </c>
      <c r="C48" s="141" t="s">
        <v>33</v>
      </c>
      <c r="D48" s="141" t="s">
        <v>30</v>
      </c>
      <c r="E48" s="139" t="s">
        <v>18</v>
      </c>
      <c r="F48" s="139"/>
      <c r="G48" s="139"/>
      <c r="H48" s="139"/>
      <c r="I48" s="139"/>
      <c r="J48" s="139"/>
      <c r="K48" s="139"/>
      <c r="L48" s="139"/>
      <c r="M48" s="9" t="s">
        <v>17</v>
      </c>
      <c r="N48" s="141" t="s">
        <v>21</v>
      </c>
      <c r="O48" s="144" t="s">
        <v>22</v>
      </c>
      <c r="P48" s="69"/>
      <c r="Q48" s="69"/>
      <c r="R48" s="141" t="s">
        <v>3</v>
      </c>
    </row>
    <row r="49" spans="1:18" s="1" customFormat="1" ht="23.25">
      <c r="A49" s="141"/>
      <c r="B49" s="141"/>
      <c r="C49" s="141"/>
      <c r="D49" s="141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20</v>
      </c>
      <c r="N49" s="141"/>
      <c r="O49" s="144"/>
      <c r="P49" s="70" t="s">
        <v>1</v>
      </c>
      <c r="Q49" s="70" t="s">
        <v>2</v>
      </c>
      <c r="R49" s="141"/>
    </row>
    <row r="50" spans="1:26" s="1" customFormat="1" ht="23.25">
      <c r="A50" s="90" t="s">
        <v>385</v>
      </c>
      <c r="B50" s="7" t="s">
        <v>298</v>
      </c>
      <c r="C50" s="22" t="s">
        <v>466</v>
      </c>
      <c r="D50" s="7" t="s">
        <v>32</v>
      </c>
      <c r="E50" s="7">
        <v>6</v>
      </c>
      <c r="F50" s="7">
        <v>18</v>
      </c>
      <c r="G50" s="7">
        <v>30</v>
      </c>
      <c r="H50" s="7">
        <v>30</v>
      </c>
      <c r="I50" s="7">
        <v>30</v>
      </c>
      <c r="J50" s="7">
        <v>46</v>
      </c>
      <c r="K50" s="7">
        <v>113</v>
      </c>
      <c r="L50" s="7">
        <v>310</v>
      </c>
      <c r="M50" s="7">
        <f aca="true" t="shared" si="15" ref="M50:M57">SUM(E50:L50)</f>
        <v>583</v>
      </c>
      <c r="N50" s="8">
        <f aca="true" t="shared" si="16" ref="N50:N57">((4*L50)+(3.5*K50)+(3*J50)+(2.5*I50)+(2*H50)+(1.5*G50)+(F50))/M50</f>
        <v>3.381646655231561</v>
      </c>
      <c r="O50" s="40">
        <f aca="true" t="shared" si="17" ref="O50:O57">SQRT((16*L50+12.25*K50+9*J50+6.25*I50+4*H50+2.25*G50+F50)/M50-(N50^2))</f>
        <v>0.9114608740314559</v>
      </c>
      <c r="P50" s="7">
        <v>0</v>
      </c>
      <c r="Q50" s="7">
        <v>0</v>
      </c>
      <c r="R50" s="7" t="s">
        <v>463</v>
      </c>
      <c r="Z50" s="63"/>
    </row>
    <row r="51" spans="1:26" s="1" customFormat="1" ht="23.25">
      <c r="A51" s="9"/>
      <c r="B51" s="7" t="s">
        <v>302</v>
      </c>
      <c r="C51" s="22" t="s">
        <v>382</v>
      </c>
      <c r="D51" s="7" t="s">
        <v>31</v>
      </c>
      <c r="E51" s="7">
        <v>0</v>
      </c>
      <c r="F51" s="7">
        <v>1</v>
      </c>
      <c r="G51" s="7">
        <v>0</v>
      </c>
      <c r="H51" s="7">
        <v>0</v>
      </c>
      <c r="I51" s="7">
        <v>1</v>
      </c>
      <c r="J51" s="7">
        <v>0</v>
      </c>
      <c r="K51" s="7">
        <v>16</v>
      </c>
      <c r="L51" s="7">
        <v>32</v>
      </c>
      <c r="M51" s="7">
        <f t="shared" si="15"/>
        <v>50</v>
      </c>
      <c r="N51" s="8">
        <f t="shared" si="16"/>
        <v>3.75</v>
      </c>
      <c r="O51" s="40">
        <f t="shared" si="17"/>
        <v>0.49244289008980496</v>
      </c>
      <c r="P51" s="7">
        <v>0</v>
      </c>
      <c r="Q51" s="7">
        <v>0</v>
      </c>
      <c r="R51" s="7" t="s">
        <v>463</v>
      </c>
      <c r="Z51" s="63"/>
    </row>
    <row r="52" spans="1:26" s="1" customFormat="1" ht="23.25">
      <c r="A52" s="10"/>
      <c r="B52" s="7" t="s">
        <v>418</v>
      </c>
      <c r="C52" s="22" t="s">
        <v>419</v>
      </c>
      <c r="D52" s="7" t="s">
        <v>31</v>
      </c>
      <c r="E52" s="7">
        <v>0</v>
      </c>
      <c r="F52" s="7">
        <v>0</v>
      </c>
      <c r="G52" s="7">
        <v>0</v>
      </c>
      <c r="H52" s="7">
        <v>0</v>
      </c>
      <c r="I52" s="7">
        <v>4</v>
      </c>
      <c r="J52" s="7">
        <v>1</v>
      </c>
      <c r="K52" s="7">
        <v>9</v>
      </c>
      <c r="L52" s="7">
        <v>37</v>
      </c>
      <c r="M52" s="7">
        <f t="shared" si="15"/>
        <v>51</v>
      </c>
      <c r="N52" s="8">
        <f t="shared" si="16"/>
        <v>3.7745098039215685</v>
      </c>
      <c r="O52" s="40">
        <f t="shared" si="17"/>
        <v>0.4351439415916111</v>
      </c>
      <c r="P52" s="7">
        <v>0</v>
      </c>
      <c r="Q52" s="7">
        <v>0</v>
      </c>
      <c r="R52" s="7" t="s">
        <v>463</v>
      </c>
      <c r="Z52" s="63"/>
    </row>
    <row r="53" spans="1:26" s="1" customFormat="1" ht="23.25">
      <c r="A53" s="10"/>
      <c r="B53" s="7" t="s">
        <v>299</v>
      </c>
      <c r="C53" s="22" t="s">
        <v>467</v>
      </c>
      <c r="D53" s="7" t="s">
        <v>31</v>
      </c>
      <c r="E53" s="7">
        <v>6</v>
      </c>
      <c r="F53" s="7">
        <v>2</v>
      </c>
      <c r="G53" s="7">
        <v>6</v>
      </c>
      <c r="H53" s="7">
        <v>2</v>
      </c>
      <c r="I53" s="7">
        <v>4</v>
      </c>
      <c r="J53" s="7">
        <v>12</v>
      </c>
      <c r="K53" s="7">
        <v>11</v>
      </c>
      <c r="L53" s="7">
        <v>5</v>
      </c>
      <c r="M53" s="7">
        <f t="shared" si="15"/>
        <v>48</v>
      </c>
      <c r="N53" s="8">
        <f>((4*L53)+(3.5*K53)+(3*J53)+(2.5*I53)+(2*H53)+(1.5*G53)+(F53))/M53</f>
        <v>2.4895833333333335</v>
      </c>
      <c r="O53" s="40">
        <f>SQRT((16*L53+12.25*K53+9*J53+6.25*I53+4*H53+2.25*G53+F53)/M53-(N53^2))</f>
        <v>1.2394957952284018</v>
      </c>
      <c r="P53" s="7">
        <v>0</v>
      </c>
      <c r="Q53" s="7">
        <v>0</v>
      </c>
      <c r="R53" s="7" t="s">
        <v>463</v>
      </c>
      <c r="Z53" s="63"/>
    </row>
    <row r="54" spans="1:26" s="1" customFormat="1" ht="23.25">
      <c r="A54" s="10"/>
      <c r="B54" s="7" t="s">
        <v>300</v>
      </c>
      <c r="C54" s="22" t="s">
        <v>380</v>
      </c>
      <c r="D54" s="7" t="s">
        <v>31</v>
      </c>
      <c r="E54" s="7">
        <v>0</v>
      </c>
      <c r="F54" s="7">
        <v>4</v>
      </c>
      <c r="G54" s="7">
        <v>0</v>
      </c>
      <c r="H54" s="7">
        <v>0</v>
      </c>
      <c r="I54" s="7">
        <v>1</v>
      </c>
      <c r="J54" s="7">
        <v>6</v>
      </c>
      <c r="K54" s="7">
        <v>4</v>
      </c>
      <c r="L54" s="7">
        <v>36</v>
      </c>
      <c r="M54" s="7">
        <f t="shared" si="15"/>
        <v>51</v>
      </c>
      <c r="N54" s="8">
        <f>((4*L54)+(3.5*K54)+(3*J54)+(2.5*I54)+(2*H54)+(1.5*G54)+(F54))/M54</f>
        <v>3.5784313725490198</v>
      </c>
      <c r="O54" s="40">
        <f>SQRT((16*L54+12.25*K54+9*J54+6.25*I54+4*H54+2.25*G54+F54)/M54-(N54^2))</f>
        <v>0.8423388832945323</v>
      </c>
      <c r="P54" s="7">
        <v>0</v>
      </c>
      <c r="Q54" s="7">
        <v>0</v>
      </c>
      <c r="R54" s="7" t="s">
        <v>463</v>
      </c>
      <c r="Z54" s="63"/>
    </row>
    <row r="55" spans="1:26" s="1" customFormat="1" ht="23.25">
      <c r="A55" s="10"/>
      <c r="B55" s="7" t="s">
        <v>301</v>
      </c>
      <c r="C55" s="22" t="s">
        <v>381</v>
      </c>
      <c r="D55" s="7" t="s">
        <v>31</v>
      </c>
      <c r="E55" s="7">
        <v>1</v>
      </c>
      <c r="F55" s="7">
        <v>2</v>
      </c>
      <c r="G55" s="7">
        <v>2</v>
      </c>
      <c r="H55" s="7">
        <v>6</v>
      </c>
      <c r="I55" s="7">
        <v>4</v>
      </c>
      <c r="J55" s="7">
        <v>4</v>
      </c>
      <c r="K55" s="7">
        <v>3</v>
      </c>
      <c r="L55" s="7">
        <v>24</v>
      </c>
      <c r="M55" s="7">
        <f t="shared" si="15"/>
        <v>46</v>
      </c>
      <c r="N55" s="8">
        <f t="shared" si="16"/>
        <v>3.1630434782608696</v>
      </c>
      <c r="O55" s="40">
        <f t="shared" si="17"/>
        <v>1.0634968358433274</v>
      </c>
      <c r="P55" s="7">
        <v>0</v>
      </c>
      <c r="Q55" s="7">
        <v>0</v>
      </c>
      <c r="R55" s="7" t="s">
        <v>463</v>
      </c>
      <c r="Z55" s="63"/>
    </row>
    <row r="56" spans="1:26" s="1" customFormat="1" ht="23.25">
      <c r="A56" s="11"/>
      <c r="B56" s="7" t="s">
        <v>303</v>
      </c>
      <c r="C56" s="22" t="s">
        <v>383</v>
      </c>
      <c r="D56" s="7" t="s">
        <v>31</v>
      </c>
      <c r="E56" s="7">
        <v>12</v>
      </c>
      <c r="F56" s="7">
        <v>35</v>
      </c>
      <c r="G56" s="7">
        <v>18</v>
      </c>
      <c r="H56" s="7">
        <v>19</v>
      </c>
      <c r="I56" s="7">
        <v>18</v>
      </c>
      <c r="J56" s="7">
        <v>38</v>
      </c>
      <c r="K56" s="7">
        <v>61</v>
      </c>
      <c r="L56" s="7">
        <v>382</v>
      </c>
      <c r="M56" s="7">
        <f t="shared" si="15"/>
        <v>583</v>
      </c>
      <c r="N56" s="8">
        <f t="shared" si="16"/>
        <v>3.4313893653516296</v>
      </c>
      <c r="O56" s="40">
        <f t="shared" si="17"/>
        <v>1.015113555751491</v>
      </c>
      <c r="P56" s="7">
        <v>0</v>
      </c>
      <c r="Q56" s="7">
        <v>0</v>
      </c>
      <c r="R56" s="7" t="s">
        <v>463</v>
      </c>
      <c r="Z56" s="63"/>
    </row>
    <row r="57" spans="1:19" s="46" customFormat="1" ht="23.25">
      <c r="A57" s="139" t="s">
        <v>45</v>
      </c>
      <c r="B57" s="139"/>
      <c r="C57" s="139"/>
      <c r="D57" s="139"/>
      <c r="E57" s="7">
        <f aca="true" t="shared" si="18" ref="E57:K57">SUM(E5:E19,E28:E39,E50:E56)</f>
        <v>145</v>
      </c>
      <c r="F57" s="7">
        <f t="shared" si="18"/>
        <v>336</v>
      </c>
      <c r="G57" s="7">
        <f t="shared" si="18"/>
        <v>245</v>
      </c>
      <c r="H57" s="7">
        <f t="shared" si="18"/>
        <v>490</v>
      </c>
      <c r="I57" s="7">
        <f t="shared" si="18"/>
        <v>647</v>
      </c>
      <c r="J57" s="7">
        <f t="shared" si="18"/>
        <v>1118</v>
      </c>
      <c r="K57" s="7">
        <f t="shared" si="18"/>
        <v>1398</v>
      </c>
      <c r="L57" s="7">
        <f>SUM(L5:L19,L28:L39,L50:L56)</f>
        <v>3918</v>
      </c>
      <c r="M57" s="96">
        <f t="shared" si="15"/>
        <v>8297</v>
      </c>
      <c r="N57" s="8">
        <f t="shared" si="16"/>
        <v>3.2807038688682657</v>
      </c>
      <c r="O57" s="40">
        <f t="shared" si="17"/>
        <v>0.9485842415541138</v>
      </c>
      <c r="P57" s="62">
        <f>SUM(P5:P19,P28:P39,P50:P56)</f>
        <v>30</v>
      </c>
      <c r="Q57" s="62">
        <f>SUM(Q5:Q19,Q28:Q39,Q50:Q56)</f>
        <v>0</v>
      </c>
      <c r="R57" s="98"/>
      <c r="S57" s="1"/>
    </row>
    <row r="58" spans="1:18" s="2" customFormat="1" ht="23.25">
      <c r="A58" s="159" t="s">
        <v>47</v>
      </c>
      <c r="B58" s="159"/>
      <c r="C58" s="159"/>
      <c r="D58" s="159"/>
      <c r="E58" s="29">
        <f>(E57*100)/$M57</f>
        <v>1.7476196215499578</v>
      </c>
      <c r="F58" s="29">
        <f aca="true" t="shared" si="19" ref="F58:L58">(F57*100)/$M57</f>
        <v>4.049656502350247</v>
      </c>
      <c r="G58" s="29">
        <f t="shared" si="19"/>
        <v>2.952874532963722</v>
      </c>
      <c r="H58" s="29">
        <f t="shared" si="19"/>
        <v>5.905749065927444</v>
      </c>
      <c r="I58" s="29">
        <f t="shared" si="19"/>
        <v>7.797999276847053</v>
      </c>
      <c r="J58" s="29">
        <f t="shared" si="19"/>
        <v>13.474749909605881</v>
      </c>
      <c r="K58" s="29">
        <f t="shared" si="19"/>
        <v>16.84946366156442</v>
      </c>
      <c r="L58" s="29">
        <f t="shared" si="19"/>
        <v>47.22188742919128</v>
      </c>
      <c r="M58" s="29">
        <f>((M57-(P57+Q57))*100)/$M57</f>
        <v>99.63842352657588</v>
      </c>
      <c r="N58" s="33"/>
      <c r="O58" s="44"/>
      <c r="P58" s="29">
        <f>(P57*100)/$M57</f>
        <v>0.3615764734241292</v>
      </c>
      <c r="Q58" s="33">
        <f>(Q57*100)/$M57</f>
        <v>0</v>
      </c>
      <c r="R58" s="11"/>
    </row>
    <row r="59" ht="23.25">
      <c r="S59" s="1"/>
    </row>
    <row r="60" ht="23.25">
      <c r="S60" s="1"/>
    </row>
    <row r="61" ht="23.25">
      <c r="S61" s="1"/>
    </row>
    <row r="62" ht="23.25">
      <c r="S62" s="1"/>
    </row>
    <row r="63" ht="23.25">
      <c r="S63" s="1"/>
    </row>
    <row r="64" ht="23.25">
      <c r="S64" s="1"/>
    </row>
    <row r="65" ht="23.25">
      <c r="S65" s="1"/>
    </row>
    <row r="66" ht="23.25">
      <c r="S66" s="1"/>
    </row>
    <row r="67" ht="23.25">
      <c r="S67" s="1"/>
    </row>
    <row r="68" spans="1:18" s="1" customFormat="1" ht="29.25">
      <c r="A68" s="151" t="s">
        <v>56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1:18" s="1" customFormat="1" ht="29.25">
      <c r="A69" s="151" t="s">
        <v>632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spans="1:18" s="17" customFormat="1" ht="21.75">
      <c r="A70" s="149" t="s">
        <v>23</v>
      </c>
      <c r="B70" s="149" t="s">
        <v>0</v>
      </c>
      <c r="C70" s="149" t="s">
        <v>33</v>
      </c>
      <c r="D70" s="149" t="s">
        <v>30</v>
      </c>
      <c r="E70" s="145" t="s">
        <v>18</v>
      </c>
      <c r="F70" s="145"/>
      <c r="G70" s="145"/>
      <c r="H70" s="145"/>
      <c r="I70" s="145"/>
      <c r="J70" s="145"/>
      <c r="K70" s="145"/>
      <c r="L70" s="145"/>
      <c r="M70" s="16" t="s">
        <v>17</v>
      </c>
      <c r="N70" s="149" t="s">
        <v>21</v>
      </c>
      <c r="O70" s="158" t="s">
        <v>22</v>
      </c>
      <c r="P70" s="125"/>
      <c r="Q70" s="125"/>
      <c r="R70" s="149" t="s">
        <v>3</v>
      </c>
    </row>
    <row r="71" spans="1:18" s="17" customFormat="1" ht="21.75">
      <c r="A71" s="149"/>
      <c r="B71" s="149"/>
      <c r="C71" s="149"/>
      <c r="D71" s="149"/>
      <c r="E71" s="15">
        <v>0</v>
      </c>
      <c r="F71" s="15">
        <v>1</v>
      </c>
      <c r="G71" s="15">
        <v>1.5</v>
      </c>
      <c r="H71" s="15">
        <v>2</v>
      </c>
      <c r="I71" s="15">
        <v>2.5</v>
      </c>
      <c r="J71" s="15">
        <v>3</v>
      </c>
      <c r="K71" s="15">
        <v>3.5</v>
      </c>
      <c r="L71" s="15">
        <v>4</v>
      </c>
      <c r="M71" s="18" t="s">
        <v>20</v>
      </c>
      <c r="N71" s="149"/>
      <c r="O71" s="158"/>
      <c r="P71" s="126" t="s">
        <v>1</v>
      </c>
      <c r="Q71" s="126" t="s">
        <v>2</v>
      </c>
      <c r="R71" s="149"/>
    </row>
    <row r="72" spans="1:18" s="17" customFormat="1" ht="20.25" customHeight="1">
      <c r="A72" s="15" t="s">
        <v>27</v>
      </c>
      <c r="B72" s="24" t="s">
        <v>223</v>
      </c>
      <c r="C72" s="24" t="s">
        <v>43</v>
      </c>
      <c r="D72" s="15" t="s">
        <v>32</v>
      </c>
      <c r="E72" s="15">
        <v>5</v>
      </c>
      <c r="F72" s="15">
        <v>8</v>
      </c>
      <c r="G72" s="15">
        <v>15</v>
      </c>
      <c r="H72" s="15">
        <v>23</v>
      </c>
      <c r="I72" s="15">
        <v>41</v>
      </c>
      <c r="J72" s="15">
        <v>83</v>
      </c>
      <c r="K72" s="15">
        <v>128</v>
      </c>
      <c r="L72" s="15">
        <v>215</v>
      </c>
      <c r="M72" s="15">
        <f>SUM(E72:L72)</f>
        <v>518</v>
      </c>
      <c r="N72" s="19">
        <f aca="true" t="shared" si="20" ref="N72:N81">((4*L72)+(3.5*K72)+(3*J72)+(2.5*I72)+(2*H72)+(1.5*G72)+(F72))/M72</f>
        <v>3.3513513513513513</v>
      </c>
      <c r="O72" s="35">
        <f>SQRT((16*L72+12.25*K72+9*J72+6.25*I72+4*H72+2.25*G72+F72)/M72-(N72^2))</f>
        <v>0.7945932813268902</v>
      </c>
      <c r="P72" s="15">
        <v>21</v>
      </c>
      <c r="Q72" s="15">
        <v>0</v>
      </c>
      <c r="R72" s="15" t="s">
        <v>511</v>
      </c>
    </row>
    <row r="73" spans="1:18" s="17" customFormat="1" ht="20.25" customHeight="1">
      <c r="A73" s="20"/>
      <c r="B73" s="24" t="s">
        <v>312</v>
      </c>
      <c r="C73" s="24" t="s">
        <v>513</v>
      </c>
      <c r="D73" s="15" t="s">
        <v>31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30</v>
      </c>
      <c r="M73" s="15">
        <f aca="true" t="shared" si="21" ref="M73:M81">SUM(E73:L73)</f>
        <v>30</v>
      </c>
      <c r="N73" s="19">
        <f t="shared" si="20"/>
        <v>4</v>
      </c>
      <c r="O73" s="35">
        <f aca="true" t="shared" si="22" ref="O73:O81">SQRT((16*L73+12.25*K73+9*J73+6.25*I73+4*H73+2.25*G73+F73)/M73-(N73^2))</f>
        <v>0</v>
      </c>
      <c r="P73" s="15">
        <v>0</v>
      </c>
      <c r="Q73" s="15">
        <v>0</v>
      </c>
      <c r="R73" s="15" t="s">
        <v>511</v>
      </c>
    </row>
    <row r="74" spans="1:18" s="17" customFormat="1" ht="20.25" customHeight="1">
      <c r="A74" s="20"/>
      <c r="B74" s="24" t="s">
        <v>123</v>
      </c>
      <c r="C74" s="24" t="s">
        <v>514</v>
      </c>
      <c r="D74" s="15" t="s">
        <v>31</v>
      </c>
      <c r="E74" s="15">
        <v>9</v>
      </c>
      <c r="F74" s="15">
        <v>9</v>
      </c>
      <c r="G74" s="15">
        <v>27</v>
      </c>
      <c r="H74" s="15">
        <v>50</v>
      </c>
      <c r="I74" s="15">
        <v>29</v>
      </c>
      <c r="J74" s="15">
        <v>61</v>
      </c>
      <c r="K74" s="15">
        <v>139</v>
      </c>
      <c r="L74" s="15">
        <v>214</v>
      </c>
      <c r="M74" s="15">
        <f>SUM(E74:L74)</f>
        <v>538</v>
      </c>
      <c r="N74" s="19">
        <f>((4*L74)+(3.5*K74)+(3*J74)+(2.5*I74)+(2*H74)+(1.5*G74)+(F74))/M74</f>
        <v>3.2481412639405205</v>
      </c>
      <c r="O74" s="35">
        <f>SQRT((16*L74+12.25*K74+9*J74+6.25*I74+4*H74+2.25*G74+F74)/M74-(N74^2))</f>
        <v>0.9151991487666687</v>
      </c>
      <c r="P74" s="15">
        <v>1</v>
      </c>
      <c r="Q74" s="15">
        <v>0</v>
      </c>
      <c r="R74" s="15" t="s">
        <v>511</v>
      </c>
    </row>
    <row r="75" spans="1:18" s="17" customFormat="1" ht="20.25" customHeight="1">
      <c r="A75" s="20"/>
      <c r="B75" s="24" t="s">
        <v>224</v>
      </c>
      <c r="C75" s="24" t="s">
        <v>43</v>
      </c>
      <c r="D75" s="15" t="s">
        <v>32</v>
      </c>
      <c r="E75" s="15">
        <v>9</v>
      </c>
      <c r="F75" s="15">
        <v>23</v>
      </c>
      <c r="G75" s="15">
        <v>11</v>
      </c>
      <c r="H75" s="15">
        <v>44</v>
      </c>
      <c r="I75" s="15">
        <v>36</v>
      </c>
      <c r="J75" s="15">
        <v>134</v>
      </c>
      <c r="K75" s="15">
        <v>136</v>
      </c>
      <c r="L75" s="15">
        <v>135</v>
      </c>
      <c r="M75" s="15">
        <f t="shared" si="21"/>
        <v>528</v>
      </c>
      <c r="N75" s="19">
        <f t="shared" si="20"/>
        <v>3.097537878787879</v>
      </c>
      <c r="O75" s="35">
        <f t="shared" si="22"/>
        <v>0.8862660000291235</v>
      </c>
      <c r="P75" s="15">
        <v>12</v>
      </c>
      <c r="Q75" s="15">
        <v>0</v>
      </c>
      <c r="R75" s="15" t="s">
        <v>512</v>
      </c>
    </row>
    <row r="76" spans="1:18" s="17" customFormat="1" ht="20.25" customHeight="1">
      <c r="A76" s="20"/>
      <c r="B76" s="24" t="s">
        <v>515</v>
      </c>
      <c r="C76" s="24" t="s">
        <v>516</v>
      </c>
      <c r="D76" s="15" t="s">
        <v>31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30</v>
      </c>
      <c r="M76" s="15">
        <f t="shared" si="21"/>
        <v>30</v>
      </c>
      <c r="N76" s="19">
        <f t="shared" si="20"/>
        <v>4</v>
      </c>
      <c r="O76" s="35">
        <f t="shared" si="22"/>
        <v>0</v>
      </c>
      <c r="P76" s="15">
        <v>0</v>
      </c>
      <c r="Q76" s="15">
        <v>0</v>
      </c>
      <c r="R76" s="15" t="s">
        <v>512</v>
      </c>
    </row>
    <row r="77" spans="1:18" s="17" customFormat="1" ht="20.25" customHeight="1">
      <c r="A77" s="20"/>
      <c r="B77" s="24" t="s">
        <v>311</v>
      </c>
      <c r="C77" s="24" t="s">
        <v>517</v>
      </c>
      <c r="D77" s="15" t="s">
        <v>31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30</v>
      </c>
      <c r="M77" s="15">
        <f>SUM(E77:L77)</f>
        <v>30</v>
      </c>
      <c r="N77" s="19">
        <f>((4*L77)+(3.5*K77)+(3*J77)+(2.5*I77)+(2*H77)+(1.5*G77)+(F77))/M77</f>
        <v>4</v>
      </c>
      <c r="O77" s="35">
        <f>SQRT((16*L77+12.25*K77+9*J77+6.25*I77+4*H77+2.25*G77+F77)/M77-(N77^2))</f>
        <v>0</v>
      </c>
      <c r="P77" s="15">
        <v>0</v>
      </c>
      <c r="Q77" s="15">
        <v>0</v>
      </c>
      <c r="R77" s="15" t="s">
        <v>512</v>
      </c>
    </row>
    <row r="78" spans="1:18" s="17" customFormat="1" ht="20.25" customHeight="1">
      <c r="A78" s="18" t="s">
        <v>19</v>
      </c>
      <c r="B78" s="24" t="s">
        <v>124</v>
      </c>
      <c r="C78" s="24" t="s">
        <v>384</v>
      </c>
      <c r="D78" s="15" t="s">
        <v>31</v>
      </c>
      <c r="E78" s="15">
        <v>15</v>
      </c>
      <c r="F78" s="15">
        <v>3</v>
      </c>
      <c r="G78" s="15">
        <v>13</v>
      </c>
      <c r="H78" s="15">
        <v>12</v>
      </c>
      <c r="I78" s="15">
        <v>93</v>
      </c>
      <c r="J78" s="15">
        <v>73</v>
      </c>
      <c r="K78" s="15">
        <v>52</v>
      </c>
      <c r="L78" s="15">
        <v>270</v>
      </c>
      <c r="M78" s="15">
        <f t="shared" si="21"/>
        <v>531</v>
      </c>
      <c r="N78" s="19">
        <f t="shared" si="20"/>
        <v>3.3145009416195856</v>
      </c>
      <c r="O78" s="35">
        <f t="shared" si="22"/>
        <v>0.9123326849155498</v>
      </c>
      <c r="P78" s="15">
        <v>7</v>
      </c>
      <c r="Q78" s="15">
        <v>2</v>
      </c>
      <c r="R78" s="15" t="s">
        <v>512</v>
      </c>
    </row>
    <row r="79" spans="1:18" s="17" customFormat="1" ht="20.25" customHeight="1">
      <c r="A79" s="15" t="s">
        <v>28</v>
      </c>
      <c r="B79" s="24" t="s">
        <v>562</v>
      </c>
      <c r="C79" s="24" t="s">
        <v>43</v>
      </c>
      <c r="D79" s="15" t="s">
        <v>32</v>
      </c>
      <c r="E79" s="15">
        <v>8</v>
      </c>
      <c r="F79" s="15">
        <v>0</v>
      </c>
      <c r="G79" s="15">
        <v>2</v>
      </c>
      <c r="H79" s="15">
        <v>1</v>
      </c>
      <c r="I79" s="15">
        <v>7</v>
      </c>
      <c r="J79" s="15">
        <v>14</v>
      </c>
      <c r="K79" s="15">
        <v>32</v>
      </c>
      <c r="L79" s="15">
        <v>447</v>
      </c>
      <c r="M79" s="15">
        <f t="shared" si="21"/>
        <v>511</v>
      </c>
      <c r="N79" s="19">
        <f t="shared" si="20"/>
        <v>3.844422700587084</v>
      </c>
      <c r="O79" s="35">
        <f t="shared" si="22"/>
        <v>0.5765841866194691</v>
      </c>
      <c r="P79" s="15">
        <v>0</v>
      </c>
      <c r="Q79" s="15">
        <v>0</v>
      </c>
      <c r="R79" s="15" t="s">
        <v>560</v>
      </c>
    </row>
    <row r="80" spans="1:18" s="17" customFormat="1" ht="20.25" customHeight="1">
      <c r="A80" s="20"/>
      <c r="B80" s="24" t="s">
        <v>515</v>
      </c>
      <c r="C80" s="24" t="s">
        <v>516</v>
      </c>
      <c r="D80" s="15" t="s">
        <v>32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29</v>
      </c>
      <c r="M80" s="15">
        <f t="shared" si="21"/>
        <v>29</v>
      </c>
      <c r="N80" s="19">
        <f t="shared" si="20"/>
        <v>4</v>
      </c>
      <c r="O80" s="35">
        <f t="shared" si="22"/>
        <v>0</v>
      </c>
      <c r="P80" s="15">
        <v>0</v>
      </c>
      <c r="Q80" s="15">
        <v>0</v>
      </c>
      <c r="R80" s="15" t="s">
        <v>560</v>
      </c>
    </row>
    <row r="81" spans="1:18" s="17" customFormat="1" ht="20.25" customHeight="1">
      <c r="A81" s="20"/>
      <c r="B81" s="24" t="s">
        <v>321</v>
      </c>
      <c r="C81" s="24" t="s">
        <v>563</v>
      </c>
      <c r="D81" s="15" t="s">
        <v>31</v>
      </c>
      <c r="E81" s="15">
        <v>0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5">
        <v>2</v>
      </c>
      <c r="L81" s="15">
        <v>26</v>
      </c>
      <c r="M81" s="15">
        <f t="shared" si="21"/>
        <v>29</v>
      </c>
      <c r="N81" s="19">
        <f t="shared" si="20"/>
        <v>3.896551724137931</v>
      </c>
      <c r="O81" s="35">
        <f t="shared" si="22"/>
        <v>0.38009323594911365</v>
      </c>
      <c r="P81" s="15">
        <v>0</v>
      </c>
      <c r="Q81" s="15">
        <v>0</v>
      </c>
      <c r="R81" s="15" t="s">
        <v>560</v>
      </c>
    </row>
    <row r="82" spans="1:18" s="17" customFormat="1" ht="20.25" customHeight="1">
      <c r="A82" s="20"/>
      <c r="B82" s="24" t="s">
        <v>225</v>
      </c>
      <c r="C82" s="24" t="s">
        <v>564</v>
      </c>
      <c r="D82" s="15" t="s">
        <v>31</v>
      </c>
      <c r="E82" s="15">
        <v>20</v>
      </c>
      <c r="F82" s="15">
        <v>24</v>
      </c>
      <c r="G82" s="15">
        <v>20</v>
      </c>
      <c r="H82" s="15">
        <v>26</v>
      </c>
      <c r="I82" s="15">
        <v>35</v>
      </c>
      <c r="J82" s="15">
        <v>37</v>
      </c>
      <c r="K82" s="15">
        <v>65</v>
      </c>
      <c r="L82" s="15">
        <v>282</v>
      </c>
      <c r="M82" s="15">
        <f>SUM(E82:L82)</f>
        <v>509</v>
      </c>
      <c r="N82" s="19">
        <f>((4*L82)+(3.5*K82)+(3*J82)+(2.5*I82)+(2*H82)+(1.5*G82)+(F82))/M82</f>
        <v>3.2612966601178783</v>
      </c>
      <c r="O82" s="35">
        <f>SQRT((16*L82+12.25*K82+9*J82+6.25*I82+4*H82+2.25*G82+F82)/M82-(N82^2))</f>
        <v>1.1029942674538231</v>
      </c>
      <c r="P82" s="15">
        <v>0</v>
      </c>
      <c r="Q82" s="15">
        <v>0</v>
      </c>
      <c r="R82" s="15" t="s">
        <v>560</v>
      </c>
    </row>
    <row r="83" spans="1:18" s="17" customFormat="1" ht="20.25" customHeight="1">
      <c r="A83" s="20"/>
      <c r="B83" s="24" t="s">
        <v>322</v>
      </c>
      <c r="C83" s="24" t="s">
        <v>43</v>
      </c>
      <c r="D83" s="15" t="s">
        <v>32</v>
      </c>
      <c r="E83" s="15">
        <v>7</v>
      </c>
      <c r="F83" s="15">
        <v>5</v>
      </c>
      <c r="G83" s="15">
        <v>5</v>
      </c>
      <c r="H83" s="15">
        <v>5</v>
      </c>
      <c r="I83" s="15">
        <v>7</v>
      </c>
      <c r="J83" s="15">
        <v>20</v>
      </c>
      <c r="K83" s="15">
        <v>52</v>
      </c>
      <c r="L83" s="15">
        <v>403</v>
      </c>
      <c r="M83" s="15">
        <f>SUM(E83:L83)</f>
        <v>504</v>
      </c>
      <c r="N83" s="19">
        <f>((4*L83)+(3.5*K83)+(3*J83)+(2.5*I83)+(2*H83)+(1.5*G83)+(F83))/M83</f>
        <v>3.757936507936508</v>
      </c>
      <c r="O83" s="35">
        <f>SQRT((16*L83+12.25*K83+9*J83+6.25*I83+4*H83+2.25*G83+F83)/M83-(N83^2))</f>
        <v>0.6718079344058555</v>
      </c>
      <c r="P83" s="15">
        <v>6</v>
      </c>
      <c r="Q83" s="15">
        <v>0</v>
      </c>
      <c r="R83" s="15" t="s">
        <v>561</v>
      </c>
    </row>
    <row r="84" spans="1:18" s="17" customFormat="1" ht="20.25" customHeight="1">
      <c r="A84" s="20" t="s">
        <v>19</v>
      </c>
      <c r="B84" s="24" t="s">
        <v>323</v>
      </c>
      <c r="C84" s="24" t="s">
        <v>565</v>
      </c>
      <c r="D84" s="15" t="s">
        <v>31</v>
      </c>
      <c r="E84" s="15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1</v>
      </c>
      <c r="L84" s="15">
        <v>28</v>
      </c>
      <c r="M84" s="15">
        <f>SUM(E84:L84)</f>
        <v>30</v>
      </c>
      <c r="N84" s="19">
        <f>((4*L84)+(3.5*K84)+(3*J84)+(2.5*I84)+(2*H84)+(1.5*G84)+(F84))/M84</f>
        <v>3.85</v>
      </c>
      <c r="O84" s="35">
        <f>SQRT((16*L84+12.25*K84+9*J84+6.25*I84+4*H84+2.25*G84+F84)/M84-(N84^2))</f>
        <v>0.7205322107072419</v>
      </c>
      <c r="P84" s="15">
        <v>0</v>
      </c>
      <c r="Q84" s="15">
        <v>0</v>
      </c>
      <c r="R84" s="15" t="s">
        <v>561</v>
      </c>
    </row>
    <row r="85" spans="1:18" s="17" customFormat="1" ht="20.25" customHeight="1">
      <c r="A85" s="18"/>
      <c r="B85" s="24" t="s">
        <v>226</v>
      </c>
      <c r="C85" s="24" t="s">
        <v>566</v>
      </c>
      <c r="D85" s="15" t="s">
        <v>31</v>
      </c>
      <c r="E85" s="15">
        <v>27</v>
      </c>
      <c r="F85" s="15">
        <v>43</v>
      </c>
      <c r="G85" s="15">
        <v>15</v>
      </c>
      <c r="H85" s="15">
        <v>20</v>
      </c>
      <c r="I85" s="15">
        <v>26</v>
      </c>
      <c r="J85" s="15">
        <v>89</v>
      </c>
      <c r="K85" s="15">
        <v>85</v>
      </c>
      <c r="L85" s="15">
        <v>205</v>
      </c>
      <c r="M85" s="15">
        <f>SUM(E85:L85)</f>
        <v>510</v>
      </c>
      <c r="N85" s="19">
        <f>((4*L85)+(3.5*K85)+(3*J85)+(2.5*I85)+(2*H85)+(1.5*G85)+(F85))/M85</f>
        <v>3.049019607843137</v>
      </c>
      <c r="O85" s="35">
        <f>SQRT((16*L85+12.25*K85+9*J85+6.25*I85+4*H85+2.25*G85+F85)/M85-(N85^2))</f>
        <v>1.1717880670690146</v>
      </c>
      <c r="P85" s="15">
        <v>0</v>
      </c>
      <c r="Q85" s="15">
        <v>0</v>
      </c>
      <c r="R85" s="15" t="s">
        <v>561</v>
      </c>
    </row>
    <row r="86" spans="1:18" s="1" customFormat="1" ht="23.25">
      <c r="A86" s="12"/>
      <c r="B86" s="47"/>
      <c r="C86" s="4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37"/>
      <c r="P86" s="12"/>
      <c r="Q86" s="12"/>
      <c r="R86" s="47"/>
    </row>
    <row r="87" spans="1:18" s="1" customFormat="1" ht="23.25">
      <c r="A87" s="12"/>
      <c r="B87" s="47"/>
      <c r="C87" s="4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37"/>
      <c r="P87" s="12"/>
      <c r="Q87" s="12"/>
      <c r="R87" s="47"/>
    </row>
    <row r="88" spans="1:18" s="1" customFormat="1" ht="23.25">
      <c r="A88" s="12"/>
      <c r="B88" s="47"/>
      <c r="C88" s="4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37"/>
      <c r="P88" s="12"/>
      <c r="Q88" s="12"/>
      <c r="R88" s="47"/>
    </row>
    <row r="89" ht="13.5" customHeight="1"/>
    <row r="90" ht="13.5" customHeight="1"/>
    <row r="91" ht="13.5" customHeight="1"/>
    <row r="92" ht="13.5" customHeight="1"/>
    <row r="93" spans="1:18" s="45" customFormat="1" ht="29.25">
      <c r="A93" s="151" t="s">
        <v>56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1:18" s="45" customFormat="1" ht="29.25">
      <c r="A94" s="151" t="s">
        <v>632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1:18" s="1" customFormat="1" ht="23.25">
      <c r="A95" s="141" t="s">
        <v>23</v>
      </c>
      <c r="B95" s="141" t="s">
        <v>0</v>
      </c>
      <c r="C95" s="141" t="s">
        <v>33</v>
      </c>
      <c r="D95" s="141" t="s">
        <v>30</v>
      </c>
      <c r="E95" s="139" t="s">
        <v>18</v>
      </c>
      <c r="F95" s="139"/>
      <c r="G95" s="139"/>
      <c r="H95" s="139"/>
      <c r="I95" s="139"/>
      <c r="J95" s="139"/>
      <c r="K95" s="139"/>
      <c r="L95" s="139"/>
      <c r="M95" s="9" t="s">
        <v>17</v>
      </c>
      <c r="N95" s="141" t="s">
        <v>21</v>
      </c>
      <c r="O95" s="144" t="s">
        <v>22</v>
      </c>
      <c r="P95" s="69"/>
      <c r="Q95" s="69"/>
      <c r="R95" s="141" t="s">
        <v>3</v>
      </c>
    </row>
    <row r="96" spans="1:18" s="1" customFormat="1" ht="23.25">
      <c r="A96" s="141"/>
      <c r="B96" s="141"/>
      <c r="C96" s="141"/>
      <c r="D96" s="141"/>
      <c r="E96" s="7">
        <v>0</v>
      </c>
      <c r="F96" s="7">
        <v>1</v>
      </c>
      <c r="G96" s="7">
        <v>1.5</v>
      </c>
      <c r="H96" s="7">
        <v>2</v>
      </c>
      <c r="I96" s="7">
        <v>2.5</v>
      </c>
      <c r="J96" s="7">
        <v>3</v>
      </c>
      <c r="K96" s="7">
        <v>3.5</v>
      </c>
      <c r="L96" s="7">
        <v>4</v>
      </c>
      <c r="M96" s="11" t="s">
        <v>20</v>
      </c>
      <c r="N96" s="141"/>
      <c r="O96" s="144"/>
      <c r="P96" s="70" t="s">
        <v>1</v>
      </c>
      <c r="Q96" s="70" t="s">
        <v>2</v>
      </c>
      <c r="R96" s="141"/>
    </row>
    <row r="97" spans="1:26" s="17" customFormat="1" ht="20.25" customHeight="1">
      <c r="A97" s="15" t="s">
        <v>29</v>
      </c>
      <c r="B97" s="24" t="s">
        <v>601</v>
      </c>
      <c r="C97" s="24" t="s">
        <v>43</v>
      </c>
      <c r="D97" s="15" t="s">
        <v>32</v>
      </c>
      <c r="E97" s="15">
        <v>0</v>
      </c>
      <c r="F97" s="15">
        <v>1</v>
      </c>
      <c r="G97" s="15">
        <v>0</v>
      </c>
      <c r="H97" s="15">
        <v>2</v>
      </c>
      <c r="I97" s="15">
        <v>4</v>
      </c>
      <c r="J97" s="15">
        <v>20</v>
      </c>
      <c r="K97" s="15">
        <v>112</v>
      </c>
      <c r="L97" s="15">
        <v>342</v>
      </c>
      <c r="M97" s="15">
        <f aca="true" t="shared" si="23" ref="M97:M102">SUM(E97:L97)</f>
        <v>481</v>
      </c>
      <c r="N97" s="19">
        <f aca="true" t="shared" si="24" ref="N97:N102">((4*L97)+(3.5*K97)+(3*J97)+(2.5*I97)+(2*H97)+(1.5*G97)+(F97))/M97</f>
        <v>3.814968814968815</v>
      </c>
      <c r="O97" s="35">
        <f aca="true" t="shared" si="25" ref="O97:O102">SQRT((16*L97+12.25*K97+9*J97+6.25*I97+4*H97+2.25*G97+F97)/M97-(N97^2))</f>
        <v>0.3458462294316786</v>
      </c>
      <c r="P97" s="15">
        <v>2</v>
      </c>
      <c r="Q97" s="15">
        <v>0</v>
      </c>
      <c r="R97" s="15" t="s">
        <v>599</v>
      </c>
      <c r="Z97" s="127"/>
    </row>
    <row r="98" spans="1:26" s="1" customFormat="1" ht="23.25">
      <c r="A98" s="69" t="s">
        <v>19</v>
      </c>
      <c r="B98" s="7" t="s">
        <v>602</v>
      </c>
      <c r="C98" s="22" t="s">
        <v>603</v>
      </c>
      <c r="D98" s="7" t="s">
        <v>32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29</v>
      </c>
      <c r="M98" s="7">
        <f t="shared" si="23"/>
        <v>29</v>
      </c>
      <c r="N98" s="8">
        <f t="shared" si="24"/>
        <v>4</v>
      </c>
      <c r="O98" s="40">
        <f t="shared" si="25"/>
        <v>0</v>
      </c>
      <c r="P98" s="7">
        <v>0</v>
      </c>
      <c r="Q98" s="7">
        <v>0</v>
      </c>
      <c r="R98" s="7" t="s">
        <v>599</v>
      </c>
      <c r="Z98" s="63"/>
    </row>
    <row r="99" spans="1:26" s="1" customFormat="1" ht="23.25">
      <c r="A99" s="10"/>
      <c r="B99" s="7" t="s">
        <v>356</v>
      </c>
      <c r="C99" s="22" t="s">
        <v>51</v>
      </c>
      <c r="D99" s="7" t="s">
        <v>31</v>
      </c>
      <c r="E99" s="7">
        <v>6</v>
      </c>
      <c r="F99" s="7">
        <v>17</v>
      </c>
      <c r="G99" s="7">
        <v>15</v>
      </c>
      <c r="H99" s="7">
        <v>16</v>
      </c>
      <c r="I99" s="7">
        <v>24</v>
      </c>
      <c r="J99" s="7">
        <v>34</v>
      </c>
      <c r="K99" s="7">
        <v>45</v>
      </c>
      <c r="L99" s="7">
        <v>332</v>
      </c>
      <c r="M99" s="7">
        <f t="shared" si="23"/>
        <v>489</v>
      </c>
      <c r="N99" s="8">
        <f t="shared" si="24"/>
        <v>3.5153374233128836</v>
      </c>
      <c r="O99" s="40">
        <f t="shared" si="25"/>
        <v>0.8943528458806812</v>
      </c>
      <c r="P99" s="7">
        <v>0</v>
      </c>
      <c r="Q99" s="7">
        <v>0</v>
      </c>
      <c r="R99" s="7" t="s">
        <v>599</v>
      </c>
      <c r="Z99" s="63"/>
    </row>
    <row r="100" spans="1:26" s="1" customFormat="1" ht="23.25">
      <c r="A100" s="10"/>
      <c r="B100" s="7" t="s">
        <v>604</v>
      </c>
      <c r="C100" s="22" t="s">
        <v>43</v>
      </c>
      <c r="D100" s="7" t="s">
        <v>32</v>
      </c>
      <c r="E100" s="7">
        <v>8</v>
      </c>
      <c r="F100" s="7">
        <v>7</v>
      </c>
      <c r="G100" s="7">
        <v>8</v>
      </c>
      <c r="H100" s="7">
        <v>6</v>
      </c>
      <c r="I100" s="7">
        <v>13</v>
      </c>
      <c r="J100" s="7">
        <v>37</v>
      </c>
      <c r="K100" s="7">
        <v>73</v>
      </c>
      <c r="L100" s="7">
        <v>331</v>
      </c>
      <c r="M100" s="7">
        <f t="shared" si="23"/>
        <v>483</v>
      </c>
      <c r="N100" s="8">
        <f t="shared" si="24"/>
        <v>3.631469979296066</v>
      </c>
      <c r="O100" s="40">
        <f t="shared" si="25"/>
        <v>0.7666734039419978</v>
      </c>
      <c r="P100" s="7">
        <v>0</v>
      </c>
      <c r="Q100" s="7">
        <v>0</v>
      </c>
      <c r="R100" s="7" t="s">
        <v>600</v>
      </c>
      <c r="Z100" s="63"/>
    </row>
    <row r="101" spans="1:26" s="1" customFormat="1" ht="23.25">
      <c r="A101" s="10"/>
      <c r="B101" s="7" t="s">
        <v>357</v>
      </c>
      <c r="C101" s="22" t="s">
        <v>605</v>
      </c>
      <c r="D101" s="7" t="s">
        <v>31</v>
      </c>
      <c r="E101" s="7">
        <v>7</v>
      </c>
      <c r="F101" s="7">
        <v>4</v>
      </c>
      <c r="G101" s="7">
        <v>10</v>
      </c>
      <c r="H101" s="7">
        <v>19</v>
      </c>
      <c r="I101" s="7">
        <v>34</v>
      </c>
      <c r="J101" s="7">
        <v>94</v>
      </c>
      <c r="K101" s="7">
        <v>145</v>
      </c>
      <c r="L101" s="7">
        <v>205</v>
      </c>
      <c r="M101" s="7">
        <f t="shared" si="23"/>
        <v>518</v>
      </c>
      <c r="N101" s="8">
        <f t="shared" si="24"/>
        <v>3.3812741312741315</v>
      </c>
      <c r="O101" s="40">
        <f t="shared" si="25"/>
        <v>0.7545849034995964</v>
      </c>
      <c r="P101" s="7">
        <v>0</v>
      </c>
      <c r="Q101" s="7">
        <v>0</v>
      </c>
      <c r="R101" s="7" t="s">
        <v>600</v>
      </c>
      <c r="Z101" s="63"/>
    </row>
    <row r="102" spans="1:19" s="46" customFormat="1" ht="23.25">
      <c r="A102" s="139" t="s">
        <v>45</v>
      </c>
      <c r="B102" s="139"/>
      <c r="C102" s="139"/>
      <c r="D102" s="139"/>
      <c r="E102" s="7">
        <f aca="true" t="shared" si="26" ref="E102:K102">SUM(E97:E101,E72:E85)</f>
        <v>122</v>
      </c>
      <c r="F102" s="7">
        <f t="shared" si="26"/>
        <v>144</v>
      </c>
      <c r="G102" s="7">
        <f t="shared" si="26"/>
        <v>141</v>
      </c>
      <c r="H102" s="7">
        <f t="shared" si="26"/>
        <v>225</v>
      </c>
      <c r="I102" s="7">
        <f t="shared" si="26"/>
        <v>349</v>
      </c>
      <c r="J102" s="7">
        <f t="shared" si="26"/>
        <v>696</v>
      </c>
      <c r="K102" s="7">
        <f t="shared" si="26"/>
        <v>1067</v>
      </c>
      <c r="L102" s="7">
        <f>SUM(L97:L101,L72:L85)</f>
        <v>3583</v>
      </c>
      <c r="M102" s="96">
        <f t="shared" si="23"/>
        <v>6327</v>
      </c>
      <c r="N102" s="8">
        <f t="shared" si="24"/>
        <v>3.450687529634898</v>
      </c>
      <c r="O102" s="40">
        <f t="shared" si="25"/>
        <v>0.8771653655001878</v>
      </c>
      <c r="P102" s="62">
        <f>SUM(P97:P101,P72:P85)</f>
        <v>49</v>
      </c>
      <c r="Q102" s="62">
        <f>SUM(Q97:Q101,Q72:Q85)</f>
        <v>2</v>
      </c>
      <c r="R102" s="98"/>
      <c r="S102" s="1"/>
    </row>
    <row r="103" spans="1:18" s="2" customFormat="1" ht="23.25">
      <c r="A103" s="159" t="s">
        <v>47</v>
      </c>
      <c r="B103" s="159"/>
      <c r="C103" s="159"/>
      <c r="D103" s="159"/>
      <c r="E103" s="29">
        <f aca="true" t="shared" si="27" ref="E103:L103">(E102*100)/$M102</f>
        <v>1.9282440335071913</v>
      </c>
      <c r="F103" s="29">
        <f t="shared" si="27"/>
        <v>2.275960170697013</v>
      </c>
      <c r="G103" s="29">
        <f t="shared" si="27"/>
        <v>2.2285443338074917</v>
      </c>
      <c r="H103" s="29">
        <f t="shared" si="27"/>
        <v>3.5561877667140824</v>
      </c>
      <c r="I103" s="29">
        <f t="shared" si="27"/>
        <v>5.5160423581476214</v>
      </c>
      <c r="J103" s="29">
        <f t="shared" si="27"/>
        <v>11.000474158368895</v>
      </c>
      <c r="K103" s="29">
        <f t="shared" si="27"/>
        <v>16.86423265370634</v>
      </c>
      <c r="L103" s="29">
        <f t="shared" si="27"/>
        <v>56.63031452505137</v>
      </c>
      <c r="M103" s="29">
        <f>((M102-(P102+Q102))*100)/$M102</f>
        <v>99.19393077287815</v>
      </c>
      <c r="N103" s="33"/>
      <c r="O103" s="44"/>
      <c r="P103" s="29">
        <f>(P102*100)/$M102</f>
        <v>0.7744586691955113</v>
      </c>
      <c r="Q103" s="33">
        <f>(Q102*100)/$M102</f>
        <v>0.0316105579263474</v>
      </c>
      <c r="R103" s="11"/>
    </row>
    <row r="104" spans="1:18" s="2" customFormat="1" ht="23.25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37"/>
      <c r="P104" s="13"/>
      <c r="Q104" s="13"/>
      <c r="R104" s="12"/>
    </row>
    <row r="105" spans="1:18" s="2" customFormat="1" ht="23.25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37"/>
      <c r="P105" s="13"/>
      <c r="Q105" s="13"/>
      <c r="R105" s="12"/>
    </row>
    <row r="106" spans="1:18" s="2" customFormat="1" ht="23.2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7"/>
      <c r="P106" s="13"/>
      <c r="Q106" s="13"/>
      <c r="R106" s="12"/>
    </row>
    <row r="107" spans="1:18" s="2" customFormat="1" ht="23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7"/>
      <c r="P107" s="13"/>
      <c r="Q107" s="13"/>
      <c r="R107" s="12"/>
    </row>
    <row r="108" spans="1:18" s="2" customFormat="1" ht="23.2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37"/>
      <c r="P108" s="13"/>
      <c r="Q108" s="13"/>
      <c r="R108" s="12"/>
    </row>
    <row r="109" spans="1:18" s="2" customFormat="1" ht="23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7"/>
      <c r="P109" s="13"/>
      <c r="Q109" s="13"/>
      <c r="R109" s="12"/>
    </row>
    <row r="110" spans="1:18" s="2" customFormat="1" ht="23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7"/>
      <c r="P110" s="13"/>
      <c r="Q110" s="13"/>
      <c r="R110" s="12"/>
    </row>
    <row r="111" spans="1:18" s="2" customFormat="1" ht="23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7"/>
      <c r="P111" s="13"/>
      <c r="Q111" s="13"/>
      <c r="R111" s="12"/>
    </row>
    <row r="112" spans="1:18" s="2" customFormat="1" ht="23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7"/>
      <c r="P112" s="13"/>
      <c r="Q112" s="13"/>
      <c r="R112" s="12"/>
    </row>
    <row r="113" spans="1:18" s="2" customFormat="1" ht="23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7"/>
      <c r="P113" s="13"/>
      <c r="Q113" s="13"/>
      <c r="R113" s="12"/>
    </row>
    <row r="114" spans="1:18" s="2" customFormat="1" ht="23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7"/>
      <c r="P114" s="13"/>
      <c r="Q114" s="13"/>
      <c r="R114" s="12"/>
    </row>
  </sheetData>
  <sheetProtection/>
  <mergeCells count="54">
    <mergeCell ref="A102:D102"/>
    <mergeCell ref="A103:D103"/>
    <mergeCell ref="A93:R93"/>
    <mergeCell ref="A94:R94"/>
    <mergeCell ref="A95:A96"/>
    <mergeCell ref="B95:B96"/>
    <mergeCell ref="C95:C96"/>
    <mergeCell ref="D95:D96"/>
    <mergeCell ref="E95:L95"/>
    <mergeCell ref="N95:N96"/>
    <mergeCell ref="O95:O96"/>
    <mergeCell ref="R95:R96"/>
    <mergeCell ref="A47:R47"/>
    <mergeCell ref="A48:A49"/>
    <mergeCell ref="B48:B49"/>
    <mergeCell ref="C48:C49"/>
    <mergeCell ref="D48:D49"/>
    <mergeCell ref="E48:L48"/>
    <mergeCell ref="N48:N49"/>
    <mergeCell ref="O48:O49"/>
    <mergeCell ref="R3:R4"/>
    <mergeCell ref="R48:R49"/>
    <mergeCell ref="A1:R1"/>
    <mergeCell ref="A2:R2"/>
    <mergeCell ref="A68:R68"/>
    <mergeCell ref="A69:R69"/>
    <mergeCell ref="A3:A4"/>
    <mergeCell ref="B3:B4"/>
    <mergeCell ref="C3:C4"/>
    <mergeCell ref="D3:D4"/>
    <mergeCell ref="E70:L70"/>
    <mergeCell ref="N70:N71"/>
    <mergeCell ref="N3:N4"/>
    <mergeCell ref="O3:O4"/>
    <mergeCell ref="E26:L26"/>
    <mergeCell ref="N26:N27"/>
    <mergeCell ref="O26:O27"/>
    <mergeCell ref="E3:L3"/>
    <mergeCell ref="B26:B27"/>
    <mergeCell ref="C26:C27"/>
    <mergeCell ref="A70:A71"/>
    <mergeCell ref="B70:B71"/>
    <mergeCell ref="C70:C71"/>
    <mergeCell ref="D70:D71"/>
    <mergeCell ref="D26:D27"/>
    <mergeCell ref="A46:R46"/>
    <mergeCell ref="O70:O71"/>
    <mergeCell ref="A24:R24"/>
    <mergeCell ref="A25:R25"/>
    <mergeCell ref="A58:D58"/>
    <mergeCell ref="R26:R27"/>
    <mergeCell ref="R70:R71"/>
    <mergeCell ref="A57:D57"/>
    <mergeCell ref="A26:A27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17"/>
  <sheetViews>
    <sheetView zoomScalePageLayoutView="0" workbookViewId="0" topLeftCell="A148">
      <selection activeCell="H186" sqref="H186"/>
    </sheetView>
  </sheetViews>
  <sheetFormatPr defaultColWidth="9.140625" defaultRowHeight="12.75"/>
  <cols>
    <col min="1" max="1" width="6.28125" style="91" customWidth="1"/>
    <col min="2" max="2" width="7.8515625" style="92" bestFit="1" customWidth="1"/>
    <col min="3" max="3" width="27.00390625" style="92" bestFit="1" customWidth="1"/>
    <col min="4" max="4" width="10.7109375" style="91" bestFit="1" customWidth="1"/>
    <col min="5" max="5" width="4.421875" style="92" bestFit="1" customWidth="1"/>
    <col min="6" max="8" width="5.421875" style="92" bestFit="1" customWidth="1"/>
    <col min="9" max="9" width="5.57421875" style="92" bestFit="1" customWidth="1"/>
    <col min="10" max="12" width="5.421875" style="92" bestFit="1" customWidth="1"/>
    <col min="13" max="13" width="13.7109375" style="91" bestFit="1" customWidth="1"/>
    <col min="14" max="14" width="5.00390625" style="93" bestFit="1" customWidth="1"/>
    <col min="15" max="15" width="6.140625" style="94" customWidth="1"/>
    <col min="16" max="17" width="4.8515625" style="91" customWidth="1"/>
    <col min="18" max="18" width="9.28125" style="91" bestFit="1" customWidth="1"/>
    <col min="19" max="22" width="9.140625" style="92" customWidth="1"/>
    <col min="23" max="30" width="5.28125" style="92" customWidth="1"/>
    <col min="31" max="31" width="6.00390625" style="92" bestFit="1" customWidth="1"/>
    <col min="32" max="32" width="6.8515625" style="92" customWidth="1"/>
    <col min="33" max="16384" width="9.140625" style="92" customWidth="1"/>
  </cols>
  <sheetData>
    <row r="1" spans="1:18" s="45" customFormat="1" ht="29.25">
      <c r="A1" s="151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45" customFormat="1" ht="29.25">
      <c r="A2" s="151" t="s">
        <v>631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1" customFormat="1" ht="23.25">
      <c r="A3" s="9" t="s">
        <v>131</v>
      </c>
      <c r="B3" s="141" t="s">
        <v>0</v>
      </c>
      <c r="C3" s="141" t="s">
        <v>33</v>
      </c>
      <c r="D3" s="141" t="s">
        <v>30</v>
      </c>
      <c r="E3" s="139" t="s">
        <v>18</v>
      </c>
      <c r="F3" s="139"/>
      <c r="G3" s="139"/>
      <c r="H3" s="139"/>
      <c r="I3" s="139"/>
      <c r="J3" s="139"/>
      <c r="K3" s="139"/>
      <c r="L3" s="139"/>
      <c r="M3" s="9" t="s">
        <v>17</v>
      </c>
      <c r="N3" s="141" t="s">
        <v>21</v>
      </c>
      <c r="O3" s="144" t="s">
        <v>22</v>
      </c>
      <c r="P3" s="69"/>
      <c r="Q3" s="69"/>
      <c r="R3" s="141" t="s">
        <v>3</v>
      </c>
    </row>
    <row r="4" spans="1:33" s="1" customFormat="1" ht="23.25">
      <c r="A4" s="11" t="s">
        <v>132</v>
      </c>
      <c r="B4" s="141"/>
      <c r="C4" s="141"/>
      <c r="D4" s="14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1"/>
      <c r="O4" s="144"/>
      <c r="P4" s="70" t="s">
        <v>1</v>
      </c>
      <c r="Q4" s="70" t="s">
        <v>2</v>
      </c>
      <c r="R4" s="141"/>
      <c r="W4" s="12">
        <v>0</v>
      </c>
      <c r="X4" s="12">
        <v>1</v>
      </c>
      <c r="Y4" s="12">
        <v>1.5</v>
      </c>
      <c r="Z4" s="12">
        <v>2</v>
      </c>
      <c r="AA4" s="12">
        <v>2.5</v>
      </c>
      <c r="AB4" s="12">
        <v>3</v>
      </c>
      <c r="AC4" s="12">
        <v>3.5</v>
      </c>
      <c r="AD4" s="12">
        <v>4</v>
      </c>
      <c r="AE4" s="12" t="s">
        <v>45</v>
      </c>
      <c r="AF4" s="12" t="s">
        <v>1</v>
      </c>
      <c r="AG4" s="1" t="s">
        <v>2</v>
      </c>
    </row>
    <row r="5" spans="1:32" s="1" customFormat="1" ht="23.25">
      <c r="A5" s="7" t="s">
        <v>24</v>
      </c>
      <c r="B5" s="72" t="s">
        <v>107</v>
      </c>
      <c r="C5" s="72" t="s">
        <v>409</v>
      </c>
      <c r="D5" s="90" t="s">
        <v>32</v>
      </c>
      <c r="E5" s="7">
        <v>11</v>
      </c>
      <c r="F5" s="7">
        <v>150</v>
      </c>
      <c r="G5" s="7">
        <v>82</v>
      </c>
      <c r="H5" s="7">
        <v>128</v>
      </c>
      <c r="I5" s="7">
        <v>99</v>
      </c>
      <c r="J5" s="7">
        <v>58</v>
      </c>
      <c r="K5" s="7">
        <v>23</v>
      </c>
      <c r="L5" s="7">
        <v>20</v>
      </c>
      <c r="M5" s="96">
        <f aca="true" t="shared" si="0" ref="M5:M20">SUM(E5:L5)</f>
        <v>571</v>
      </c>
      <c r="N5" s="8">
        <f aca="true" t="shared" si="1" ref="N5:N20">((4*L5)+(3.5*K5)+(3*J5)+(2.5*I5)+(2*H5)+(1.5*G5)+(F5))/M5</f>
        <v>1.9457092819614712</v>
      </c>
      <c r="O5" s="40">
        <f aca="true" t="shared" si="2" ref="O5:O20">SQRT((16*L5+12.25*K5+9*J5+6.25*I5+4*H5+2.25*G5+F5)/M5-(N5^2))</f>
        <v>0.8650815008128979</v>
      </c>
      <c r="P5" s="7">
        <v>0</v>
      </c>
      <c r="Q5" s="7">
        <v>0</v>
      </c>
      <c r="R5" s="7" t="s">
        <v>387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" customFormat="1" ht="23.25">
      <c r="A6" s="34"/>
      <c r="B6" s="22" t="s">
        <v>108</v>
      </c>
      <c r="C6" s="22" t="s">
        <v>410</v>
      </c>
      <c r="D6" s="7" t="s">
        <v>31</v>
      </c>
      <c r="E6" s="7">
        <v>0</v>
      </c>
      <c r="F6" s="7">
        <v>14</v>
      </c>
      <c r="G6" s="7">
        <v>7</v>
      </c>
      <c r="H6" s="7">
        <v>27</v>
      </c>
      <c r="I6" s="7">
        <v>22</v>
      </c>
      <c r="J6" s="7">
        <v>24</v>
      </c>
      <c r="K6" s="7">
        <v>13</v>
      </c>
      <c r="L6" s="7">
        <v>20</v>
      </c>
      <c r="M6" s="96">
        <f t="shared" si="0"/>
        <v>127</v>
      </c>
      <c r="N6" s="8">
        <f t="shared" si="1"/>
        <v>2.606299212598425</v>
      </c>
      <c r="O6" s="40">
        <f t="shared" si="2"/>
        <v>0.9213776087323788</v>
      </c>
      <c r="P6" s="7">
        <v>0</v>
      </c>
      <c r="Q6" s="7">
        <v>0</v>
      </c>
      <c r="R6" s="7" t="s">
        <v>387</v>
      </c>
      <c r="V6" s="1" t="s">
        <v>24</v>
      </c>
      <c r="W6" s="1">
        <f>SUM(E5:E12)</f>
        <v>87</v>
      </c>
      <c r="X6" s="1">
        <f aca="true" t="shared" si="3" ref="X6:AD6">SUM(F5:F12)</f>
        <v>592</v>
      </c>
      <c r="Y6" s="1">
        <f t="shared" si="3"/>
        <v>282</v>
      </c>
      <c r="Z6" s="1">
        <f t="shared" si="3"/>
        <v>398</v>
      </c>
      <c r="AA6" s="1">
        <f t="shared" si="3"/>
        <v>359</v>
      </c>
      <c r="AB6" s="1">
        <f t="shared" si="3"/>
        <v>341</v>
      </c>
      <c r="AC6" s="1">
        <f t="shared" si="3"/>
        <v>236</v>
      </c>
      <c r="AD6" s="1">
        <f t="shared" si="3"/>
        <v>240</v>
      </c>
      <c r="AE6" s="1">
        <f>SUM(W6:AD6)</f>
        <v>2535</v>
      </c>
      <c r="AF6" s="1">
        <f>SUM(P5:P12)</f>
        <v>1</v>
      </c>
      <c r="AG6" s="1">
        <f>SUM(Q5:Q12)</f>
        <v>0</v>
      </c>
    </row>
    <row r="7" spans="1:33" s="1" customFormat="1" ht="23.25">
      <c r="A7" s="10"/>
      <c r="B7" s="22" t="s">
        <v>227</v>
      </c>
      <c r="C7" s="22" t="s">
        <v>229</v>
      </c>
      <c r="D7" s="7" t="s">
        <v>31</v>
      </c>
      <c r="E7" s="7">
        <v>19</v>
      </c>
      <c r="F7" s="7">
        <v>27</v>
      </c>
      <c r="G7" s="7">
        <v>12</v>
      </c>
      <c r="H7" s="7">
        <v>12</v>
      </c>
      <c r="I7" s="7">
        <v>11</v>
      </c>
      <c r="J7" s="7">
        <v>12</v>
      </c>
      <c r="K7" s="7">
        <v>10</v>
      </c>
      <c r="L7" s="7">
        <v>24</v>
      </c>
      <c r="M7" s="96">
        <f t="shared" si="0"/>
        <v>127</v>
      </c>
      <c r="N7" s="8">
        <f t="shared" si="1"/>
        <v>2.074803149606299</v>
      </c>
      <c r="O7" s="40">
        <f t="shared" si="2"/>
        <v>1.3704972661503245</v>
      </c>
      <c r="P7" s="7">
        <v>0</v>
      </c>
      <c r="Q7" s="7">
        <v>0</v>
      </c>
      <c r="R7" s="7" t="s">
        <v>387</v>
      </c>
      <c r="V7" s="1" t="s">
        <v>25</v>
      </c>
      <c r="W7" s="1">
        <f>SUM(E13:E20)</f>
        <v>85</v>
      </c>
      <c r="X7" s="1">
        <f aca="true" t="shared" si="4" ref="X7:AD7">SUM(F13:F20)</f>
        <v>372</v>
      </c>
      <c r="Y7" s="1">
        <f t="shared" si="4"/>
        <v>257</v>
      </c>
      <c r="Z7" s="1">
        <f t="shared" si="4"/>
        <v>339</v>
      </c>
      <c r="AA7" s="1">
        <f t="shared" si="4"/>
        <v>401</v>
      </c>
      <c r="AB7" s="1">
        <f t="shared" si="4"/>
        <v>332</v>
      </c>
      <c r="AC7" s="1">
        <f t="shared" si="4"/>
        <v>246</v>
      </c>
      <c r="AD7" s="1">
        <f t="shared" si="4"/>
        <v>441</v>
      </c>
      <c r="AE7" s="1">
        <f>SUM(W7:AD7)</f>
        <v>2473</v>
      </c>
      <c r="AF7" s="1">
        <f>SUM(P13:P20)</f>
        <v>2</v>
      </c>
      <c r="AG7" s="1">
        <f>SUM(Q13:Q20)</f>
        <v>2</v>
      </c>
    </row>
    <row r="8" spans="1:33" s="1" customFormat="1" ht="23.25">
      <c r="A8" s="10"/>
      <c r="B8" s="22" t="s">
        <v>247</v>
      </c>
      <c r="C8" s="22" t="s">
        <v>229</v>
      </c>
      <c r="D8" s="7" t="s">
        <v>31</v>
      </c>
      <c r="E8" s="7">
        <v>4</v>
      </c>
      <c r="F8" s="7">
        <v>29</v>
      </c>
      <c r="G8" s="7">
        <v>30</v>
      </c>
      <c r="H8" s="7">
        <v>38</v>
      </c>
      <c r="I8" s="7">
        <v>79</v>
      </c>
      <c r="J8" s="7">
        <v>98</v>
      </c>
      <c r="K8" s="7">
        <v>95</v>
      </c>
      <c r="L8" s="7">
        <v>70</v>
      </c>
      <c r="M8" s="96">
        <f t="shared" si="0"/>
        <v>443</v>
      </c>
      <c r="N8" s="8">
        <f t="shared" si="1"/>
        <v>2.8306997742663658</v>
      </c>
      <c r="O8" s="40">
        <f t="shared" si="2"/>
        <v>0.8993382104982813</v>
      </c>
      <c r="P8" s="7">
        <v>1</v>
      </c>
      <c r="Q8" s="7">
        <v>0</v>
      </c>
      <c r="R8" s="7" t="s">
        <v>387</v>
      </c>
      <c r="V8" s="1" t="s">
        <v>26</v>
      </c>
      <c r="W8" s="1">
        <f>SUM(E27:E29)</f>
        <v>14</v>
      </c>
      <c r="X8" s="1">
        <f aca="true" t="shared" si="5" ref="X8:AD8">SUM(F27:F29)</f>
        <v>257</v>
      </c>
      <c r="Y8" s="1">
        <f t="shared" si="5"/>
        <v>159</v>
      </c>
      <c r="Z8" s="1">
        <f t="shared" si="5"/>
        <v>181</v>
      </c>
      <c r="AA8" s="1">
        <f t="shared" si="5"/>
        <v>153</v>
      </c>
      <c r="AB8" s="1">
        <f t="shared" si="5"/>
        <v>155</v>
      </c>
      <c r="AC8" s="1">
        <f t="shared" si="5"/>
        <v>109</v>
      </c>
      <c r="AD8" s="1">
        <f t="shared" si="5"/>
        <v>260</v>
      </c>
      <c r="AE8" s="1">
        <f>SUM(W8:AD8)</f>
        <v>1288</v>
      </c>
      <c r="AF8" s="1">
        <f>SUM(P27:P29)</f>
        <v>2</v>
      </c>
      <c r="AG8" s="1">
        <f>SUM(Q27:Q29)</f>
        <v>3</v>
      </c>
    </row>
    <row r="9" spans="1:33" s="1" customFormat="1" ht="23.25">
      <c r="A9" s="10"/>
      <c r="B9" s="22" t="s">
        <v>109</v>
      </c>
      <c r="C9" s="72" t="s">
        <v>411</v>
      </c>
      <c r="D9" s="7" t="s">
        <v>32</v>
      </c>
      <c r="E9" s="7">
        <v>22</v>
      </c>
      <c r="F9" s="7">
        <v>97</v>
      </c>
      <c r="G9" s="7">
        <v>98</v>
      </c>
      <c r="H9" s="7">
        <v>126</v>
      </c>
      <c r="I9" s="7">
        <v>75</v>
      </c>
      <c r="J9" s="7">
        <v>63</v>
      </c>
      <c r="K9" s="7">
        <v>27</v>
      </c>
      <c r="L9" s="7">
        <v>63</v>
      </c>
      <c r="M9" s="96">
        <f t="shared" si="0"/>
        <v>571</v>
      </c>
      <c r="N9" s="8">
        <f t="shared" si="1"/>
        <v>2.134851138353765</v>
      </c>
      <c r="O9" s="40">
        <f t="shared" si="2"/>
        <v>1.0196119435812092</v>
      </c>
      <c r="P9" s="7">
        <v>0</v>
      </c>
      <c r="Q9" s="7">
        <v>0</v>
      </c>
      <c r="R9" s="7" t="s">
        <v>388</v>
      </c>
      <c r="V9" s="1" t="s">
        <v>27</v>
      </c>
      <c r="W9" s="47">
        <f>SUM(E49:E62)</f>
        <v>295</v>
      </c>
      <c r="X9" s="47">
        <f aca="true" t="shared" si="6" ref="X9:AD9">SUM(F49:F62)</f>
        <v>517</v>
      </c>
      <c r="Y9" s="47">
        <f t="shared" si="6"/>
        <v>453</v>
      </c>
      <c r="Z9" s="47">
        <f t="shared" si="6"/>
        <v>665</v>
      </c>
      <c r="AA9" s="47">
        <f t="shared" si="6"/>
        <v>607</v>
      </c>
      <c r="AB9" s="47">
        <f t="shared" si="6"/>
        <v>511</v>
      </c>
      <c r="AC9" s="47">
        <f t="shared" si="6"/>
        <v>439</v>
      </c>
      <c r="AD9" s="47">
        <f t="shared" si="6"/>
        <v>1148</v>
      </c>
      <c r="AE9" s="1">
        <f>SUM(W9:AD9)</f>
        <v>4635</v>
      </c>
      <c r="AF9" s="1">
        <f>SUM(P49:P62)</f>
        <v>2</v>
      </c>
      <c r="AG9" s="1">
        <f>SUM(Q49:Q62)</f>
        <v>29</v>
      </c>
    </row>
    <row r="10" spans="1:33" s="1" customFormat="1" ht="23.25">
      <c r="A10" s="10"/>
      <c r="B10" s="22" t="s">
        <v>110</v>
      </c>
      <c r="C10" s="22" t="s">
        <v>412</v>
      </c>
      <c r="D10" s="7" t="s">
        <v>31</v>
      </c>
      <c r="E10" s="7">
        <v>0</v>
      </c>
      <c r="F10" s="7">
        <v>7</v>
      </c>
      <c r="G10" s="7">
        <v>4</v>
      </c>
      <c r="H10" s="7">
        <v>15</v>
      </c>
      <c r="I10" s="7">
        <v>22</v>
      </c>
      <c r="J10" s="7">
        <v>27</v>
      </c>
      <c r="K10" s="7">
        <v>34</v>
      </c>
      <c r="L10" s="7">
        <v>18</v>
      </c>
      <c r="M10" s="96">
        <f t="shared" si="0"/>
        <v>127</v>
      </c>
      <c r="N10" s="8">
        <f t="shared" si="1"/>
        <v>2.9133858267716537</v>
      </c>
      <c r="O10" s="40">
        <f t="shared" si="2"/>
        <v>0.808650300086888</v>
      </c>
      <c r="P10" s="7">
        <v>0</v>
      </c>
      <c r="Q10" s="7">
        <v>0</v>
      </c>
      <c r="R10" s="7" t="s">
        <v>388</v>
      </c>
      <c r="V10" s="1" t="s">
        <v>28</v>
      </c>
      <c r="W10" s="12">
        <f aca="true" t="shared" si="7" ref="W10:AD10">SUM(E63:E66,E72:E80)</f>
        <v>320</v>
      </c>
      <c r="X10" s="12">
        <f t="shared" si="7"/>
        <v>507</v>
      </c>
      <c r="Y10" s="12">
        <f t="shared" si="7"/>
        <v>383</v>
      </c>
      <c r="Z10" s="12">
        <f t="shared" si="7"/>
        <v>636</v>
      </c>
      <c r="AA10" s="12">
        <f t="shared" si="7"/>
        <v>635</v>
      </c>
      <c r="AB10" s="12">
        <f t="shared" si="7"/>
        <v>499</v>
      </c>
      <c r="AC10" s="12">
        <f t="shared" si="7"/>
        <v>474</v>
      </c>
      <c r="AD10" s="12">
        <f t="shared" si="7"/>
        <v>978</v>
      </c>
      <c r="AE10" s="1">
        <f>SUM(W10:AD10)</f>
        <v>4432</v>
      </c>
      <c r="AF10" s="120">
        <f>SUM(P63:P66,P72:P80)</f>
        <v>22</v>
      </c>
      <c r="AG10" s="120">
        <f>SUM(Q63:Q66,Q72:Q80)</f>
        <v>20</v>
      </c>
    </row>
    <row r="11" spans="1:33" s="1" customFormat="1" ht="23.25">
      <c r="A11" s="10"/>
      <c r="B11" s="22" t="s">
        <v>228</v>
      </c>
      <c r="C11" s="22" t="s">
        <v>229</v>
      </c>
      <c r="D11" s="7" t="s">
        <v>31</v>
      </c>
      <c r="E11" s="7">
        <v>1</v>
      </c>
      <c r="F11" s="7">
        <v>50</v>
      </c>
      <c r="G11" s="7">
        <v>11</v>
      </c>
      <c r="H11" s="7">
        <v>15</v>
      </c>
      <c r="I11" s="7">
        <v>9</v>
      </c>
      <c r="J11" s="7">
        <v>13</v>
      </c>
      <c r="K11" s="7">
        <v>17</v>
      </c>
      <c r="L11" s="7">
        <v>11</v>
      </c>
      <c r="M11" s="96">
        <f t="shared" si="0"/>
        <v>127</v>
      </c>
      <c r="N11" s="8">
        <f t="shared" si="1"/>
        <v>2.059055118110236</v>
      </c>
      <c r="O11" s="40">
        <f t="shared" si="2"/>
        <v>1.100490537060108</v>
      </c>
      <c r="P11" s="7">
        <v>0</v>
      </c>
      <c r="Q11" s="7">
        <v>0</v>
      </c>
      <c r="R11" s="7" t="s">
        <v>388</v>
      </c>
      <c r="V11" s="1" t="s">
        <v>29</v>
      </c>
      <c r="W11" s="12">
        <f>SUM(E81:E94)</f>
        <v>22</v>
      </c>
      <c r="X11" s="12">
        <f aca="true" t="shared" si="8" ref="X11:AD11">SUM(F81:F94)</f>
        <v>208</v>
      </c>
      <c r="Y11" s="12">
        <f t="shared" si="8"/>
        <v>160.5</v>
      </c>
      <c r="Z11" s="12">
        <f t="shared" si="8"/>
        <v>333</v>
      </c>
      <c r="AA11" s="12">
        <f t="shared" si="8"/>
        <v>374.5</v>
      </c>
      <c r="AB11" s="12">
        <f t="shared" si="8"/>
        <v>361</v>
      </c>
      <c r="AC11" s="12">
        <f t="shared" si="8"/>
        <v>306.5</v>
      </c>
      <c r="AD11" s="12">
        <f t="shared" si="8"/>
        <v>745</v>
      </c>
      <c r="AE11" s="12">
        <f>SUM(M81:M94)</f>
        <v>2493</v>
      </c>
      <c r="AF11" s="1">
        <f>SUM(P81:P94)</f>
        <v>3</v>
      </c>
      <c r="AG11" s="1">
        <f>SUM(Q81:Q94)</f>
        <v>3</v>
      </c>
    </row>
    <row r="12" spans="1:18" s="1" customFormat="1" ht="23.25">
      <c r="A12" s="11"/>
      <c r="B12" s="22" t="s">
        <v>248</v>
      </c>
      <c r="C12" s="22" t="s">
        <v>229</v>
      </c>
      <c r="D12" s="7" t="s">
        <v>31</v>
      </c>
      <c r="E12" s="7">
        <v>30</v>
      </c>
      <c r="F12" s="7">
        <v>218</v>
      </c>
      <c r="G12" s="7">
        <v>38</v>
      </c>
      <c r="H12" s="7">
        <v>37</v>
      </c>
      <c r="I12" s="7">
        <v>42</v>
      </c>
      <c r="J12" s="7">
        <v>46</v>
      </c>
      <c r="K12" s="7">
        <v>17</v>
      </c>
      <c r="L12" s="7">
        <v>14</v>
      </c>
      <c r="M12" s="96">
        <f t="shared" si="0"/>
        <v>442</v>
      </c>
      <c r="N12" s="8">
        <f t="shared" si="1"/>
        <v>1.6006787330316743</v>
      </c>
      <c r="O12" s="40">
        <f t="shared" si="2"/>
        <v>0.9837707909801575</v>
      </c>
      <c r="P12" s="7">
        <v>0</v>
      </c>
      <c r="Q12" s="7">
        <v>0</v>
      </c>
      <c r="R12" s="7" t="s">
        <v>388</v>
      </c>
    </row>
    <row r="13" spans="1:33" s="1" customFormat="1" ht="23.25">
      <c r="A13" s="7" t="s">
        <v>25</v>
      </c>
      <c r="B13" s="22" t="s">
        <v>230</v>
      </c>
      <c r="C13" s="72" t="s">
        <v>456</v>
      </c>
      <c r="D13" s="7" t="s">
        <v>32</v>
      </c>
      <c r="E13" s="7">
        <v>19</v>
      </c>
      <c r="F13" s="7">
        <v>146</v>
      </c>
      <c r="G13" s="7">
        <v>67</v>
      </c>
      <c r="H13" s="7">
        <v>71</v>
      </c>
      <c r="I13" s="7">
        <v>91</v>
      </c>
      <c r="J13" s="7">
        <v>70</v>
      </c>
      <c r="K13" s="7">
        <v>58</v>
      </c>
      <c r="L13" s="7">
        <v>36</v>
      </c>
      <c r="M13" s="96">
        <f t="shared" si="0"/>
        <v>558</v>
      </c>
      <c r="N13" s="8">
        <f t="shared" si="1"/>
        <v>2.1021505376344085</v>
      </c>
      <c r="O13" s="40">
        <f t="shared" si="2"/>
        <v>1.037104996149062</v>
      </c>
      <c r="P13" s="7">
        <v>0</v>
      </c>
      <c r="Q13" s="7">
        <v>0</v>
      </c>
      <c r="R13" s="7" t="s">
        <v>415</v>
      </c>
      <c r="T13" s="47"/>
      <c r="U13" s="47"/>
      <c r="V13" s="47" t="s">
        <v>69</v>
      </c>
      <c r="W13" s="12">
        <f>SUM(W6:W8)</f>
        <v>186</v>
      </c>
      <c r="X13" s="12">
        <f aca="true" t="shared" si="9" ref="X13:AD13">SUM(X6:X8)</f>
        <v>1221</v>
      </c>
      <c r="Y13" s="12">
        <f t="shared" si="9"/>
        <v>698</v>
      </c>
      <c r="Z13" s="12">
        <f t="shared" si="9"/>
        <v>918</v>
      </c>
      <c r="AA13" s="12">
        <f t="shared" si="9"/>
        <v>913</v>
      </c>
      <c r="AB13" s="12">
        <f t="shared" si="9"/>
        <v>828</v>
      </c>
      <c r="AC13" s="12">
        <f t="shared" si="9"/>
        <v>591</v>
      </c>
      <c r="AD13" s="12">
        <f t="shared" si="9"/>
        <v>941</v>
      </c>
      <c r="AE13" s="12">
        <f>SUM(AE6:AE9)</f>
        <v>10931</v>
      </c>
      <c r="AF13" s="12">
        <f>SUM(AF6:AF9)</f>
        <v>7</v>
      </c>
      <c r="AG13" s="12">
        <f>SUM(AG6:AG9)</f>
        <v>34</v>
      </c>
    </row>
    <row r="14" spans="1:33" s="1" customFormat="1" ht="23.25">
      <c r="A14" s="9"/>
      <c r="B14" s="22" t="s">
        <v>231</v>
      </c>
      <c r="C14" s="22" t="s">
        <v>457</v>
      </c>
      <c r="D14" s="7" t="s">
        <v>31</v>
      </c>
      <c r="E14" s="7">
        <v>1</v>
      </c>
      <c r="F14" s="7">
        <v>27</v>
      </c>
      <c r="G14" s="7">
        <v>15</v>
      </c>
      <c r="H14" s="7">
        <v>15</v>
      </c>
      <c r="I14" s="7">
        <v>15</v>
      </c>
      <c r="J14" s="7">
        <v>11</v>
      </c>
      <c r="K14" s="7">
        <v>5</v>
      </c>
      <c r="L14" s="7">
        <v>23</v>
      </c>
      <c r="M14" s="96">
        <f t="shared" si="0"/>
        <v>112</v>
      </c>
      <c r="N14" s="8">
        <f t="shared" si="1"/>
        <v>2.3169642857142856</v>
      </c>
      <c r="O14" s="40">
        <f t="shared" si="2"/>
        <v>1.1239986331379233</v>
      </c>
      <c r="P14" s="7">
        <v>2</v>
      </c>
      <c r="Q14" s="7">
        <v>0</v>
      </c>
      <c r="R14" s="7" t="s">
        <v>415</v>
      </c>
      <c r="T14" s="47"/>
      <c r="U14" s="47"/>
      <c r="V14" s="47" t="s">
        <v>70</v>
      </c>
      <c r="W14" s="12">
        <f>SUM(W9:W11)</f>
        <v>637</v>
      </c>
      <c r="X14" s="12">
        <f aca="true" t="shared" si="10" ref="X14:AD14">SUM(X9:X11)</f>
        <v>1232</v>
      </c>
      <c r="Y14" s="12">
        <f t="shared" si="10"/>
        <v>996.5</v>
      </c>
      <c r="Z14" s="12">
        <f t="shared" si="10"/>
        <v>1634</v>
      </c>
      <c r="AA14" s="12">
        <f t="shared" si="10"/>
        <v>1616.5</v>
      </c>
      <c r="AB14" s="12">
        <f t="shared" si="10"/>
        <v>1371</v>
      </c>
      <c r="AC14" s="12">
        <f t="shared" si="10"/>
        <v>1219.5</v>
      </c>
      <c r="AD14" s="12">
        <f t="shared" si="10"/>
        <v>2871</v>
      </c>
      <c r="AE14" s="12">
        <f>SUM(AE9:AE26)</f>
        <v>6352</v>
      </c>
      <c r="AF14" s="12">
        <f>SUM(AF9:AF26)</f>
        <v>18</v>
      </c>
      <c r="AG14" s="12">
        <f>SUM(AG9:AG26)</f>
        <v>145</v>
      </c>
    </row>
    <row r="15" spans="1:33" s="1" customFormat="1" ht="23.25">
      <c r="A15" s="10"/>
      <c r="B15" s="22" t="s">
        <v>252</v>
      </c>
      <c r="C15" s="22" t="s">
        <v>229</v>
      </c>
      <c r="D15" s="7" t="s">
        <v>31</v>
      </c>
      <c r="E15" s="7">
        <v>2</v>
      </c>
      <c r="F15" s="7">
        <v>26</v>
      </c>
      <c r="G15" s="7">
        <v>11</v>
      </c>
      <c r="H15" s="7">
        <v>21</v>
      </c>
      <c r="I15" s="7">
        <v>22</v>
      </c>
      <c r="J15" s="7">
        <v>13</v>
      </c>
      <c r="K15" s="7">
        <v>20</v>
      </c>
      <c r="L15" s="7">
        <v>6</v>
      </c>
      <c r="M15" s="96">
        <f t="shared" si="0"/>
        <v>121</v>
      </c>
      <c r="N15" s="8">
        <f t="shared" si="1"/>
        <v>2.2520661157024793</v>
      </c>
      <c r="O15" s="40">
        <f t="shared" si="2"/>
        <v>0.9814897744994067</v>
      </c>
      <c r="P15" s="7">
        <v>0</v>
      </c>
      <c r="Q15" s="7">
        <v>0</v>
      </c>
      <c r="R15" s="7" t="s">
        <v>415</v>
      </c>
      <c r="T15" s="47"/>
      <c r="U15" s="47"/>
      <c r="V15" s="75" t="s">
        <v>71</v>
      </c>
      <c r="W15" s="12">
        <f>SUM(W13:W14)</f>
        <v>823</v>
      </c>
      <c r="X15" s="12">
        <f aca="true" t="shared" si="11" ref="X15:AG15">SUM(X13:X14)</f>
        <v>2453</v>
      </c>
      <c r="Y15" s="12">
        <f t="shared" si="11"/>
        <v>1694.5</v>
      </c>
      <c r="Z15" s="12">
        <f t="shared" si="11"/>
        <v>2552</v>
      </c>
      <c r="AA15" s="12">
        <f t="shared" si="11"/>
        <v>2529.5</v>
      </c>
      <c r="AB15" s="12">
        <f t="shared" si="11"/>
        <v>2199</v>
      </c>
      <c r="AC15" s="12">
        <f t="shared" si="11"/>
        <v>1810.5</v>
      </c>
      <c r="AD15" s="12">
        <f t="shared" si="11"/>
        <v>3812</v>
      </c>
      <c r="AE15" s="12">
        <f t="shared" si="11"/>
        <v>10053</v>
      </c>
      <c r="AF15" s="12">
        <f t="shared" si="11"/>
        <v>29</v>
      </c>
      <c r="AG15" s="12">
        <f t="shared" si="11"/>
        <v>232</v>
      </c>
    </row>
    <row r="16" spans="1:30" s="1" customFormat="1" ht="23.25">
      <c r="A16" s="10"/>
      <c r="B16" s="22" t="s">
        <v>253</v>
      </c>
      <c r="C16" s="22" t="s">
        <v>229</v>
      </c>
      <c r="D16" s="7" t="s">
        <v>31</v>
      </c>
      <c r="E16" s="7">
        <v>19</v>
      </c>
      <c r="F16" s="7">
        <v>18</v>
      </c>
      <c r="G16" s="7">
        <v>29</v>
      </c>
      <c r="H16" s="7">
        <v>56</v>
      </c>
      <c r="I16" s="7">
        <v>98</v>
      </c>
      <c r="J16" s="7">
        <v>74</v>
      </c>
      <c r="K16" s="7">
        <v>52</v>
      </c>
      <c r="L16" s="7">
        <v>91</v>
      </c>
      <c r="M16" s="96">
        <f t="shared" si="0"/>
        <v>437</v>
      </c>
      <c r="N16" s="8">
        <f t="shared" si="1"/>
        <v>2.7151029748283753</v>
      </c>
      <c r="O16" s="40">
        <f t="shared" si="2"/>
        <v>1.022940885759163</v>
      </c>
      <c r="P16" s="7">
        <v>0</v>
      </c>
      <c r="Q16" s="7">
        <v>0</v>
      </c>
      <c r="R16" s="7" t="s">
        <v>415</v>
      </c>
      <c r="T16" s="47"/>
      <c r="U16" s="47"/>
      <c r="W16" s="47"/>
      <c r="X16" s="47"/>
      <c r="Y16" s="47"/>
      <c r="Z16" s="47"/>
      <c r="AA16" s="47"/>
      <c r="AB16" s="47"/>
      <c r="AC16" s="47"/>
      <c r="AD16" s="47"/>
    </row>
    <row r="17" spans="1:30" s="1" customFormat="1" ht="23.25">
      <c r="A17" s="10"/>
      <c r="B17" s="22" t="s">
        <v>232</v>
      </c>
      <c r="C17" s="72" t="s">
        <v>458</v>
      </c>
      <c r="D17" s="7" t="s">
        <v>32</v>
      </c>
      <c r="E17" s="7">
        <v>24</v>
      </c>
      <c r="F17" s="7">
        <v>92</v>
      </c>
      <c r="G17" s="7">
        <v>77</v>
      </c>
      <c r="H17" s="7">
        <v>99</v>
      </c>
      <c r="I17" s="7">
        <v>81</v>
      </c>
      <c r="J17" s="7">
        <v>77</v>
      </c>
      <c r="K17" s="7">
        <v>52</v>
      </c>
      <c r="L17" s="7">
        <v>52</v>
      </c>
      <c r="M17" s="96">
        <f t="shared" si="0"/>
        <v>554</v>
      </c>
      <c r="N17" s="8">
        <f t="shared" si="1"/>
        <v>2.2184115523465704</v>
      </c>
      <c r="O17" s="40">
        <f t="shared" si="2"/>
        <v>1.0433494056399395</v>
      </c>
      <c r="P17" s="7">
        <v>0</v>
      </c>
      <c r="Q17" s="7">
        <v>2</v>
      </c>
      <c r="R17" s="7" t="s">
        <v>416</v>
      </c>
      <c r="T17" s="47"/>
      <c r="U17" s="47"/>
      <c r="W17" s="47"/>
      <c r="X17" s="47"/>
      <c r="Y17" s="47"/>
      <c r="Z17" s="47"/>
      <c r="AA17" s="47"/>
      <c r="AB17" s="47"/>
      <c r="AC17" s="47"/>
      <c r="AD17" s="47"/>
    </row>
    <row r="18" spans="1:30" s="1" customFormat="1" ht="23.25">
      <c r="A18" s="10"/>
      <c r="B18" s="34" t="s">
        <v>233</v>
      </c>
      <c r="C18" s="22" t="s">
        <v>459</v>
      </c>
      <c r="D18" s="7" t="s">
        <v>31</v>
      </c>
      <c r="E18" s="7">
        <v>13</v>
      </c>
      <c r="F18" s="7">
        <v>19</v>
      </c>
      <c r="G18" s="7">
        <v>12</v>
      </c>
      <c r="H18" s="7">
        <v>18</v>
      </c>
      <c r="I18" s="7">
        <v>29</v>
      </c>
      <c r="J18" s="7">
        <v>16</v>
      </c>
      <c r="K18" s="7">
        <v>17</v>
      </c>
      <c r="L18" s="7">
        <v>12</v>
      </c>
      <c r="M18" s="96">
        <f>SUM(E18:L18)</f>
        <v>136</v>
      </c>
      <c r="N18" s="8">
        <f>((4*L18)+(3.5*K18)+(3*J18)+(2.5*I18)+(2*H18)+(1.5*G18)+(F18))/M18</f>
        <v>2.213235294117647</v>
      </c>
      <c r="O18" s="40">
        <f>SQRT((16*L18+12.25*K18+9*J18+6.25*I18+4*H18+2.25*G18+F18)/M18-(N18^2))</f>
        <v>1.1418386117244912</v>
      </c>
      <c r="P18" s="7">
        <v>0</v>
      </c>
      <c r="Q18" s="7">
        <v>0</v>
      </c>
      <c r="R18" s="7" t="s">
        <v>416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10"/>
      <c r="B19" s="34" t="s">
        <v>254</v>
      </c>
      <c r="C19" s="22" t="s">
        <v>229</v>
      </c>
      <c r="D19" s="7" t="s">
        <v>31</v>
      </c>
      <c r="E19" s="7">
        <v>0</v>
      </c>
      <c r="F19" s="7">
        <v>4</v>
      </c>
      <c r="G19" s="7">
        <v>4</v>
      </c>
      <c r="H19" s="7">
        <v>11</v>
      </c>
      <c r="I19" s="7">
        <v>9</v>
      </c>
      <c r="J19" s="7">
        <v>17</v>
      </c>
      <c r="K19" s="7">
        <v>8</v>
      </c>
      <c r="L19" s="7">
        <v>67</v>
      </c>
      <c r="M19" s="96">
        <f>SUM(E19:L19)</f>
        <v>120</v>
      </c>
      <c r="N19" s="8">
        <f>((4*L19)+(3.5*K19)+(3*J19)+(2.5*I19)+(2*H19)+(1.5*G19)+(F19))/M19</f>
        <v>3.345833333333333</v>
      </c>
      <c r="O19" s="40">
        <f>SQRT((16*L19+12.25*K19+9*J19+6.25*I19+4*H19+2.25*G19+F19)/M19-(N19^2))</f>
        <v>0.8798575484449488</v>
      </c>
      <c r="P19" s="7">
        <v>0</v>
      </c>
      <c r="Q19" s="7">
        <v>0</v>
      </c>
      <c r="R19" s="7" t="s">
        <v>416</v>
      </c>
      <c r="T19" s="47"/>
      <c r="U19" s="47"/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10"/>
      <c r="B20" s="34" t="s">
        <v>255</v>
      </c>
      <c r="C20" s="22" t="s">
        <v>229</v>
      </c>
      <c r="D20" s="7" t="s">
        <v>31</v>
      </c>
      <c r="E20" s="9">
        <v>7</v>
      </c>
      <c r="F20" s="9">
        <v>40</v>
      </c>
      <c r="G20" s="9">
        <v>42</v>
      </c>
      <c r="H20" s="9">
        <v>48</v>
      </c>
      <c r="I20" s="9">
        <v>56</v>
      </c>
      <c r="J20" s="9">
        <v>54</v>
      </c>
      <c r="K20" s="9">
        <v>34</v>
      </c>
      <c r="L20" s="9">
        <v>154</v>
      </c>
      <c r="M20" s="112">
        <f t="shared" si="0"/>
        <v>435</v>
      </c>
      <c r="N20" s="32">
        <f t="shared" si="1"/>
        <v>2.8413793103448275</v>
      </c>
      <c r="O20" s="101">
        <f t="shared" si="2"/>
        <v>1.1049056467896123</v>
      </c>
      <c r="P20" s="9">
        <v>0</v>
      </c>
      <c r="Q20" s="9">
        <v>0</v>
      </c>
      <c r="R20" s="9" t="s">
        <v>416</v>
      </c>
      <c r="T20" s="47"/>
      <c r="U20" s="47"/>
      <c r="W20" s="47"/>
      <c r="X20" s="47"/>
      <c r="Y20" s="47"/>
      <c r="Z20" s="47"/>
      <c r="AA20" s="47"/>
      <c r="AB20" s="47"/>
      <c r="AC20" s="47"/>
      <c r="AD20" s="47"/>
    </row>
    <row r="21" spans="1:18" s="107" customFormat="1" ht="23.25">
      <c r="A21" s="106"/>
      <c r="D21" s="106"/>
      <c r="E21" s="106"/>
      <c r="F21" s="106"/>
      <c r="G21" s="106"/>
      <c r="H21" s="106"/>
      <c r="I21" s="106"/>
      <c r="J21" s="106"/>
      <c r="K21" s="106"/>
      <c r="L21" s="106"/>
      <c r="M21" s="113"/>
      <c r="N21" s="118"/>
      <c r="O21" s="104"/>
      <c r="P21" s="106"/>
      <c r="Q21" s="106"/>
      <c r="R21" s="106"/>
    </row>
    <row r="22" spans="1:18" s="47" customFormat="1" ht="23.25">
      <c r="A22" s="12"/>
      <c r="D22" s="12"/>
      <c r="E22" s="12"/>
      <c r="F22" s="12"/>
      <c r="G22" s="12"/>
      <c r="H22" s="12"/>
      <c r="I22" s="12"/>
      <c r="J22" s="12"/>
      <c r="K22" s="12"/>
      <c r="L22" s="12"/>
      <c r="M22" s="121"/>
      <c r="N22" s="13"/>
      <c r="O22" s="37"/>
      <c r="P22" s="12"/>
      <c r="Q22" s="12"/>
      <c r="R22" s="12"/>
    </row>
    <row r="23" spans="1:18" s="45" customFormat="1" ht="29.25">
      <c r="A23" s="151" t="s">
        <v>57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s="45" customFormat="1" ht="29.25">
      <c r="A24" s="151" t="s">
        <v>304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1:18" s="1" customFormat="1" ht="23.25">
      <c r="A25" s="9" t="s">
        <v>131</v>
      </c>
      <c r="B25" s="141" t="s">
        <v>0</v>
      </c>
      <c r="C25" s="141" t="s">
        <v>33</v>
      </c>
      <c r="D25" s="141" t="s">
        <v>30</v>
      </c>
      <c r="E25" s="139" t="s">
        <v>18</v>
      </c>
      <c r="F25" s="139"/>
      <c r="G25" s="139"/>
      <c r="H25" s="139"/>
      <c r="I25" s="139"/>
      <c r="J25" s="139"/>
      <c r="K25" s="139"/>
      <c r="L25" s="139"/>
      <c r="M25" s="9" t="s">
        <v>17</v>
      </c>
      <c r="N25" s="141" t="s">
        <v>21</v>
      </c>
      <c r="O25" s="144" t="s">
        <v>22</v>
      </c>
      <c r="P25" s="69"/>
      <c r="Q25" s="69"/>
      <c r="R25" s="141" t="s">
        <v>3</v>
      </c>
    </row>
    <row r="26" spans="1:33" s="1" customFormat="1" ht="23.25">
      <c r="A26" s="11" t="s">
        <v>132</v>
      </c>
      <c r="B26" s="141"/>
      <c r="C26" s="141"/>
      <c r="D26" s="141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20</v>
      </c>
      <c r="N26" s="141"/>
      <c r="O26" s="144"/>
      <c r="P26" s="70" t="s">
        <v>1</v>
      </c>
      <c r="Q26" s="70" t="s">
        <v>2</v>
      </c>
      <c r="R26" s="141"/>
      <c r="W26" s="12">
        <v>0</v>
      </c>
      <c r="X26" s="12">
        <v>1</v>
      </c>
      <c r="Y26" s="12">
        <v>1.5</v>
      </c>
      <c r="Z26" s="12">
        <v>2</v>
      </c>
      <c r="AA26" s="12">
        <v>2.5</v>
      </c>
      <c r="AB26" s="12">
        <v>3</v>
      </c>
      <c r="AC26" s="12">
        <v>3.5</v>
      </c>
      <c r="AD26" s="12">
        <v>4</v>
      </c>
      <c r="AE26" s="12" t="s">
        <v>45</v>
      </c>
      <c r="AF26" s="12" t="s">
        <v>1</v>
      </c>
      <c r="AG26" s="1" t="s">
        <v>2</v>
      </c>
    </row>
    <row r="27" spans="1:21" s="1" customFormat="1" ht="23.25">
      <c r="A27" s="7" t="s">
        <v>26</v>
      </c>
      <c r="B27" s="22" t="s">
        <v>306</v>
      </c>
      <c r="C27" s="22" t="s">
        <v>500</v>
      </c>
      <c r="D27" s="7" t="s">
        <v>32</v>
      </c>
      <c r="E27" s="7">
        <v>7</v>
      </c>
      <c r="F27" s="7">
        <v>179</v>
      </c>
      <c r="G27" s="7">
        <v>96</v>
      </c>
      <c r="H27" s="7">
        <v>99</v>
      </c>
      <c r="I27" s="7">
        <v>69</v>
      </c>
      <c r="J27" s="7">
        <v>72</v>
      </c>
      <c r="K27" s="7">
        <v>36</v>
      </c>
      <c r="L27" s="7">
        <v>26</v>
      </c>
      <c r="M27" s="96">
        <f aca="true" t="shared" si="12" ref="M27:M33">SUM(E27:L27)</f>
        <v>584</v>
      </c>
      <c r="N27" s="8">
        <f aca="true" t="shared" si="13" ref="N27:N33">((4*L27)+(3.5*K27)+(3*J27)+(2.5*I27)+(2*H27)+(1.5*G27)+(F27))/M27</f>
        <v>1.9511986301369864</v>
      </c>
      <c r="O27" s="40">
        <f aca="true" t="shared" si="14" ref="O27:O33">SQRT((16*L27+12.25*K27+9*J27+6.25*I27+4*H27+2.25*G27+F27)/M27-(N27^2))</f>
        <v>0.9288554978512716</v>
      </c>
      <c r="P27" s="7">
        <v>1</v>
      </c>
      <c r="Q27" s="7">
        <v>3</v>
      </c>
      <c r="R27" s="7" t="s">
        <v>462</v>
      </c>
      <c r="T27" s="12"/>
      <c r="U27" s="12"/>
    </row>
    <row r="28" spans="1:21" s="1" customFormat="1" ht="23.25">
      <c r="A28" s="9" t="s">
        <v>19</v>
      </c>
      <c r="B28" s="22" t="s">
        <v>307</v>
      </c>
      <c r="C28" s="72" t="s">
        <v>501</v>
      </c>
      <c r="D28" s="7" t="s">
        <v>31</v>
      </c>
      <c r="E28" s="7">
        <v>0</v>
      </c>
      <c r="F28" s="7">
        <v>19</v>
      </c>
      <c r="G28" s="7">
        <v>18</v>
      </c>
      <c r="H28" s="7">
        <v>18</v>
      </c>
      <c r="I28" s="7">
        <v>32</v>
      </c>
      <c r="J28" s="7">
        <v>22</v>
      </c>
      <c r="K28" s="7">
        <v>4</v>
      </c>
      <c r="L28" s="7">
        <v>19</v>
      </c>
      <c r="M28" s="96">
        <f t="shared" si="12"/>
        <v>132</v>
      </c>
      <c r="N28" s="8">
        <f t="shared" si="13"/>
        <v>2.409090909090909</v>
      </c>
      <c r="O28" s="40">
        <f t="shared" si="14"/>
        <v>0.9390884156146309</v>
      </c>
      <c r="P28" s="7">
        <v>0</v>
      </c>
      <c r="Q28" s="7">
        <v>0</v>
      </c>
      <c r="R28" s="7" t="s">
        <v>462</v>
      </c>
      <c r="T28" s="12"/>
      <c r="U28" s="12"/>
    </row>
    <row r="29" spans="1:31" s="1" customFormat="1" ht="23.25">
      <c r="A29" s="10"/>
      <c r="B29" s="22" t="s">
        <v>305</v>
      </c>
      <c r="C29" s="22" t="s">
        <v>229</v>
      </c>
      <c r="D29" s="7" t="s">
        <v>31</v>
      </c>
      <c r="E29" s="7">
        <v>7</v>
      </c>
      <c r="F29" s="7">
        <v>59</v>
      </c>
      <c r="G29" s="7">
        <v>45</v>
      </c>
      <c r="H29" s="7">
        <v>64</v>
      </c>
      <c r="I29" s="7">
        <v>52</v>
      </c>
      <c r="J29" s="7">
        <v>61</v>
      </c>
      <c r="K29" s="7">
        <v>69</v>
      </c>
      <c r="L29" s="7">
        <v>215</v>
      </c>
      <c r="M29" s="96">
        <f t="shared" si="12"/>
        <v>572</v>
      </c>
      <c r="N29" s="8">
        <f t="shared" si="13"/>
        <v>2.917832167832168</v>
      </c>
      <c r="O29" s="40">
        <f t="shared" si="14"/>
        <v>1.1106903541228097</v>
      </c>
      <c r="P29" s="7">
        <v>1</v>
      </c>
      <c r="Q29" s="7">
        <v>0</v>
      </c>
      <c r="R29" s="7" t="s">
        <v>462</v>
      </c>
      <c r="T29" s="12"/>
      <c r="U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" customFormat="1" ht="23.25">
      <c r="A30" s="10"/>
      <c r="B30" s="22" t="s">
        <v>308</v>
      </c>
      <c r="C30" s="72" t="s">
        <v>502</v>
      </c>
      <c r="D30" s="7" t="s">
        <v>32</v>
      </c>
      <c r="E30" s="7">
        <v>9</v>
      </c>
      <c r="F30" s="7">
        <v>105</v>
      </c>
      <c r="G30" s="7">
        <v>83</v>
      </c>
      <c r="H30" s="7">
        <v>115</v>
      </c>
      <c r="I30" s="7">
        <v>101</v>
      </c>
      <c r="J30" s="7">
        <v>78</v>
      </c>
      <c r="K30" s="7">
        <v>47</v>
      </c>
      <c r="L30" s="7">
        <v>41</v>
      </c>
      <c r="M30" s="96">
        <f t="shared" si="12"/>
        <v>579</v>
      </c>
      <c r="N30" s="8">
        <f t="shared" si="13"/>
        <v>2.2012089810017272</v>
      </c>
      <c r="O30" s="40">
        <f t="shared" si="14"/>
        <v>0.9397287244188747</v>
      </c>
      <c r="P30" s="7">
        <v>0</v>
      </c>
      <c r="Q30" s="7">
        <v>4</v>
      </c>
      <c r="R30" s="7" t="s">
        <v>463</v>
      </c>
      <c r="T30" s="12"/>
      <c r="U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" customFormat="1" ht="23.25">
      <c r="A31" s="10"/>
      <c r="B31" s="22" t="s">
        <v>309</v>
      </c>
      <c r="C31" s="72" t="s">
        <v>503</v>
      </c>
      <c r="D31" s="7" t="s">
        <v>31</v>
      </c>
      <c r="E31" s="7">
        <v>0</v>
      </c>
      <c r="F31" s="7">
        <v>10</v>
      </c>
      <c r="G31" s="7">
        <v>8</v>
      </c>
      <c r="H31" s="7">
        <v>12</v>
      </c>
      <c r="I31" s="7">
        <v>18</v>
      </c>
      <c r="J31" s="7">
        <v>25</v>
      </c>
      <c r="K31" s="7">
        <v>26</v>
      </c>
      <c r="L31" s="7">
        <v>28</v>
      </c>
      <c r="M31" s="96">
        <f>SUM(E31:L31)</f>
        <v>127</v>
      </c>
      <c r="N31" s="8">
        <f>((4*L31)+(3.5*K31)+(3*J31)+(2.5*I31)+(2*H31)+(1.5*G31)+(F31))/M31</f>
        <v>2.905511811023622</v>
      </c>
      <c r="O31" s="40">
        <f>SQRT((16*L31+12.25*K31+9*J31+6.25*I31+4*H31+2.25*G31+F31)/M31-(N31^2))</f>
        <v>0.9215962774878139</v>
      </c>
      <c r="P31" s="7">
        <v>0</v>
      </c>
      <c r="Q31" s="7">
        <v>0</v>
      </c>
      <c r="R31" s="7" t="s">
        <v>463</v>
      </c>
      <c r="T31" s="12"/>
      <c r="U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" customFormat="1" ht="23.25">
      <c r="A32" s="10"/>
      <c r="B32" s="22" t="s">
        <v>504</v>
      </c>
      <c r="C32" s="22" t="s">
        <v>229</v>
      </c>
      <c r="D32" s="7" t="s">
        <v>31</v>
      </c>
      <c r="E32" s="7">
        <v>3</v>
      </c>
      <c r="F32" s="7">
        <v>129</v>
      </c>
      <c r="G32" s="7">
        <v>52</v>
      </c>
      <c r="H32" s="7">
        <v>59</v>
      </c>
      <c r="I32" s="7">
        <v>60</v>
      </c>
      <c r="J32" s="7">
        <v>59</v>
      </c>
      <c r="K32" s="7">
        <v>69</v>
      </c>
      <c r="L32" s="7">
        <v>138</v>
      </c>
      <c r="M32" s="96">
        <f t="shared" si="12"/>
        <v>569</v>
      </c>
      <c r="N32" s="8">
        <f t="shared" si="13"/>
        <v>2.540421792618629</v>
      </c>
      <c r="O32" s="40">
        <f t="shared" si="14"/>
        <v>1.1625908122737894</v>
      </c>
      <c r="P32" s="7">
        <v>1</v>
      </c>
      <c r="Q32" s="7">
        <v>0</v>
      </c>
      <c r="R32" s="7" t="s">
        <v>463</v>
      </c>
      <c r="T32" s="12"/>
      <c r="U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29" s="1" customFormat="1" ht="23.25">
      <c r="A33" s="139" t="s">
        <v>45</v>
      </c>
      <c r="B33" s="139"/>
      <c r="C33" s="139"/>
      <c r="D33" s="139"/>
      <c r="E33" s="7">
        <f aca="true" t="shared" si="15" ref="E33:K33">SUM(E5:E20,E27:E32)</f>
        <v>198</v>
      </c>
      <c r="F33" s="7">
        <f t="shared" si="15"/>
        <v>1465</v>
      </c>
      <c r="G33" s="7">
        <f t="shared" si="15"/>
        <v>841</v>
      </c>
      <c r="H33" s="7">
        <f t="shared" si="15"/>
        <v>1104</v>
      </c>
      <c r="I33" s="7">
        <f t="shared" si="15"/>
        <v>1092</v>
      </c>
      <c r="J33" s="7">
        <f t="shared" si="15"/>
        <v>990</v>
      </c>
      <c r="K33" s="7">
        <f t="shared" si="15"/>
        <v>733</v>
      </c>
      <c r="L33" s="7">
        <f>SUM(L5:L20,L27:L32)</f>
        <v>1148</v>
      </c>
      <c r="M33" s="96">
        <f t="shared" si="12"/>
        <v>7571</v>
      </c>
      <c r="N33" s="8">
        <f t="shared" si="13"/>
        <v>2.3500198124422136</v>
      </c>
      <c r="O33" s="40">
        <f t="shared" si="14"/>
        <v>1.0929552816978962</v>
      </c>
      <c r="P33" s="7">
        <f>SUM(P5:P20,P27:P32)</f>
        <v>6</v>
      </c>
      <c r="Q33" s="7">
        <f>SUM(Q5:Q20,Q27:Q32)</f>
        <v>9</v>
      </c>
      <c r="R33" s="9"/>
      <c r="T33" s="13"/>
      <c r="U33" s="13"/>
      <c r="V33" s="13"/>
      <c r="W33" s="13"/>
      <c r="X33" s="13"/>
      <c r="Y33" s="13"/>
      <c r="Z33" s="13"/>
      <c r="AA33" s="13"/>
      <c r="AB33" s="13"/>
      <c r="AC33" s="47"/>
    </row>
    <row r="34" spans="1:21" s="2" customFormat="1" ht="23.25">
      <c r="A34" s="139" t="s">
        <v>47</v>
      </c>
      <c r="B34" s="139"/>
      <c r="C34" s="139"/>
      <c r="D34" s="139"/>
      <c r="E34" s="8">
        <f>(E33*100)/$M33</f>
        <v>2.6152423722097478</v>
      </c>
      <c r="F34" s="8">
        <f aca="true" t="shared" si="16" ref="F34:L34">(F33*100)/$M33</f>
        <v>19.350151895390304</v>
      </c>
      <c r="G34" s="8">
        <f t="shared" si="16"/>
        <v>11.108175934486857</v>
      </c>
      <c r="H34" s="8">
        <f t="shared" si="16"/>
        <v>14.581957469290714</v>
      </c>
      <c r="I34" s="8">
        <f t="shared" si="16"/>
        <v>14.423457931581034</v>
      </c>
      <c r="J34" s="8">
        <f t="shared" si="16"/>
        <v>13.076211861048739</v>
      </c>
      <c r="K34" s="8">
        <f t="shared" si="16"/>
        <v>9.681680095099722</v>
      </c>
      <c r="L34" s="8">
        <f t="shared" si="16"/>
        <v>15.16312244089288</v>
      </c>
      <c r="M34" s="97">
        <f>((M33-(P33+Q33))*100)/$M33</f>
        <v>99.8018755778629</v>
      </c>
      <c r="N34" s="7"/>
      <c r="O34" s="7"/>
      <c r="P34" s="7">
        <f>(P33*100)/$M33</f>
        <v>0.07924976885484084</v>
      </c>
      <c r="Q34" s="7">
        <f>(Q33*100)/$M33</f>
        <v>0.11887465328226127</v>
      </c>
      <c r="R34" s="11"/>
      <c r="T34" s="47"/>
      <c r="U34" s="47"/>
    </row>
    <row r="35" spans="1:21" s="1" customFormat="1" ht="23.25">
      <c r="A35" s="2"/>
      <c r="B35" s="2"/>
      <c r="C35" s="2"/>
      <c r="D35" s="2"/>
      <c r="M35" s="2"/>
      <c r="N35" s="5"/>
      <c r="O35" s="39"/>
      <c r="P35" s="2"/>
      <c r="Q35" s="2"/>
      <c r="R35" s="2"/>
      <c r="T35" s="47"/>
      <c r="U35" s="47"/>
    </row>
    <row r="36" spans="19:21" ht="23.25">
      <c r="S36" s="1"/>
      <c r="T36" s="95"/>
      <c r="U36" s="95"/>
    </row>
    <row r="37" spans="19:29" ht="23.25">
      <c r="S37" s="1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9:29" ht="23.25">
      <c r="S38" s="1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9:29" ht="23.25">
      <c r="S39" s="1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9:29" ht="23.25">
      <c r="S40" s="1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9:29" ht="23.25">
      <c r="S41" s="1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9:29" ht="23.25">
      <c r="S42" s="1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9:29" ht="23.25">
      <c r="S43" s="1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9:29" ht="23.25">
      <c r="S44" s="1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18" s="45" customFormat="1" ht="29.25">
      <c r="A45" s="151" t="s">
        <v>57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1:18" s="45" customFormat="1" ht="29.25">
      <c r="A46" s="151" t="s">
        <v>635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1" customFormat="1" ht="23.25">
      <c r="A47" s="9" t="s">
        <v>131</v>
      </c>
      <c r="B47" s="141" t="s">
        <v>0</v>
      </c>
      <c r="C47" s="141" t="s">
        <v>33</v>
      </c>
      <c r="D47" s="141" t="s">
        <v>30</v>
      </c>
      <c r="E47" s="139" t="s">
        <v>18</v>
      </c>
      <c r="F47" s="139"/>
      <c r="G47" s="139"/>
      <c r="H47" s="139"/>
      <c r="I47" s="139"/>
      <c r="J47" s="139"/>
      <c r="K47" s="139"/>
      <c r="L47" s="139"/>
      <c r="M47" s="9" t="s">
        <v>17</v>
      </c>
      <c r="N47" s="141" t="s">
        <v>21</v>
      </c>
      <c r="O47" s="144" t="s">
        <v>22</v>
      </c>
      <c r="P47" s="69"/>
      <c r="Q47" s="69"/>
      <c r="R47" s="141" t="s">
        <v>3</v>
      </c>
    </row>
    <row r="48" spans="1:18" s="1" customFormat="1" ht="23.25">
      <c r="A48" s="11" t="s">
        <v>132</v>
      </c>
      <c r="B48" s="141"/>
      <c r="C48" s="141"/>
      <c r="D48" s="141"/>
      <c r="E48" s="7">
        <v>0</v>
      </c>
      <c r="F48" s="7">
        <v>1</v>
      </c>
      <c r="G48" s="7">
        <v>1.5</v>
      </c>
      <c r="H48" s="7">
        <v>2</v>
      </c>
      <c r="I48" s="7">
        <v>2.5</v>
      </c>
      <c r="J48" s="7">
        <v>3</v>
      </c>
      <c r="K48" s="7">
        <v>3.5</v>
      </c>
      <c r="L48" s="7">
        <v>4</v>
      </c>
      <c r="M48" s="11" t="s">
        <v>20</v>
      </c>
      <c r="N48" s="141"/>
      <c r="O48" s="144"/>
      <c r="P48" s="70" t="s">
        <v>1</v>
      </c>
      <c r="Q48" s="70" t="s">
        <v>2</v>
      </c>
      <c r="R48" s="141"/>
    </row>
    <row r="49" spans="1:18" s="17" customFormat="1" ht="23.25">
      <c r="A49" s="90" t="s">
        <v>27</v>
      </c>
      <c r="B49" s="72" t="s">
        <v>235</v>
      </c>
      <c r="C49" s="72" t="s">
        <v>66</v>
      </c>
      <c r="D49" s="90" t="s">
        <v>31</v>
      </c>
      <c r="E49" s="7">
        <v>2</v>
      </c>
      <c r="F49" s="7">
        <v>22</v>
      </c>
      <c r="G49" s="7">
        <v>14</v>
      </c>
      <c r="H49" s="7">
        <v>41</v>
      </c>
      <c r="I49" s="7">
        <v>29</v>
      </c>
      <c r="J49" s="7">
        <v>60</v>
      </c>
      <c r="K49" s="7">
        <v>58</v>
      </c>
      <c r="L49" s="7">
        <v>216</v>
      </c>
      <c r="M49" s="96">
        <f>SUM(E49:L49)</f>
        <v>442</v>
      </c>
      <c r="N49" s="8">
        <f aca="true" t="shared" si="17" ref="N49:N66">((4*L49)+(3.5*K49)+(3*J49)+(2.5*I49)+(2*H49)+(1.5*G49)+(F49))/M49</f>
        <v>3.268099547511312</v>
      </c>
      <c r="O49" s="40">
        <f>SQRT((16*L49+12.25*K49+9*J49+6.25*I49+4*H49+2.25*G49+F49)/M49-(N49^2))</f>
        <v>0.9326653816199006</v>
      </c>
      <c r="P49" s="7">
        <v>0</v>
      </c>
      <c r="Q49" s="7">
        <v>0</v>
      </c>
      <c r="R49" s="7" t="s">
        <v>511</v>
      </c>
    </row>
    <row r="50" spans="1:18" s="17" customFormat="1" ht="23.25">
      <c r="A50" s="16"/>
      <c r="B50" s="72" t="s">
        <v>126</v>
      </c>
      <c r="C50" s="72" t="s">
        <v>550</v>
      </c>
      <c r="D50" s="90" t="s">
        <v>31</v>
      </c>
      <c r="E50" s="7">
        <v>0</v>
      </c>
      <c r="F50" s="7">
        <v>3</v>
      </c>
      <c r="G50" s="7">
        <v>15</v>
      </c>
      <c r="H50" s="7">
        <v>26</v>
      </c>
      <c r="I50" s="7">
        <v>19</v>
      </c>
      <c r="J50" s="7">
        <v>12</v>
      </c>
      <c r="K50" s="7">
        <v>9</v>
      </c>
      <c r="L50" s="7">
        <v>12</v>
      </c>
      <c r="M50" s="96">
        <f aca="true" t="shared" si="18" ref="M50:M66">SUM(E50:L50)</f>
        <v>96</v>
      </c>
      <c r="N50" s="8">
        <f t="shared" si="17"/>
        <v>2.5052083333333335</v>
      </c>
      <c r="O50" s="40">
        <f aca="true" t="shared" si="19" ref="O50:O66">SQRT((16*L50+12.25*K50+9*J50+6.25*I50+4*H50+2.25*G50+F50)/M50-(N50^2))</f>
        <v>0.8369550206535722</v>
      </c>
      <c r="P50" s="7">
        <v>0</v>
      </c>
      <c r="Q50" s="7">
        <v>1</v>
      </c>
      <c r="R50" s="7" t="s">
        <v>511</v>
      </c>
    </row>
    <row r="51" spans="1:18" s="17" customFormat="1" ht="23.25">
      <c r="A51" s="20"/>
      <c r="B51" s="72" t="s">
        <v>10</v>
      </c>
      <c r="C51" s="72" t="s">
        <v>409</v>
      </c>
      <c r="D51" s="90" t="s">
        <v>32</v>
      </c>
      <c r="E51" s="7">
        <v>24</v>
      </c>
      <c r="F51" s="7">
        <v>41</v>
      </c>
      <c r="G51" s="7">
        <v>65</v>
      </c>
      <c r="H51" s="7">
        <v>119</v>
      </c>
      <c r="I51" s="7">
        <v>113</v>
      </c>
      <c r="J51" s="7">
        <v>77</v>
      </c>
      <c r="K51" s="7">
        <v>65</v>
      </c>
      <c r="L51" s="7">
        <v>65</v>
      </c>
      <c r="M51" s="96">
        <f t="shared" si="18"/>
        <v>569</v>
      </c>
      <c r="N51" s="8">
        <f t="shared" si="17"/>
        <v>2.42091388400703</v>
      </c>
      <c r="O51" s="40">
        <f t="shared" si="19"/>
        <v>0.9955446661957036</v>
      </c>
      <c r="P51" s="7">
        <v>0</v>
      </c>
      <c r="Q51" s="7">
        <v>0</v>
      </c>
      <c r="R51" s="7" t="s">
        <v>511</v>
      </c>
    </row>
    <row r="52" spans="1:18" s="17" customFormat="1" ht="23.25">
      <c r="A52" s="20"/>
      <c r="B52" s="72" t="s">
        <v>11</v>
      </c>
      <c r="C52" s="72" t="s">
        <v>551</v>
      </c>
      <c r="D52" s="90" t="s">
        <v>31</v>
      </c>
      <c r="E52" s="7">
        <v>12</v>
      </c>
      <c r="F52" s="7">
        <v>55</v>
      </c>
      <c r="G52" s="7">
        <v>88</v>
      </c>
      <c r="H52" s="7">
        <v>139</v>
      </c>
      <c r="I52" s="7">
        <v>115</v>
      </c>
      <c r="J52" s="7">
        <v>73</v>
      </c>
      <c r="K52" s="7">
        <v>31</v>
      </c>
      <c r="L52" s="7">
        <v>53</v>
      </c>
      <c r="M52" s="96">
        <f t="shared" si="18"/>
        <v>566</v>
      </c>
      <c r="N52" s="8">
        <f t="shared" si="17"/>
        <v>2.282685512367491</v>
      </c>
      <c r="O52" s="40">
        <f t="shared" si="19"/>
        <v>0.9047092323451015</v>
      </c>
      <c r="P52" s="7">
        <v>1</v>
      </c>
      <c r="Q52" s="7">
        <v>2</v>
      </c>
      <c r="R52" s="7" t="s">
        <v>511</v>
      </c>
    </row>
    <row r="53" spans="1:18" s="17" customFormat="1" ht="23.25">
      <c r="A53" s="20"/>
      <c r="B53" s="72" t="s">
        <v>125</v>
      </c>
      <c r="C53" s="72" t="s">
        <v>552</v>
      </c>
      <c r="D53" s="90" t="s">
        <v>31</v>
      </c>
      <c r="E53" s="7">
        <v>14</v>
      </c>
      <c r="F53" s="7">
        <v>43</v>
      </c>
      <c r="G53" s="7">
        <v>23</v>
      </c>
      <c r="H53" s="7">
        <v>4</v>
      </c>
      <c r="I53" s="7">
        <v>5</v>
      </c>
      <c r="J53" s="7">
        <v>3</v>
      </c>
      <c r="K53" s="7">
        <v>2</v>
      </c>
      <c r="L53" s="7">
        <v>1</v>
      </c>
      <c r="M53" s="96">
        <f>SUM(E53:L53)</f>
        <v>95</v>
      </c>
      <c r="N53" s="8">
        <f>((4*L53)+(3.5*K53)+(3*J53)+(2.5*I53)+(2*H53)+(1.5*G53)+(F53))/M53</f>
        <v>1.2421052631578948</v>
      </c>
      <c r="O53" s="40">
        <f>SQRT((16*L53+12.25*K53+9*J53+6.25*I53+4*H53+2.25*G53+F53)/M53-(N53^2))</f>
        <v>0.8139027418126774</v>
      </c>
      <c r="P53" s="7">
        <v>0</v>
      </c>
      <c r="Q53" s="7">
        <v>2</v>
      </c>
      <c r="R53" s="7" t="s">
        <v>511</v>
      </c>
    </row>
    <row r="54" spans="1:18" s="17" customFormat="1" ht="23.25">
      <c r="A54" s="20"/>
      <c r="B54" s="72" t="s">
        <v>234</v>
      </c>
      <c r="C54" s="72" t="s">
        <v>553</v>
      </c>
      <c r="D54" s="90" t="s">
        <v>31</v>
      </c>
      <c r="E54" s="7">
        <v>5</v>
      </c>
      <c r="F54" s="7">
        <v>22</v>
      </c>
      <c r="G54" s="7">
        <v>19</v>
      </c>
      <c r="H54" s="7">
        <v>28</v>
      </c>
      <c r="I54" s="7">
        <v>39</v>
      </c>
      <c r="J54" s="7">
        <v>55</v>
      </c>
      <c r="K54" s="7">
        <v>61</v>
      </c>
      <c r="L54" s="7">
        <v>237</v>
      </c>
      <c r="M54" s="96">
        <f t="shared" si="18"/>
        <v>466</v>
      </c>
      <c r="N54" s="8">
        <f t="shared" si="17"/>
        <v>3.2843347639484977</v>
      </c>
      <c r="O54" s="40">
        <f t="shared" si="19"/>
        <v>0.9584452312592813</v>
      </c>
      <c r="P54" s="7">
        <v>0</v>
      </c>
      <c r="Q54" s="7">
        <v>0</v>
      </c>
      <c r="R54" s="7" t="s">
        <v>511</v>
      </c>
    </row>
    <row r="55" spans="1:18" s="17" customFormat="1" ht="23.25">
      <c r="A55" s="20"/>
      <c r="B55" s="72" t="s">
        <v>313</v>
      </c>
      <c r="C55" s="72" t="s">
        <v>553</v>
      </c>
      <c r="D55" s="90" t="s">
        <v>31</v>
      </c>
      <c r="E55" s="7">
        <v>0</v>
      </c>
      <c r="F55" s="7">
        <v>1</v>
      </c>
      <c r="G55" s="7">
        <v>3</v>
      </c>
      <c r="H55" s="7">
        <v>11</v>
      </c>
      <c r="I55" s="7">
        <v>8</v>
      </c>
      <c r="J55" s="7">
        <v>4</v>
      </c>
      <c r="K55" s="7">
        <v>7</v>
      </c>
      <c r="L55" s="7">
        <v>66</v>
      </c>
      <c r="M55" s="96">
        <f t="shared" si="18"/>
        <v>100</v>
      </c>
      <c r="N55" s="8">
        <f t="shared" si="17"/>
        <v>3.48</v>
      </c>
      <c r="O55" s="40">
        <f t="shared" si="19"/>
        <v>0.827405583737504</v>
      </c>
      <c r="P55" s="7">
        <v>0</v>
      </c>
      <c r="Q55" s="7">
        <v>0</v>
      </c>
      <c r="R55" s="7" t="s">
        <v>511</v>
      </c>
    </row>
    <row r="56" spans="1:18" s="17" customFormat="1" ht="23.25">
      <c r="A56" s="20"/>
      <c r="B56" s="72" t="s">
        <v>237</v>
      </c>
      <c r="C56" s="72" t="s">
        <v>66</v>
      </c>
      <c r="D56" s="90" t="s">
        <v>32</v>
      </c>
      <c r="E56" s="7">
        <v>31</v>
      </c>
      <c r="F56" s="7">
        <v>55</v>
      </c>
      <c r="G56" s="7">
        <v>30</v>
      </c>
      <c r="H56" s="7">
        <v>42</v>
      </c>
      <c r="I56" s="7">
        <v>44</v>
      </c>
      <c r="J56" s="7">
        <v>32</v>
      </c>
      <c r="K56" s="7">
        <v>49</v>
      </c>
      <c r="L56" s="7">
        <v>156</v>
      </c>
      <c r="M56" s="96">
        <f aca="true" t="shared" si="20" ref="M56:M62">SUM(E56:L56)</f>
        <v>439</v>
      </c>
      <c r="N56" s="8">
        <f t="shared" si="17"/>
        <v>2.7004555808656034</v>
      </c>
      <c r="O56" s="40">
        <f aca="true" t="shared" si="21" ref="O56:O62">SQRT((16*L56+12.25*K56+9*J56+6.25*I56+4*H56+2.25*G56+F56)/M56-(N56^2))</f>
        <v>1.3056386465488043</v>
      </c>
      <c r="P56" s="7">
        <v>0</v>
      </c>
      <c r="Q56" s="7">
        <v>0</v>
      </c>
      <c r="R56" s="7" t="s">
        <v>512</v>
      </c>
    </row>
    <row r="57" spans="1:18" s="17" customFormat="1" ht="23.25">
      <c r="A57" s="20"/>
      <c r="B57" s="72" t="s">
        <v>130</v>
      </c>
      <c r="C57" s="72" t="s">
        <v>554</v>
      </c>
      <c r="D57" s="90" t="s">
        <v>31</v>
      </c>
      <c r="E57" s="7">
        <v>8</v>
      </c>
      <c r="F57" s="7">
        <v>7</v>
      </c>
      <c r="G57" s="7">
        <v>16</v>
      </c>
      <c r="H57" s="7">
        <v>16</v>
      </c>
      <c r="I57" s="7">
        <v>8</v>
      </c>
      <c r="J57" s="7">
        <v>7</v>
      </c>
      <c r="K57" s="7">
        <v>9</v>
      </c>
      <c r="L57" s="7">
        <v>16</v>
      </c>
      <c r="M57" s="96">
        <f t="shared" si="20"/>
        <v>87</v>
      </c>
      <c r="N57" s="8">
        <f t="shared" si="17"/>
        <v>2.293103448275862</v>
      </c>
      <c r="O57" s="40">
        <f t="shared" si="21"/>
        <v>1.2166274378920559</v>
      </c>
      <c r="P57" s="7">
        <v>0</v>
      </c>
      <c r="Q57" s="7">
        <v>10</v>
      </c>
      <c r="R57" s="7" t="s">
        <v>512</v>
      </c>
    </row>
    <row r="58" spans="1:18" s="17" customFormat="1" ht="23.25">
      <c r="A58" s="20"/>
      <c r="B58" s="72" t="s">
        <v>127</v>
      </c>
      <c r="C58" s="72" t="s">
        <v>411</v>
      </c>
      <c r="D58" s="90" t="s">
        <v>32</v>
      </c>
      <c r="E58" s="7">
        <v>40</v>
      </c>
      <c r="F58" s="7">
        <v>31</v>
      </c>
      <c r="G58" s="7">
        <v>56</v>
      </c>
      <c r="H58" s="7">
        <v>120</v>
      </c>
      <c r="I58" s="7">
        <v>124</v>
      </c>
      <c r="J58" s="7">
        <v>59</v>
      </c>
      <c r="K58" s="7">
        <v>56</v>
      </c>
      <c r="L58" s="7">
        <v>74</v>
      </c>
      <c r="M58" s="96">
        <f t="shared" si="20"/>
        <v>560</v>
      </c>
      <c r="N58" s="8">
        <f t="shared" si="17"/>
        <v>2.382142857142857</v>
      </c>
      <c r="O58" s="40">
        <f t="shared" si="21"/>
        <v>1.0650464682781857</v>
      </c>
      <c r="P58" s="7">
        <v>0</v>
      </c>
      <c r="Q58" s="7">
        <v>6</v>
      </c>
      <c r="R58" s="7" t="s">
        <v>512</v>
      </c>
    </row>
    <row r="59" spans="1:18" s="17" customFormat="1" ht="23.25">
      <c r="A59" s="20"/>
      <c r="B59" s="72" t="s">
        <v>128</v>
      </c>
      <c r="C59" s="72" t="s">
        <v>555</v>
      </c>
      <c r="D59" s="90" t="s">
        <v>31</v>
      </c>
      <c r="E59" s="7">
        <v>94</v>
      </c>
      <c r="F59" s="7">
        <v>129</v>
      </c>
      <c r="G59" s="7">
        <v>91</v>
      </c>
      <c r="H59" s="7">
        <v>77</v>
      </c>
      <c r="I59" s="7">
        <v>48</v>
      </c>
      <c r="J59" s="7">
        <v>54</v>
      </c>
      <c r="K59" s="7">
        <v>30</v>
      </c>
      <c r="L59" s="7">
        <v>38</v>
      </c>
      <c r="M59" s="96">
        <f t="shared" si="20"/>
        <v>561</v>
      </c>
      <c r="N59" s="8">
        <f t="shared" si="17"/>
        <v>1.7085561497326203</v>
      </c>
      <c r="O59" s="40">
        <f t="shared" si="21"/>
        <v>1.1682054510669202</v>
      </c>
      <c r="P59" s="7">
        <v>1</v>
      </c>
      <c r="Q59" s="7">
        <v>8</v>
      </c>
      <c r="R59" s="7" t="s">
        <v>512</v>
      </c>
    </row>
    <row r="60" spans="1:18" s="17" customFormat="1" ht="23.25">
      <c r="A60" s="20"/>
      <c r="B60" s="72" t="s">
        <v>129</v>
      </c>
      <c r="C60" s="72" t="s">
        <v>552</v>
      </c>
      <c r="D60" s="90" t="s">
        <v>31</v>
      </c>
      <c r="E60" s="7">
        <v>56</v>
      </c>
      <c r="F60" s="7">
        <v>19</v>
      </c>
      <c r="G60" s="7">
        <v>6</v>
      </c>
      <c r="H60" s="7">
        <v>4</v>
      </c>
      <c r="I60" s="7">
        <v>3</v>
      </c>
      <c r="J60" s="7">
        <v>2</v>
      </c>
      <c r="K60" s="7">
        <v>1</v>
      </c>
      <c r="L60" s="7">
        <v>6</v>
      </c>
      <c r="M60" s="96">
        <f>SUM(E60:L60)</f>
        <v>97</v>
      </c>
      <c r="N60" s="8">
        <f>((4*L60)+(3.5*K60)+(3*J60)+(2.5*I60)+(2*H60)+(1.5*G60)+(F60))/M60</f>
        <v>0.7938144329896907</v>
      </c>
      <c r="O60" s="40">
        <f>SQRT((16*L60+12.25*K60+9*J60+6.25*I60+4*H60+2.25*G60+F60)/M60-(N60^2))</f>
        <v>1.1682054642921331</v>
      </c>
      <c r="P60" s="7">
        <v>0</v>
      </c>
      <c r="Q60" s="7">
        <v>0</v>
      </c>
      <c r="R60" s="7" t="s">
        <v>512</v>
      </c>
    </row>
    <row r="61" spans="1:18" s="17" customFormat="1" ht="23.25">
      <c r="A61" s="20"/>
      <c r="B61" s="72" t="s">
        <v>236</v>
      </c>
      <c r="C61" s="72" t="s">
        <v>556</v>
      </c>
      <c r="D61" s="90" t="s">
        <v>31</v>
      </c>
      <c r="E61" s="7">
        <v>4</v>
      </c>
      <c r="F61" s="7">
        <v>4</v>
      </c>
      <c r="G61" s="7">
        <v>2</v>
      </c>
      <c r="H61" s="7">
        <v>3</v>
      </c>
      <c r="I61" s="7">
        <v>8</v>
      </c>
      <c r="J61" s="7">
        <v>6</v>
      </c>
      <c r="K61" s="7">
        <v>13</v>
      </c>
      <c r="L61" s="7">
        <v>56</v>
      </c>
      <c r="M61" s="96">
        <f t="shared" si="20"/>
        <v>96</v>
      </c>
      <c r="N61" s="8">
        <f t="shared" si="17"/>
        <v>3.3385416666666665</v>
      </c>
      <c r="O61" s="40">
        <f t="shared" si="21"/>
        <v>1.0692062663165407</v>
      </c>
      <c r="P61" s="7">
        <v>0</v>
      </c>
      <c r="Q61" s="7">
        <v>0</v>
      </c>
      <c r="R61" s="7" t="s">
        <v>512</v>
      </c>
    </row>
    <row r="62" spans="1:18" s="17" customFormat="1" ht="23.25">
      <c r="A62" s="20"/>
      <c r="B62" s="72" t="s">
        <v>314</v>
      </c>
      <c r="C62" s="72" t="s">
        <v>556</v>
      </c>
      <c r="D62" s="90" t="s">
        <v>31</v>
      </c>
      <c r="E62" s="7">
        <v>5</v>
      </c>
      <c r="F62" s="7">
        <v>85</v>
      </c>
      <c r="G62" s="7">
        <v>25</v>
      </c>
      <c r="H62" s="7">
        <v>35</v>
      </c>
      <c r="I62" s="7">
        <v>44</v>
      </c>
      <c r="J62" s="7">
        <v>67</v>
      </c>
      <c r="K62" s="7">
        <v>48</v>
      </c>
      <c r="L62" s="7">
        <v>152</v>
      </c>
      <c r="M62" s="96">
        <f t="shared" si="20"/>
        <v>461</v>
      </c>
      <c r="N62" s="8">
        <f t="shared" si="17"/>
        <v>2.7754880694143167</v>
      </c>
      <c r="O62" s="40">
        <f t="shared" si="21"/>
        <v>1.1671693098248102</v>
      </c>
      <c r="P62" s="7">
        <v>0</v>
      </c>
      <c r="Q62" s="7">
        <v>0</v>
      </c>
      <c r="R62" s="7" t="s">
        <v>512</v>
      </c>
    </row>
    <row r="63" spans="1:18" s="17" customFormat="1" ht="23.25">
      <c r="A63" s="90" t="s">
        <v>28</v>
      </c>
      <c r="B63" s="72" t="s">
        <v>326</v>
      </c>
      <c r="C63" s="72" t="s">
        <v>66</v>
      </c>
      <c r="D63" s="90" t="s">
        <v>31</v>
      </c>
      <c r="E63" s="7">
        <v>2</v>
      </c>
      <c r="F63" s="7">
        <v>54</v>
      </c>
      <c r="G63" s="7">
        <v>10</v>
      </c>
      <c r="H63" s="7">
        <v>14</v>
      </c>
      <c r="I63" s="7">
        <v>14</v>
      </c>
      <c r="J63" s="7">
        <v>23</v>
      </c>
      <c r="K63" s="7">
        <v>35</v>
      </c>
      <c r="L63" s="7">
        <v>303</v>
      </c>
      <c r="M63" s="96">
        <f t="shared" si="18"/>
        <v>455</v>
      </c>
      <c r="N63" s="8">
        <f t="shared" si="17"/>
        <v>3.3747252747252747</v>
      </c>
      <c r="O63" s="40">
        <f t="shared" si="19"/>
        <v>1.07095453024146</v>
      </c>
      <c r="P63" s="7">
        <v>0</v>
      </c>
      <c r="Q63" s="7">
        <v>0</v>
      </c>
      <c r="R63" s="7" t="s">
        <v>560</v>
      </c>
    </row>
    <row r="64" spans="1:18" s="17" customFormat="1" ht="23.25">
      <c r="A64" s="16"/>
      <c r="B64" s="72" t="s">
        <v>240</v>
      </c>
      <c r="C64" s="72" t="s">
        <v>584</v>
      </c>
      <c r="D64" s="90" t="s">
        <v>31</v>
      </c>
      <c r="E64" s="7">
        <v>2</v>
      </c>
      <c r="F64" s="7">
        <v>42</v>
      </c>
      <c r="G64" s="7">
        <v>9</v>
      </c>
      <c r="H64" s="7">
        <v>7</v>
      </c>
      <c r="I64" s="7">
        <v>8</v>
      </c>
      <c r="J64" s="7">
        <v>8</v>
      </c>
      <c r="K64" s="7">
        <v>4</v>
      </c>
      <c r="L64" s="7">
        <v>1</v>
      </c>
      <c r="M64" s="96">
        <f t="shared" si="18"/>
        <v>81</v>
      </c>
      <c r="N64" s="8">
        <f t="shared" si="17"/>
        <v>1.623456790123457</v>
      </c>
      <c r="O64" s="40">
        <f t="shared" si="19"/>
        <v>0.8872584498188121</v>
      </c>
      <c r="P64" s="7">
        <v>0</v>
      </c>
      <c r="Q64" s="7">
        <v>3</v>
      </c>
      <c r="R64" s="7" t="s">
        <v>560</v>
      </c>
    </row>
    <row r="65" spans="1:18" s="17" customFormat="1" ht="23.25">
      <c r="A65" s="20"/>
      <c r="B65" s="72" t="s">
        <v>16</v>
      </c>
      <c r="C65" s="72" t="s">
        <v>456</v>
      </c>
      <c r="D65" s="90" t="s">
        <v>32</v>
      </c>
      <c r="E65" s="7">
        <v>84</v>
      </c>
      <c r="F65" s="7">
        <v>59</v>
      </c>
      <c r="G65" s="7">
        <v>52</v>
      </c>
      <c r="H65" s="7">
        <v>113</v>
      </c>
      <c r="I65" s="7">
        <v>76</v>
      </c>
      <c r="J65" s="7">
        <v>85</v>
      </c>
      <c r="K65" s="7">
        <v>38</v>
      </c>
      <c r="L65" s="7">
        <v>25</v>
      </c>
      <c r="M65" s="96">
        <f t="shared" si="18"/>
        <v>532</v>
      </c>
      <c r="N65" s="8">
        <f t="shared" si="17"/>
        <v>1.9567669172932332</v>
      </c>
      <c r="O65" s="40">
        <f t="shared" si="19"/>
        <v>1.1442120110030218</v>
      </c>
      <c r="P65" s="7">
        <v>0</v>
      </c>
      <c r="Q65" s="7">
        <v>4</v>
      </c>
      <c r="R65" s="7" t="s">
        <v>560</v>
      </c>
    </row>
    <row r="66" spans="1:18" s="17" customFormat="1" ht="23.25">
      <c r="A66" s="18"/>
      <c r="B66" s="72" t="s">
        <v>49</v>
      </c>
      <c r="C66" s="72" t="s">
        <v>585</v>
      </c>
      <c r="D66" s="90" t="s">
        <v>31</v>
      </c>
      <c r="E66" s="7">
        <v>61</v>
      </c>
      <c r="F66" s="7">
        <v>69</v>
      </c>
      <c r="G66" s="7">
        <v>96</v>
      </c>
      <c r="H66" s="7">
        <v>138</v>
      </c>
      <c r="I66" s="7">
        <v>103</v>
      </c>
      <c r="J66" s="7">
        <v>45</v>
      </c>
      <c r="K66" s="7">
        <v>12</v>
      </c>
      <c r="L66" s="7">
        <v>15</v>
      </c>
      <c r="M66" s="96">
        <f t="shared" si="18"/>
        <v>539</v>
      </c>
      <c r="N66" s="8">
        <f t="shared" si="17"/>
        <v>1.8246753246753247</v>
      </c>
      <c r="O66" s="40">
        <f t="shared" si="19"/>
        <v>0.9418942526996752</v>
      </c>
      <c r="P66" s="7">
        <v>0</v>
      </c>
      <c r="Q66" s="7">
        <v>0</v>
      </c>
      <c r="R66" s="7" t="s">
        <v>560</v>
      </c>
    </row>
    <row r="67" spans="1:18" s="45" customFormat="1" ht="29.25">
      <c r="A67" s="151" t="s">
        <v>57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</row>
    <row r="68" spans="1:18" s="45" customFormat="1" ht="29.25">
      <c r="A68" s="151" t="s">
        <v>635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1:18" s="1" customFormat="1" ht="23.25">
      <c r="A69" s="9" t="s">
        <v>131</v>
      </c>
      <c r="B69" s="141" t="s">
        <v>0</v>
      </c>
      <c r="C69" s="141" t="s">
        <v>33</v>
      </c>
      <c r="D69" s="141" t="s">
        <v>30</v>
      </c>
      <c r="E69" s="139" t="s">
        <v>18</v>
      </c>
      <c r="F69" s="139"/>
      <c r="G69" s="139"/>
      <c r="H69" s="139"/>
      <c r="I69" s="139"/>
      <c r="J69" s="139"/>
      <c r="K69" s="139"/>
      <c r="L69" s="139"/>
      <c r="M69" s="9" t="s">
        <v>17</v>
      </c>
      <c r="N69" s="141" t="s">
        <v>21</v>
      </c>
      <c r="O69" s="144" t="s">
        <v>22</v>
      </c>
      <c r="P69" s="69"/>
      <c r="Q69" s="69"/>
      <c r="R69" s="141" t="s">
        <v>3</v>
      </c>
    </row>
    <row r="70" spans="1:18" s="1" customFormat="1" ht="23.25">
      <c r="A70" s="11" t="s">
        <v>132</v>
      </c>
      <c r="B70" s="141"/>
      <c r="C70" s="141"/>
      <c r="D70" s="141"/>
      <c r="E70" s="7">
        <v>0</v>
      </c>
      <c r="F70" s="7">
        <v>1</v>
      </c>
      <c r="G70" s="7">
        <v>1.5</v>
      </c>
      <c r="H70" s="7">
        <v>2</v>
      </c>
      <c r="I70" s="7">
        <v>2.5</v>
      </c>
      <c r="J70" s="7">
        <v>3</v>
      </c>
      <c r="K70" s="7">
        <v>3.5</v>
      </c>
      <c r="L70" s="7">
        <v>4</v>
      </c>
      <c r="M70" s="11" t="s">
        <v>20</v>
      </c>
      <c r="N70" s="141"/>
      <c r="O70" s="144"/>
      <c r="P70" s="70" t="s">
        <v>1</v>
      </c>
      <c r="Q70" s="70" t="s">
        <v>2</v>
      </c>
      <c r="R70" s="141"/>
    </row>
    <row r="71" spans="1:18" s="1" customFormat="1" ht="23.25">
      <c r="A71" s="7" t="s">
        <v>238</v>
      </c>
      <c r="B71" s="90" t="s">
        <v>239</v>
      </c>
      <c r="C71" s="72" t="s">
        <v>586</v>
      </c>
      <c r="D71" s="90" t="s">
        <v>32</v>
      </c>
      <c r="E71" s="7">
        <v>3</v>
      </c>
      <c r="F71" s="7">
        <v>20</v>
      </c>
      <c r="G71" s="7">
        <v>11</v>
      </c>
      <c r="H71" s="7">
        <v>14</v>
      </c>
      <c r="I71" s="7">
        <v>10</v>
      </c>
      <c r="J71" s="7">
        <v>7</v>
      </c>
      <c r="K71" s="7">
        <v>10</v>
      </c>
      <c r="L71" s="7">
        <v>5</v>
      </c>
      <c r="M71" s="96">
        <f aca="true" t="shared" si="22" ref="M71:M81">SUM(E71:L71)</f>
        <v>80</v>
      </c>
      <c r="N71" s="8">
        <f aca="true" t="shared" si="23" ref="N71:N86">((4*L71)+(3.5*K71)+(3*J71)+(2.5*I71)+(2*H71)+(1.5*G71)+(F71))/M71</f>
        <v>2.06875</v>
      </c>
      <c r="O71" s="40">
        <f aca="true" t="shared" si="24" ref="O71:O80">SQRT((16*L71+12.25*K71+9*J71+6.25*I71+4*H71+2.25*G71+F71)/M71-(N71^2))</f>
        <v>1.0390613251873055</v>
      </c>
      <c r="P71" s="82">
        <v>0</v>
      </c>
      <c r="Q71" s="82">
        <v>4</v>
      </c>
      <c r="R71" s="7" t="s">
        <v>560</v>
      </c>
    </row>
    <row r="72" spans="1:18" s="1" customFormat="1" ht="23.25">
      <c r="A72" s="9" t="s">
        <v>19</v>
      </c>
      <c r="B72" s="90" t="s">
        <v>324</v>
      </c>
      <c r="C72" s="72" t="s">
        <v>587</v>
      </c>
      <c r="D72" s="90" t="s">
        <v>31</v>
      </c>
      <c r="E72" s="7">
        <v>11</v>
      </c>
      <c r="F72" s="7">
        <v>127</v>
      </c>
      <c r="G72" s="7">
        <v>45</v>
      </c>
      <c r="H72" s="7">
        <v>42</v>
      </c>
      <c r="I72" s="7">
        <v>64</v>
      </c>
      <c r="J72" s="7">
        <v>56</v>
      </c>
      <c r="K72" s="7">
        <v>51</v>
      </c>
      <c r="L72" s="7">
        <v>51</v>
      </c>
      <c r="M72" s="96">
        <f t="shared" si="22"/>
        <v>447</v>
      </c>
      <c r="N72" s="8">
        <f t="shared" si="23"/>
        <v>2.2125279642058167</v>
      </c>
      <c r="O72" s="40">
        <f t="shared" si="24"/>
        <v>1.1120751139475262</v>
      </c>
      <c r="P72" s="82">
        <v>2</v>
      </c>
      <c r="Q72" s="82">
        <v>0</v>
      </c>
      <c r="R72" s="7" t="s">
        <v>560</v>
      </c>
    </row>
    <row r="73" spans="1:18" s="1" customFormat="1" ht="23.25">
      <c r="A73" s="10"/>
      <c r="B73" s="90" t="s">
        <v>325</v>
      </c>
      <c r="C73" s="72" t="s">
        <v>587</v>
      </c>
      <c r="D73" s="90" t="s">
        <v>31</v>
      </c>
      <c r="E73" s="7">
        <v>0</v>
      </c>
      <c r="F73" s="7">
        <v>6</v>
      </c>
      <c r="G73" s="7">
        <v>4</v>
      </c>
      <c r="H73" s="7">
        <v>5</v>
      </c>
      <c r="I73" s="7">
        <v>22</v>
      </c>
      <c r="J73" s="7">
        <v>22</v>
      </c>
      <c r="K73" s="7">
        <v>18</v>
      </c>
      <c r="L73" s="7">
        <v>9</v>
      </c>
      <c r="M73" s="96">
        <f t="shared" si="22"/>
        <v>86</v>
      </c>
      <c r="N73" s="8">
        <f t="shared" si="23"/>
        <v>2.813953488372093</v>
      </c>
      <c r="O73" s="40">
        <f t="shared" si="24"/>
        <v>0.7925764273466033</v>
      </c>
      <c r="P73" s="82">
        <v>0</v>
      </c>
      <c r="Q73" s="82">
        <v>0</v>
      </c>
      <c r="R73" s="7" t="s">
        <v>560</v>
      </c>
    </row>
    <row r="74" spans="1:18" s="1" customFormat="1" ht="23.25">
      <c r="A74" s="10"/>
      <c r="B74" s="90" t="s">
        <v>329</v>
      </c>
      <c r="C74" s="72" t="s">
        <v>66</v>
      </c>
      <c r="D74" s="90" t="s">
        <v>32</v>
      </c>
      <c r="E74" s="7">
        <v>13</v>
      </c>
      <c r="F74" s="7">
        <v>36</v>
      </c>
      <c r="G74" s="7">
        <v>31</v>
      </c>
      <c r="H74" s="7">
        <v>35</v>
      </c>
      <c r="I74" s="7">
        <v>40</v>
      </c>
      <c r="J74" s="7">
        <v>46</v>
      </c>
      <c r="K74" s="7">
        <v>59</v>
      </c>
      <c r="L74" s="7">
        <v>196</v>
      </c>
      <c r="M74" s="96">
        <f t="shared" si="22"/>
        <v>456</v>
      </c>
      <c r="N74" s="8">
        <f t="shared" si="23"/>
        <v>3.0285087719298245</v>
      </c>
      <c r="O74" s="40">
        <f t="shared" si="24"/>
        <v>1.133742237216807</v>
      </c>
      <c r="P74" s="82">
        <v>1</v>
      </c>
      <c r="Q74" s="82">
        <v>0</v>
      </c>
      <c r="R74" s="7" t="s">
        <v>561</v>
      </c>
    </row>
    <row r="75" spans="1:18" s="1" customFormat="1" ht="23.25">
      <c r="A75" s="10"/>
      <c r="B75" s="90" t="s">
        <v>244</v>
      </c>
      <c r="C75" s="72" t="s">
        <v>588</v>
      </c>
      <c r="D75" s="90" t="s">
        <v>31</v>
      </c>
      <c r="E75" s="7">
        <v>9</v>
      </c>
      <c r="F75" s="7">
        <v>20</v>
      </c>
      <c r="G75" s="7">
        <v>18</v>
      </c>
      <c r="H75" s="7">
        <v>9</v>
      </c>
      <c r="I75" s="7">
        <v>14</v>
      </c>
      <c r="J75" s="7">
        <v>3</v>
      </c>
      <c r="K75" s="7">
        <v>4</v>
      </c>
      <c r="L75" s="7">
        <v>6</v>
      </c>
      <c r="M75" s="96">
        <f t="shared" si="22"/>
        <v>83</v>
      </c>
      <c r="N75" s="8">
        <f t="shared" si="23"/>
        <v>1.7710843373493976</v>
      </c>
      <c r="O75" s="40">
        <f t="shared" si="24"/>
        <v>1.073506821823536</v>
      </c>
      <c r="P75" s="82">
        <v>0</v>
      </c>
      <c r="Q75" s="82">
        <v>0</v>
      </c>
      <c r="R75" s="7" t="s">
        <v>561</v>
      </c>
    </row>
    <row r="76" spans="1:18" s="1" customFormat="1" ht="23.25">
      <c r="A76" s="10"/>
      <c r="B76" s="90" t="s">
        <v>589</v>
      </c>
      <c r="C76" s="72" t="s">
        <v>590</v>
      </c>
      <c r="D76" s="90" t="s">
        <v>31</v>
      </c>
      <c r="E76" s="7">
        <v>30</v>
      </c>
      <c r="F76" s="7">
        <v>30</v>
      </c>
      <c r="G76" s="7">
        <v>5</v>
      </c>
      <c r="H76" s="7">
        <v>17</v>
      </c>
      <c r="I76" s="7">
        <v>22</v>
      </c>
      <c r="J76" s="7">
        <v>62</v>
      </c>
      <c r="K76" s="7">
        <v>140</v>
      </c>
      <c r="L76" s="7">
        <v>213</v>
      </c>
      <c r="M76" s="96">
        <f t="shared" si="22"/>
        <v>519</v>
      </c>
      <c r="N76" s="8">
        <f t="shared" si="23"/>
        <v>3.1878612716763004</v>
      </c>
      <c r="O76" s="40">
        <f t="shared" si="24"/>
        <v>1.1220624469685436</v>
      </c>
      <c r="P76" s="82">
        <v>18</v>
      </c>
      <c r="Q76" s="82">
        <v>3</v>
      </c>
      <c r="R76" s="7" t="s">
        <v>561</v>
      </c>
    </row>
    <row r="77" spans="1:18" s="1" customFormat="1" ht="23.25">
      <c r="A77" s="10"/>
      <c r="B77" s="90" t="s">
        <v>241</v>
      </c>
      <c r="C77" s="72" t="s">
        <v>458</v>
      </c>
      <c r="D77" s="90" t="s">
        <v>32</v>
      </c>
      <c r="E77" s="7">
        <v>78</v>
      </c>
      <c r="F77" s="7">
        <v>31</v>
      </c>
      <c r="G77" s="7">
        <v>52</v>
      </c>
      <c r="H77" s="7">
        <v>104</v>
      </c>
      <c r="I77" s="7">
        <v>107</v>
      </c>
      <c r="J77" s="7">
        <v>71</v>
      </c>
      <c r="K77" s="7">
        <v>43</v>
      </c>
      <c r="L77" s="7">
        <v>46</v>
      </c>
      <c r="M77" s="96">
        <f t="shared" si="22"/>
        <v>532</v>
      </c>
      <c r="N77" s="8">
        <f t="shared" si="23"/>
        <v>2.1278195488721803</v>
      </c>
      <c r="O77" s="40">
        <f t="shared" si="24"/>
        <v>1.168033073448896</v>
      </c>
      <c r="P77" s="82">
        <v>0</v>
      </c>
      <c r="Q77" s="82">
        <v>4</v>
      </c>
      <c r="R77" s="7" t="s">
        <v>561</v>
      </c>
    </row>
    <row r="78" spans="1:18" s="1" customFormat="1" ht="23.25">
      <c r="A78" s="10"/>
      <c r="B78" s="90" t="s">
        <v>242</v>
      </c>
      <c r="C78" s="72" t="s">
        <v>591</v>
      </c>
      <c r="D78" s="90" t="s">
        <v>31</v>
      </c>
      <c r="E78" s="7">
        <v>27</v>
      </c>
      <c r="F78" s="7">
        <v>16</v>
      </c>
      <c r="G78" s="7">
        <v>46</v>
      </c>
      <c r="H78" s="7">
        <v>135</v>
      </c>
      <c r="I78" s="7">
        <v>157</v>
      </c>
      <c r="J78" s="7">
        <v>63</v>
      </c>
      <c r="K78" s="7">
        <v>44</v>
      </c>
      <c r="L78" s="7">
        <v>49</v>
      </c>
      <c r="M78" s="96">
        <f t="shared" si="22"/>
        <v>537</v>
      </c>
      <c r="N78" s="8">
        <f t="shared" si="23"/>
        <v>2.3957169459962757</v>
      </c>
      <c r="O78" s="40">
        <f t="shared" si="24"/>
        <v>0.9140534775008814</v>
      </c>
      <c r="P78" s="82">
        <v>1</v>
      </c>
      <c r="Q78" s="82">
        <v>2</v>
      </c>
      <c r="R78" s="7" t="s">
        <v>561</v>
      </c>
    </row>
    <row r="79" spans="1:18" s="1" customFormat="1" ht="23.25">
      <c r="A79" s="10"/>
      <c r="B79" s="90" t="s">
        <v>243</v>
      </c>
      <c r="C79" s="72" t="s">
        <v>592</v>
      </c>
      <c r="D79" s="90" t="s">
        <v>31</v>
      </c>
      <c r="E79" s="7">
        <v>3</v>
      </c>
      <c r="F79" s="7">
        <v>17</v>
      </c>
      <c r="G79" s="7">
        <v>15</v>
      </c>
      <c r="H79" s="7">
        <v>16</v>
      </c>
      <c r="I79" s="7">
        <v>6</v>
      </c>
      <c r="J79" s="7">
        <v>8</v>
      </c>
      <c r="K79" s="7">
        <v>3</v>
      </c>
      <c r="L79" s="7">
        <v>11</v>
      </c>
      <c r="M79" s="96">
        <f t="shared" si="22"/>
        <v>79</v>
      </c>
      <c r="N79" s="8">
        <f t="shared" si="23"/>
        <v>2.088607594936709</v>
      </c>
      <c r="O79" s="40">
        <f t="shared" si="24"/>
        <v>1.0813712979328376</v>
      </c>
      <c r="P79" s="82">
        <v>0</v>
      </c>
      <c r="Q79" s="82">
        <v>4</v>
      </c>
      <c r="R79" s="7" t="s">
        <v>561</v>
      </c>
    </row>
    <row r="80" spans="1:18" s="1" customFormat="1" ht="23.25">
      <c r="A80" s="10"/>
      <c r="B80" s="90" t="s">
        <v>327</v>
      </c>
      <c r="C80" s="72" t="s">
        <v>593</v>
      </c>
      <c r="D80" s="90" t="s">
        <v>31</v>
      </c>
      <c r="E80" s="7">
        <v>0</v>
      </c>
      <c r="F80" s="7">
        <v>0</v>
      </c>
      <c r="G80" s="7">
        <v>0</v>
      </c>
      <c r="H80" s="7">
        <v>1</v>
      </c>
      <c r="I80" s="7">
        <v>2</v>
      </c>
      <c r="J80" s="7">
        <v>7</v>
      </c>
      <c r="K80" s="7">
        <v>23</v>
      </c>
      <c r="L80" s="7">
        <v>53</v>
      </c>
      <c r="M80" s="96">
        <f t="shared" si="22"/>
        <v>86</v>
      </c>
      <c r="N80" s="8">
        <f t="shared" si="23"/>
        <v>3.7267441860465116</v>
      </c>
      <c r="O80" s="40">
        <f t="shared" si="24"/>
        <v>0.41524003106207275</v>
      </c>
      <c r="P80" s="82">
        <v>0</v>
      </c>
      <c r="Q80" s="82">
        <v>0</v>
      </c>
      <c r="R80" s="7" t="s">
        <v>561</v>
      </c>
    </row>
    <row r="81" spans="1:28" s="1" customFormat="1" ht="23.25">
      <c r="A81" s="70" t="s">
        <v>19</v>
      </c>
      <c r="B81" s="72" t="s">
        <v>328</v>
      </c>
      <c r="C81" s="72" t="s">
        <v>593</v>
      </c>
      <c r="D81" s="90" t="s">
        <v>31</v>
      </c>
      <c r="E81" s="7">
        <v>0</v>
      </c>
      <c r="F81" s="7">
        <v>6</v>
      </c>
      <c r="G81" s="7">
        <v>22</v>
      </c>
      <c r="H81" s="7">
        <v>52</v>
      </c>
      <c r="I81" s="7">
        <v>76</v>
      </c>
      <c r="J81" s="7">
        <v>45</v>
      </c>
      <c r="K81" s="7">
        <v>64</v>
      </c>
      <c r="L81" s="7">
        <v>177</v>
      </c>
      <c r="M81" s="96">
        <f t="shared" si="22"/>
        <v>442</v>
      </c>
      <c r="N81" s="8">
        <f t="shared" si="23"/>
        <v>3.167420814479638</v>
      </c>
      <c r="O81" s="40">
        <f aca="true" t="shared" si="25" ref="O81:O86">SQRT((16*L81+12.25*K81+9*J81+6.25*I81+4*H81+2.25*G81+F81)/M81-(N81^2))</f>
        <v>0.8576391616014623</v>
      </c>
      <c r="P81" s="7">
        <v>1</v>
      </c>
      <c r="Q81" s="7">
        <v>0</v>
      </c>
      <c r="R81" s="7" t="s">
        <v>561</v>
      </c>
      <c r="T81" s="29"/>
      <c r="U81" s="29"/>
      <c r="V81" s="29"/>
      <c r="W81" s="29"/>
      <c r="X81" s="29"/>
      <c r="Y81" s="29"/>
      <c r="Z81" s="29"/>
      <c r="AA81" s="29"/>
      <c r="AB81" s="5"/>
    </row>
    <row r="82" spans="1:18" s="1" customFormat="1" ht="23.25">
      <c r="A82" s="7" t="s">
        <v>29</v>
      </c>
      <c r="B82" s="72" t="s">
        <v>617</v>
      </c>
      <c r="C82" s="72" t="s">
        <v>66</v>
      </c>
      <c r="D82" s="90" t="s">
        <v>31</v>
      </c>
      <c r="E82" s="7">
        <v>0</v>
      </c>
      <c r="F82" s="7">
        <v>45</v>
      </c>
      <c r="G82" s="7">
        <v>11</v>
      </c>
      <c r="H82" s="7">
        <v>19</v>
      </c>
      <c r="I82" s="7">
        <v>33</v>
      </c>
      <c r="J82" s="7">
        <v>48</v>
      </c>
      <c r="K82" s="7">
        <v>53</v>
      </c>
      <c r="L82" s="7">
        <v>243</v>
      </c>
      <c r="M82" s="96">
        <f>SUM(E82:L82)</f>
        <v>452</v>
      </c>
      <c r="N82" s="8">
        <f t="shared" si="23"/>
        <v>3.2820796460176993</v>
      </c>
      <c r="O82" s="40">
        <f t="shared" si="25"/>
        <v>1.0003150445468545</v>
      </c>
      <c r="P82" s="7">
        <v>0</v>
      </c>
      <c r="Q82" s="7">
        <v>0</v>
      </c>
      <c r="R82" s="7" t="s">
        <v>599</v>
      </c>
    </row>
    <row r="83" spans="1:18" s="1" customFormat="1" ht="23.25">
      <c r="A83" s="10"/>
      <c r="B83" s="72" t="s">
        <v>362</v>
      </c>
      <c r="C83" s="72" t="s">
        <v>618</v>
      </c>
      <c r="D83" s="90" t="s">
        <v>31</v>
      </c>
      <c r="E83" s="7">
        <v>0</v>
      </c>
      <c r="F83" s="7">
        <v>4</v>
      </c>
      <c r="G83" s="7">
        <v>8</v>
      </c>
      <c r="H83" s="7">
        <v>14</v>
      </c>
      <c r="I83" s="7">
        <v>6</v>
      </c>
      <c r="J83" s="7">
        <v>9</v>
      </c>
      <c r="K83" s="7">
        <v>6</v>
      </c>
      <c r="L83" s="7">
        <v>14</v>
      </c>
      <c r="M83" s="96">
        <f>SUM(E83:L83)</f>
        <v>61</v>
      </c>
      <c r="N83" s="8">
        <f t="shared" si="23"/>
        <v>2.6721311475409837</v>
      </c>
      <c r="O83" s="40">
        <f t="shared" si="25"/>
        <v>0.9788134582641428</v>
      </c>
      <c r="P83" s="7">
        <v>0</v>
      </c>
      <c r="Q83" s="7">
        <v>1</v>
      </c>
      <c r="R83" s="7" t="s">
        <v>599</v>
      </c>
    </row>
    <row r="84" spans="1:18" s="1" customFormat="1" ht="23.25">
      <c r="A84" s="10"/>
      <c r="B84" s="72" t="s">
        <v>361</v>
      </c>
      <c r="C84" s="72" t="s">
        <v>44</v>
      </c>
      <c r="D84" s="90" t="s">
        <v>31</v>
      </c>
      <c r="E84" s="7">
        <v>0</v>
      </c>
      <c r="F84" s="7">
        <v>14</v>
      </c>
      <c r="G84" s="7">
        <v>7</v>
      </c>
      <c r="H84" s="7">
        <v>9</v>
      </c>
      <c r="I84" s="7">
        <v>5</v>
      </c>
      <c r="J84" s="7">
        <v>6</v>
      </c>
      <c r="K84" s="7">
        <v>6</v>
      </c>
      <c r="L84" s="7">
        <v>12</v>
      </c>
      <c r="M84" s="96">
        <f>SUM(E84:L84)</f>
        <v>59</v>
      </c>
      <c r="N84" s="8">
        <f t="shared" si="23"/>
        <v>2.406779661016949</v>
      </c>
      <c r="O84" s="40">
        <f t="shared" si="25"/>
        <v>1.1254926464501869</v>
      </c>
      <c r="P84" s="7">
        <v>1</v>
      </c>
      <c r="Q84" s="7">
        <v>2</v>
      </c>
      <c r="R84" s="7" t="s">
        <v>599</v>
      </c>
    </row>
    <row r="85" spans="1:18" s="1" customFormat="1" ht="23.25">
      <c r="A85" s="10"/>
      <c r="B85" s="72" t="s">
        <v>358</v>
      </c>
      <c r="C85" s="72" t="s">
        <v>500</v>
      </c>
      <c r="D85" s="90" t="s">
        <v>32</v>
      </c>
      <c r="E85" s="7">
        <v>12</v>
      </c>
      <c r="F85" s="7">
        <v>26</v>
      </c>
      <c r="G85" s="7">
        <v>28</v>
      </c>
      <c r="H85" s="7">
        <v>70</v>
      </c>
      <c r="I85" s="7">
        <v>89</v>
      </c>
      <c r="J85" s="7">
        <v>87</v>
      </c>
      <c r="K85" s="7">
        <v>70</v>
      </c>
      <c r="L85" s="7">
        <v>136</v>
      </c>
      <c r="M85" s="96">
        <f>SUM(E85:L85)</f>
        <v>518</v>
      </c>
      <c r="N85" s="8">
        <f t="shared" si="23"/>
        <v>2.858108108108108</v>
      </c>
      <c r="O85" s="40">
        <f t="shared" si="25"/>
        <v>0.9925601096781099</v>
      </c>
      <c r="P85" s="7">
        <v>0</v>
      </c>
      <c r="Q85" s="7">
        <v>0</v>
      </c>
      <c r="R85" s="7" t="s">
        <v>599</v>
      </c>
    </row>
    <row r="86" spans="1:18" s="1" customFormat="1" ht="23.25">
      <c r="A86" s="11"/>
      <c r="B86" s="72" t="s">
        <v>359</v>
      </c>
      <c r="C86" s="72" t="s">
        <v>619</v>
      </c>
      <c r="D86" s="90" t="s">
        <v>31</v>
      </c>
      <c r="E86" s="7">
        <v>10</v>
      </c>
      <c r="F86" s="7">
        <v>49</v>
      </c>
      <c r="G86" s="7">
        <v>32</v>
      </c>
      <c r="H86" s="7">
        <v>96</v>
      </c>
      <c r="I86" s="7">
        <v>74</v>
      </c>
      <c r="J86" s="7">
        <v>92</v>
      </c>
      <c r="K86" s="7">
        <v>54</v>
      </c>
      <c r="L86" s="7">
        <v>111</v>
      </c>
      <c r="M86" s="96">
        <f>SUM(E86:L86)</f>
        <v>518</v>
      </c>
      <c r="N86" s="8">
        <f t="shared" si="23"/>
        <v>2.66988416988417</v>
      </c>
      <c r="O86" s="40">
        <f t="shared" si="25"/>
        <v>1.021534723451234</v>
      </c>
      <c r="P86" s="7">
        <v>0</v>
      </c>
      <c r="Q86" s="7">
        <v>0</v>
      </c>
      <c r="R86" s="7" t="s">
        <v>599</v>
      </c>
    </row>
    <row r="87" spans="1:18" s="1" customFormat="1" ht="23.25">
      <c r="A87" s="12"/>
      <c r="B87" s="128"/>
      <c r="C87" s="128"/>
      <c r="D87" s="138"/>
      <c r="E87" s="12"/>
      <c r="F87" s="12"/>
      <c r="G87" s="12"/>
      <c r="H87" s="12"/>
      <c r="I87" s="12"/>
      <c r="J87" s="12"/>
      <c r="K87" s="12"/>
      <c r="L87" s="12"/>
      <c r="M87" s="121"/>
      <c r="N87" s="13"/>
      <c r="O87" s="37"/>
      <c r="P87" s="12"/>
      <c r="Q87" s="12"/>
      <c r="R87" s="12"/>
    </row>
    <row r="88" spans="1:18" s="1" customFormat="1" ht="23.25">
      <c r="A88" s="12"/>
      <c r="B88" s="128"/>
      <c r="C88" s="128"/>
      <c r="D88" s="138"/>
      <c r="E88" s="12"/>
      <c r="F88" s="12"/>
      <c r="G88" s="12"/>
      <c r="H88" s="12"/>
      <c r="I88" s="12"/>
      <c r="J88" s="12"/>
      <c r="K88" s="12"/>
      <c r="L88" s="12"/>
      <c r="M88" s="121"/>
      <c r="N88" s="13"/>
      <c r="O88" s="37"/>
      <c r="P88" s="12"/>
      <c r="Q88" s="12"/>
      <c r="R88" s="12"/>
    </row>
    <row r="89" spans="1:18" s="45" customFormat="1" ht="29.25">
      <c r="A89" s="151" t="s">
        <v>57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</row>
    <row r="90" spans="1:18" s="45" customFormat="1" ht="29.25">
      <c r="A90" s="151" t="s">
        <v>635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1:18" s="1" customFormat="1" ht="23.25">
      <c r="A91" s="9" t="s">
        <v>131</v>
      </c>
      <c r="B91" s="141" t="s">
        <v>0</v>
      </c>
      <c r="C91" s="141" t="s">
        <v>33</v>
      </c>
      <c r="D91" s="141" t="s">
        <v>30</v>
      </c>
      <c r="E91" s="139" t="s">
        <v>18</v>
      </c>
      <c r="F91" s="139"/>
      <c r="G91" s="139"/>
      <c r="H91" s="139"/>
      <c r="I91" s="139"/>
      <c r="J91" s="139"/>
      <c r="K91" s="139"/>
      <c r="L91" s="139"/>
      <c r="M91" s="9" t="s">
        <v>17</v>
      </c>
      <c r="N91" s="141" t="s">
        <v>21</v>
      </c>
      <c r="O91" s="144" t="s">
        <v>22</v>
      </c>
      <c r="P91" s="69"/>
      <c r="Q91" s="69"/>
      <c r="R91" s="141" t="s">
        <v>3</v>
      </c>
    </row>
    <row r="92" spans="1:18" s="1" customFormat="1" ht="23.25">
      <c r="A92" s="11" t="s">
        <v>132</v>
      </c>
      <c r="B92" s="141"/>
      <c r="C92" s="141"/>
      <c r="D92" s="141"/>
      <c r="E92" s="7">
        <v>0</v>
      </c>
      <c r="F92" s="7">
        <v>1</v>
      </c>
      <c r="G92" s="7">
        <v>1.5</v>
      </c>
      <c r="H92" s="7">
        <v>2</v>
      </c>
      <c r="I92" s="7">
        <v>2.5</v>
      </c>
      <c r="J92" s="7">
        <v>3</v>
      </c>
      <c r="K92" s="7">
        <v>3.5</v>
      </c>
      <c r="L92" s="7">
        <v>4</v>
      </c>
      <c r="M92" s="11" t="s">
        <v>20</v>
      </c>
      <c r="N92" s="141"/>
      <c r="O92" s="144"/>
      <c r="P92" s="70" t="s">
        <v>1</v>
      </c>
      <c r="Q92" s="70" t="s">
        <v>2</v>
      </c>
      <c r="R92" s="141"/>
    </row>
    <row r="93" spans="1:18" s="1" customFormat="1" ht="23.25">
      <c r="A93" s="7" t="s">
        <v>386</v>
      </c>
      <c r="B93" s="72" t="s">
        <v>360</v>
      </c>
      <c r="C93" s="72" t="s">
        <v>620</v>
      </c>
      <c r="D93" s="90" t="s">
        <v>31</v>
      </c>
      <c r="E93" s="7">
        <v>0</v>
      </c>
      <c r="F93" s="7">
        <v>3</v>
      </c>
      <c r="G93" s="7">
        <v>0</v>
      </c>
      <c r="H93" s="7">
        <v>2</v>
      </c>
      <c r="I93" s="7">
        <v>1</v>
      </c>
      <c r="J93" s="7">
        <v>0</v>
      </c>
      <c r="K93" s="7">
        <v>0</v>
      </c>
      <c r="L93" s="7">
        <v>0</v>
      </c>
      <c r="M93" s="96">
        <f>SUM(E93:L93)</f>
        <v>6</v>
      </c>
      <c r="N93" s="8">
        <f>((4*L93)+(3.5*K93)+(3*J93)+(2.5*I93)+(2*H93)+(1.5*G93)+(F93))/M93</f>
        <v>1.5833333333333333</v>
      </c>
      <c r="O93" s="40">
        <f>SQRT((16*L93+12.25*K93+9*J93+6.25*I93+4*H93+2.25*G93+F93)/M93-(N93^2))</f>
        <v>0.6066758241067101</v>
      </c>
      <c r="P93" s="7">
        <v>0</v>
      </c>
      <c r="Q93" s="7">
        <v>0</v>
      </c>
      <c r="R93" s="7" t="s">
        <v>599</v>
      </c>
    </row>
    <row r="94" spans="1:18" s="1" customFormat="1" ht="23.25">
      <c r="A94" s="10"/>
      <c r="B94" s="72" t="s">
        <v>621</v>
      </c>
      <c r="C94" s="72" t="s">
        <v>622</v>
      </c>
      <c r="D94" s="90" t="s">
        <v>31</v>
      </c>
      <c r="E94" s="7">
        <v>0</v>
      </c>
      <c r="F94" s="7">
        <v>60</v>
      </c>
      <c r="G94" s="7">
        <v>51</v>
      </c>
      <c r="H94" s="7">
        <v>69</v>
      </c>
      <c r="I94" s="7">
        <v>88</v>
      </c>
      <c r="J94" s="7">
        <v>71</v>
      </c>
      <c r="K94" s="7">
        <v>50</v>
      </c>
      <c r="L94" s="7">
        <v>48</v>
      </c>
      <c r="M94" s="96">
        <f>SUM(E94:L94)</f>
        <v>437</v>
      </c>
      <c r="N94" s="8">
        <f>((4*L94)+(3.5*K94)+(3*J94)+(2.5*I94)+(2*H94)+(1.5*G94)+(F94))/M94</f>
        <v>2.4588100686498855</v>
      </c>
      <c r="O94" s="40">
        <f>SQRT((16*L94+12.25*K94+9*J94+6.25*I94+4*H94+2.25*G94+F94)/M94-(N94^2))</f>
        <v>0.9303656686632555</v>
      </c>
      <c r="P94" s="7">
        <v>1</v>
      </c>
      <c r="Q94" s="7">
        <v>0</v>
      </c>
      <c r="R94" s="7" t="s">
        <v>599</v>
      </c>
    </row>
    <row r="95" spans="1:18" s="1" customFormat="1" ht="23.25">
      <c r="A95" s="10"/>
      <c r="B95" s="72" t="s">
        <v>623</v>
      </c>
      <c r="C95" s="72" t="s">
        <v>622</v>
      </c>
      <c r="D95" s="90" t="s">
        <v>31</v>
      </c>
      <c r="E95" s="7">
        <v>0</v>
      </c>
      <c r="F95" s="7">
        <v>1</v>
      </c>
      <c r="G95" s="7">
        <v>5</v>
      </c>
      <c r="H95" s="7">
        <v>8</v>
      </c>
      <c r="I95" s="7">
        <v>23</v>
      </c>
      <c r="J95" s="7">
        <v>20</v>
      </c>
      <c r="K95" s="7">
        <v>8</v>
      </c>
      <c r="L95" s="7">
        <v>8</v>
      </c>
      <c r="M95" s="96">
        <f aca="true" t="shared" si="26" ref="M95:M101">SUM(E95:L95)</f>
        <v>73</v>
      </c>
      <c r="N95" s="8">
        <f aca="true" t="shared" si="27" ref="N95:N101">((4*L95)+(3.5*K95)+(3*J95)+(2.5*I95)+(2*H95)+(1.5*G95)+(F95))/M95</f>
        <v>2.767123287671233</v>
      </c>
      <c r="O95" s="40">
        <f aca="true" t="shared" si="28" ref="O95:O101">SQRT((16*L95+12.25*K95+9*J95+6.25*I95+4*H95+2.25*G95+F95)/M95-(N95^2))</f>
        <v>0.6928311570631116</v>
      </c>
      <c r="P95" s="7">
        <v>1</v>
      </c>
      <c r="Q95" s="7">
        <v>0</v>
      </c>
      <c r="R95" s="7" t="s">
        <v>599</v>
      </c>
    </row>
    <row r="96" spans="1:18" s="1" customFormat="1" ht="23.25">
      <c r="A96" s="10"/>
      <c r="B96" s="72" t="s">
        <v>624</v>
      </c>
      <c r="C96" s="72" t="s">
        <v>66</v>
      </c>
      <c r="D96" s="90" t="s">
        <v>31</v>
      </c>
      <c r="E96" s="7">
        <v>5</v>
      </c>
      <c r="F96" s="7">
        <v>15</v>
      </c>
      <c r="G96" s="7">
        <v>19</v>
      </c>
      <c r="H96" s="7">
        <v>22</v>
      </c>
      <c r="I96" s="7">
        <v>26</v>
      </c>
      <c r="J96" s="7">
        <v>42</v>
      </c>
      <c r="K96" s="7">
        <v>50</v>
      </c>
      <c r="L96" s="7">
        <v>273</v>
      </c>
      <c r="M96" s="96">
        <f t="shared" si="26"/>
        <v>452</v>
      </c>
      <c r="N96" s="8">
        <f t="shared" si="27"/>
        <v>3.4192477876106193</v>
      </c>
      <c r="O96" s="40">
        <f t="shared" si="28"/>
        <v>0.9196749909852815</v>
      </c>
      <c r="P96" s="7">
        <v>0</v>
      </c>
      <c r="Q96" s="7">
        <v>0</v>
      </c>
      <c r="R96" s="7" t="s">
        <v>600</v>
      </c>
    </row>
    <row r="97" spans="1:18" s="1" customFormat="1" ht="23.25">
      <c r="A97" s="10"/>
      <c r="B97" s="72" t="s">
        <v>367</v>
      </c>
      <c r="C97" s="72" t="s">
        <v>625</v>
      </c>
      <c r="D97" s="90" t="s">
        <v>31</v>
      </c>
      <c r="E97" s="7">
        <v>0</v>
      </c>
      <c r="F97" s="7">
        <v>15</v>
      </c>
      <c r="G97" s="7">
        <v>9</v>
      </c>
      <c r="H97" s="7">
        <v>13</v>
      </c>
      <c r="I97" s="7">
        <v>1</v>
      </c>
      <c r="J97" s="7">
        <v>4</v>
      </c>
      <c r="K97" s="7">
        <v>2</v>
      </c>
      <c r="L97" s="7">
        <v>15</v>
      </c>
      <c r="M97" s="96">
        <f t="shared" si="26"/>
        <v>59</v>
      </c>
      <c r="N97" s="8">
        <f t="shared" si="27"/>
        <v>2.305084745762712</v>
      </c>
      <c r="O97" s="40">
        <f t="shared" si="28"/>
        <v>1.1681397247534084</v>
      </c>
      <c r="P97" s="7">
        <v>0</v>
      </c>
      <c r="Q97" s="7">
        <v>3</v>
      </c>
      <c r="R97" s="7" t="s">
        <v>600</v>
      </c>
    </row>
    <row r="98" spans="1:18" s="1" customFormat="1" ht="23.25">
      <c r="A98" s="10"/>
      <c r="B98" s="72" t="s">
        <v>366</v>
      </c>
      <c r="C98" s="72" t="s">
        <v>44</v>
      </c>
      <c r="D98" s="90" t="s">
        <v>31</v>
      </c>
      <c r="E98" s="7">
        <v>3</v>
      </c>
      <c r="F98" s="7">
        <v>9</v>
      </c>
      <c r="G98" s="7">
        <v>4</v>
      </c>
      <c r="H98" s="7">
        <v>3</v>
      </c>
      <c r="I98" s="7">
        <v>5</v>
      </c>
      <c r="J98" s="7">
        <v>9</v>
      </c>
      <c r="K98" s="7">
        <v>7</v>
      </c>
      <c r="L98" s="7">
        <v>22</v>
      </c>
      <c r="M98" s="96">
        <f t="shared" si="26"/>
        <v>62</v>
      </c>
      <c r="N98" s="8">
        <f t="shared" si="27"/>
        <v>2.7903225806451615</v>
      </c>
      <c r="O98" s="40">
        <f t="shared" si="28"/>
        <v>1.2525727945389626</v>
      </c>
      <c r="P98" s="7">
        <v>0</v>
      </c>
      <c r="Q98" s="7">
        <v>0</v>
      </c>
      <c r="R98" s="7" t="s">
        <v>600</v>
      </c>
    </row>
    <row r="99" spans="1:18" s="1" customFormat="1" ht="23.25">
      <c r="A99" s="10"/>
      <c r="B99" s="72" t="s">
        <v>363</v>
      </c>
      <c r="C99" s="72" t="s">
        <v>502</v>
      </c>
      <c r="D99" s="90" t="s">
        <v>32</v>
      </c>
      <c r="E99" s="7">
        <v>3</v>
      </c>
      <c r="F99" s="7">
        <v>41</v>
      </c>
      <c r="G99" s="7">
        <v>68</v>
      </c>
      <c r="H99" s="7">
        <v>82</v>
      </c>
      <c r="I99" s="7">
        <v>72</v>
      </c>
      <c r="J99" s="7">
        <v>73</v>
      </c>
      <c r="K99" s="7">
        <v>59</v>
      </c>
      <c r="L99" s="7">
        <v>116</v>
      </c>
      <c r="M99" s="96">
        <f t="shared" si="26"/>
        <v>514</v>
      </c>
      <c r="N99" s="8">
        <f t="shared" si="27"/>
        <v>2.6780155642023344</v>
      </c>
      <c r="O99" s="40">
        <f t="shared" si="28"/>
        <v>1.0072321900051946</v>
      </c>
      <c r="P99" s="7">
        <v>0</v>
      </c>
      <c r="Q99" s="7">
        <v>1</v>
      </c>
      <c r="R99" s="7" t="s">
        <v>600</v>
      </c>
    </row>
    <row r="100" spans="1:18" s="1" customFormat="1" ht="23.25">
      <c r="A100" s="10"/>
      <c r="B100" s="72" t="s">
        <v>364</v>
      </c>
      <c r="C100" s="72" t="s">
        <v>626</v>
      </c>
      <c r="D100" s="90" t="s">
        <v>31</v>
      </c>
      <c r="E100" s="7">
        <v>2</v>
      </c>
      <c r="F100" s="7">
        <v>141</v>
      </c>
      <c r="G100" s="7">
        <v>107</v>
      </c>
      <c r="H100" s="7">
        <v>106</v>
      </c>
      <c r="I100" s="7">
        <v>57</v>
      </c>
      <c r="J100" s="7">
        <v>17</v>
      </c>
      <c r="K100" s="7">
        <v>5</v>
      </c>
      <c r="L100" s="7">
        <v>75</v>
      </c>
      <c r="M100" s="96">
        <f t="shared" si="26"/>
        <v>510</v>
      </c>
      <c r="N100" s="8">
        <f t="shared" si="27"/>
        <v>2.0088235294117647</v>
      </c>
      <c r="O100" s="40">
        <f t="shared" si="28"/>
        <v>1.0080171704474856</v>
      </c>
      <c r="P100" s="7">
        <v>0</v>
      </c>
      <c r="Q100" s="7">
        <v>8</v>
      </c>
      <c r="R100" s="7" t="s">
        <v>600</v>
      </c>
    </row>
    <row r="101" spans="1:18" s="1" customFormat="1" ht="23.25">
      <c r="A101" s="10"/>
      <c r="B101" s="72" t="s">
        <v>365</v>
      </c>
      <c r="C101" s="72" t="s">
        <v>627</v>
      </c>
      <c r="D101" s="90" t="s">
        <v>31</v>
      </c>
      <c r="E101" s="7">
        <v>0</v>
      </c>
      <c r="F101" s="7">
        <v>6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96">
        <f t="shared" si="26"/>
        <v>6</v>
      </c>
      <c r="N101" s="8">
        <f t="shared" si="27"/>
        <v>1</v>
      </c>
      <c r="O101" s="40">
        <f t="shared" si="28"/>
        <v>0</v>
      </c>
      <c r="P101" s="7">
        <v>0</v>
      </c>
      <c r="Q101" s="7">
        <v>0</v>
      </c>
      <c r="R101" s="7" t="s">
        <v>600</v>
      </c>
    </row>
    <row r="102" spans="1:18" s="1" customFormat="1" ht="23.25">
      <c r="A102" s="10"/>
      <c r="B102" s="72" t="s">
        <v>628</v>
      </c>
      <c r="C102" s="72" t="s">
        <v>629</v>
      </c>
      <c r="D102" s="90" t="s">
        <v>31</v>
      </c>
      <c r="E102" s="7">
        <v>0</v>
      </c>
      <c r="F102" s="7">
        <v>0</v>
      </c>
      <c r="G102" s="7">
        <v>1</v>
      </c>
      <c r="H102" s="7">
        <v>2</v>
      </c>
      <c r="I102" s="7">
        <v>1</v>
      </c>
      <c r="J102" s="7">
        <v>7</v>
      </c>
      <c r="K102" s="7">
        <v>15</v>
      </c>
      <c r="L102" s="7">
        <v>45</v>
      </c>
      <c r="M102" s="96">
        <f>SUM(E102:L102)</f>
        <v>71</v>
      </c>
      <c r="N102" s="8">
        <f>((4*L102)+(3.5*K102)+(3*J102)+(2.5*I102)+(2*H102)+(1.5*G102)+(F102))/M102</f>
        <v>3.683098591549296</v>
      </c>
      <c r="O102" s="40">
        <f>SQRT((16*L102+12.25*K102+9*J102+6.25*I102+4*H102+2.25*G102+F102)/M102-(N102^2))</f>
        <v>0.5323310194074417</v>
      </c>
      <c r="P102" s="7">
        <v>0</v>
      </c>
      <c r="Q102" s="7">
        <v>0</v>
      </c>
      <c r="R102" s="7" t="s">
        <v>600</v>
      </c>
    </row>
    <row r="103" spans="1:18" s="1" customFormat="1" ht="23.25">
      <c r="A103" s="10"/>
      <c r="B103" s="72" t="s">
        <v>630</v>
      </c>
      <c r="C103" s="72" t="s">
        <v>629</v>
      </c>
      <c r="D103" s="90" t="s">
        <v>31</v>
      </c>
      <c r="E103" s="7">
        <v>0</v>
      </c>
      <c r="F103" s="7">
        <v>16</v>
      </c>
      <c r="G103" s="7">
        <v>11</v>
      </c>
      <c r="H103" s="7">
        <v>16</v>
      </c>
      <c r="I103" s="7">
        <v>32</v>
      </c>
      <c r="J103" s="7">
        <v>70</v>
      </c>
      <c r="K103" s="7">
        <v>81</v>
      </c>
      <c r="L103" s="7">
        <v>206</v>
      </c>
      <c r="M103" s="96">
        <f>SUM(E103:L103)</f>
        <v>432</v>
      </c>
      <c r="N103" s="8">
        <f>((4*L103)+(3.5*K103)+(3*J103)+(2.5*I103)+(2*H103)+(1.5*G103)+(F103))/M103</f>
        <v>3.384259259259259</v>
      </c>
      <c r="O103" s="40">
        <f>SQRT((16*L103+12.25*K103+9*J103+6.25*I103+4*H103+2.25*G103+F103)/M103-(N103^2))</f>
        <v>0.7981647974546042</v>
      </c>
      <c r="P103" s="7">
        <v>1</v>
      </c>
      <c r="Q103" s="7">
        <v>0</v>
      </c>
      <c r="R103" s="7" t="s">
        <v>600</v>
      </c>
    </row>
    <row r="104" spans="1:18" s="1" customFormat="1" ht="23.25">
      <c r="A104" s="139" t="s">
        <v>45</v>
      </c>
      <c r="B104" s="139"/>
      <c r="C104" s="139"/>
      <c r="D104" s="139"/>
      <c r="E104" s="7">
        <f aca="true" t="shared" si="29" ref="E104:K104">SUM(E49:E66,E71:E86,E93:E103)</f>
        <v>653</v>
      </c>
      <c r="F104" s="7">
        <f t="shared" si="29"/>
        <v>1495</v>
      </c>
      <c r="G104" s="7">
        <f t="shared" si="29"/>
        <v>1230</v>
      </c>
      <c r="H104" s="7">
        <f t="shared" si="29"/>
        <v>1898</v>
      </c>
      <c r="I104" s="7">
        <f t="shared" si="29"/>
        <v>1841</v>
      </c>
      <c r="J104" s="7">
        <f t="shared" si="29"/>
        <v>1617</v>
      </c>
      <c r="K104" s="7">
        <f t="shared" si="29"/>
        <v>1453</v>
      </c>
      <c r="L104" s="7">
        <f>SUM(L49:L66,L71:L86,L93:L103)</f>
        <v>3632</v>
      </c>
      <c r="M104" s="96">
        <f>SUM(E104:L104)</f>
        <v>13819</v>
      </c>
      <c r="N104" s="8">
        <f>((4*L104)+(3.5*K104)+(3*J104)+(2.5*I104)+(2*H104)+(1.5*G104)+(F104))/M104</f>
        <v>2.6197988277009916</v>
      </c>
      <c r="O104" s="40">
        <f>SQRT((16*L104+12.25*K104+9*J104+6.25*I104+4*H104+2.25*G104+F104)/M104-(N104^2))</f>
        <v>1.1719649826670586</v>
      </c>
      <c r="P104" s="62">
        <f>SUM(P49:P66,P71:P86,P93:P103)</f>
        <v>29</v>
      </c>
      <c r="Q104" s="62">
        <f>SUM(Q49:Q66,Q71:Q86,Q93:Q103)</f>
        <v>68</v>
      </c>
      <c r="R104" s="9"/>
    </row>
    <row r="105" spans="1:18" s="2" customFormat="1" ht="23.25">
      <c r="A105" s="139" t="s">
        <v>47</v>
      </c>
      <c r="B105" s="139"/>
      <c r="C105" s="139"/>
      <c r="D105" s="139"/>
      <c r="E105" s="8">
        <f aca="true" t="shared" si="30" ref="E105:L105">(E104*100)/$M104</f>
        <v>4.725378102612345</v>
      </c>
      <c r="F105" s="8">
        <f t="shared" si="30"/>
        <v>10.818438381937911</v>
      </c>
      <c r="G105" s="8">
        <f t="shared" si="30"/>
        <v>8.900788769086041</v>
      </c>
      <c r="H105" s="8">
        <f t="shared" si="30"/>
        <v>13.734713076199435</v>
      </c>
      <c r="I105" s="8">
        <f t="shared" si="30"/>
        <v>13.322237499095449</v>
      </c>
      <c r="J105" s="8">
        <f t="shared" si="30"/>
        <v>11.701280845213113</v>
      </c>
      <c r="K105" s="8">
        <f t="shared" si="30"/>
        <v>10.514509009334974</v>
      </c>
      <c r="L105" s="8">
        <f t="shared" si="30"/>
        <v>26.282654316520734</v>
      </c>
      <c r="M105" s="97">
        <f>((M104-(P104+Q104))*100)/$M104</f>
        <v>99.29806787755989</v>
      </c>
      <c r="N105" s="7"/>
      <c r="O105" s="7"/>
      <c r="P105" s="7">
        <f>(P104*100)/$M104</f>
        <v>0.2098559953686953</v>
      </c>
      <c r="Q105" s="7">
        <f>(Q104*100)/$M104</f>
        <v>0.4920761270714234</v>
      </c>
      <c r="R105" s="11"/>
    </row>
    <row r="106" spans="5:12" ht="14.25">
      <c r="E106" s="91"/>
      <c r="F106" s="91"/>
      <c r="G106" s="91"/>
      <c r="H106" s="91"/>
      <c r="I106" s="91"/>
      <c r="J106" s="91"/>
      <c r="K106" s="91"/>
      <c r="L106" s="91"/>
    </row>
    <row r="107" spans="5:12" ht="14.25">
      <c r="E107" s="91"/>
      <c r="F107" s="91"/>
      <c r="G107" s="91"/>
      <c r="H107" s="91"/>
      <c r="I107" s="91"/>
      <c r="J107" s="91"/>
      <c r="K107" s="91"/>
      <c r="L107" s="91"/>
    </row>
    <row r="108" spans="5:12" ht="14.25">
      <c r="E108" s="91"/>
      <c r="F108" s="91"/>
      <c r="G108" s="91"/>
      <c r="H108" s="91"/>
      <c r="I108" s="91"/>
      <c r="J108" s="91"/>
      <c r="K108" s="91"/>
      <c r="L108" s="91"/>
    </row>
    <row r="109" spans="5:12" ht="14.25">
      <c r="E109" s="91"/>
      <c r="F109" s="91"/>
      <c r="G109" s="91"/>
      <c r="H109" s="91"/>
      <c r="I109" s="91"/>
      <c r="J109" s="91"/>
      <c r="K109" s="91"/>
      <c r="L109" s="91"/>
    </row>
    <row r="110" spans="5:12" ht="14.25">
      <c r="E110" s="91"/>
      <c r="F110" s="91"/>
      <c r="G110" s="91"/>
      <c r="H110" s="91"/>
      <c r="I110" s="91"/>
      <c r="J110" s="91"/>
      <c r="K110" s="91"/>
      <c r="L110" s="91"/>
    </row>
    <row r="111" spans="5:12" ht="14.25">
      <c r="E111" s="91"/>
      <c r="F111" s="91"/>
      <c r="G111" s="91"/>
      <c r="H111" s="91"/>
      <c r="I111" s="91"/>
      <c r="J111" s="91"/>
      <c r="K111" s="91"/>
      <c r="L111" s="91"/>
    </row>
    <row r="112" spans="5:12" ht="14.25">
      <c r="E112" s="91"/>
      <c r="F112" s="91"/>
      <c r="G112" s="91"/>
      <c r="H112" s="91"/>
      <c r="I112" s="91"/>
      <c r="J112" s="91"/>
      <c r="K112" s="91"/>
      <c r="L112" s="91"/>
    </row>
    <row r="113" spans="5:12" ht="14.25">
      <c r="E113" s="91"/>
      <c r="F113" s="91"/>
      <c r="G113" s="91"/>
      <c r="H113" s="91"/>
      <c r="I113" s="91"/>
      <c r="J113" s="91"/>
      <c r="K113" s="91"/>
      <c r="L113" s="91"/>
    </row>
    <row r="114" spans="5:12" ht="14.25">
      <c r="E114" s="91"/>
      <c r="F114" s="91"/>
      <c r="G114" s="91"/>
      <c r="H114" s="91"/>
      <c r="I114" s="91"/>
      <c r="J114" s="91"/>
      <c r="K114" s="91"/>
      <c r="L114" s="91"/>
    </row>
    <row r="115" spans="5:12" ht="14.25">
      <c r="E115" s="91"/>
      <c r="F115" s="91"/>
      <c r="G115" s="91"/>
      <c r="H115" s="91"/>
      <c r="I115" s="91"/>
      <c r="J115" s="91"/>
      <c r="K115" s="91"/>
      <c r="L115" s="91"/>
    </row>
    <row r="116" spans="5:12" ht="14.25">
      <c r="E116" s="91"/>
      <c r="F116" s="91"/>
      <c r="G116" s="91"/>
      <c r="H116" s="91"/>
      <c r="I116" s="91"/>
      <c r="J116" s="91"/>
      <c r="K116" s="91"/>
      <c r="L116" s="91"/>
    </row>
    <row r="117" spans="5:12" ht="14.25">
      <c r="E117" s="91"/>
      <c r="F117" s="91"/>
      <c r="G117" s="91"/>
      <c r="H117" s="91"/>
      <c r="I117" s="91"/>
      <c r="J117" s="91"/>
      <c r="K117" s="91"/>
      <c r="L117" s="91"/>
    </row>
  </sheetData>
  <sheetProtection/>
  <mergeCells count="49">
    <mergeCell ref="A89:R89"/>
    <mergeCell ref="A90:R90"/>
    <mergeCell ref="B91:B92"/>
    <mergeCell ref="C91:C92"/>
    <mergeCell ref="D91:D92"/>
    <mergeCell ref="E91:L91"/>
    <mergeCell ref="N91:N92"/>
    <mergeCell ref="O91:O92"/>
    <mergeCell ref="R91:R92"/>
    <mergeCell ref="A105:D105"/>
    <mergeCell ref="A1:R1"/>
    <mergeCell ref="A2:R2"/>
    <mergeCell ref="A45:R45"/>
    <mergeCell ref="A46:R46"/>
    <mergeCell ref="B3:B4"/>
    <mergeCell ref="C3:C4"/>
    <mergeCell ref="D3:D4"/>
    <mergeCell ref="A23:R23"/>
    <mergeCell ref="N69:N70"/>
    <mergeCell ref="O69:O70"/>
    <mergeCell ref="N3:N4"/>
    <mergeCell ref="N25:N26"/>
    <mergeCell ref="R25:R26"/>
    <mergeCell ref="O25:O26"/>
    <mergeCell ref="O3:O4"/>
    <mergeCell ref="R3:R4"/>
    <mergeCell ref="N47:N48"/>
    <mergeCell ref="O47:O48"/>
    <mergeCell ref="R47:R48"/>
    <mergeCell ref="C47:C48"/>
    <mergeCell ref="D47:D48"/>
    <mergeCell ref="E47:L47"/>
    <mergeCell ref="E3:L3"/>
    <mergeCell ref="A33:D33"/>
    <mergeCell ref="B25:B26"/>
    <mergeCell ref="C25:C26"/>
    <mergeCell ref="D25:D26"/>
    <mergeCell ref="E25:L25"/>
    <mergeCell ref="A24:R24"/>
    <mergeCell ref="A104:D104"/>
    <mergeCell ref="A34:D34"/>
    <mergeCell ref="A67:R67"/>
    <mergeCell ref="A68:R68"/>
    <mergeCell ref="B69:B70"/>
    <mergeCell ref="C69:C70"/>
    <mergeCell ref="D69:D70"/>
    <mergeCell ref="R69:R70"/>
    <mergeCell ref="E69:L69"/>
    <mergeCell ref="B47:B48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cp:lastPrinted>2012-06-18T09:16:47Z</cp:lastPrinted>
  <dcterms:created xsi:type="dcterms:W3CDTF">2005-04-17T06:46:00Z</dcterms:created>
  <dcterms:modified xsi:type="dcterms:W3CDTF">2013-09-26T03:07:14Z</dcterms:modified>
  <cp:category/>
  <cp:version/>
  <cp:contentType/>
  <cp:contentStatus/>
</cp:coreProperties>
</file>