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6675" windowHeight="6225" tabRatio="667" activeTab="3"/>
  </bookViews>
  <sheets>
    <sheet name="รวมสาระ" sheetId="1" r:id="rId1"/>
    <sheet name="ภาษาไทย" sheetId="2" r:id="rId2"/>
    <sheet name="คณิตศาสตร์" sheetId="3" r:id="rId3"/>
    <sheet name="วิทยาศาสตร์" sheetId="4" r:id="rId4"/>
    <sheet name="สังคมศึกษา" sheetId="5" r:id="rId5"/>
    <sheet name="พลานามัย" sheetId="6" r:id="rId6"/>
    <sheet name="ศิลปะ" sheetId="7" r:id="rId7"/>
    <sheet name="การงานอาชีพ ฯ" sheetId="8" r:id="rId8"/>
    <sheet name="ภาษาต่างประเทศ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<sst xmlns="http://schemas.openxmlformats.org/spreadsheetml/2006/main" count="2058" uniqueCount="644">
  <si>
    <t>รหัสวิชา</t>
  </si>
  <si>
    <t>ร</t>
  </si>
  <si>
    <t>มส</t>
  </si>
  <si>
    <t>หมายเหตุ</t>
  </si>
  <si>
    <t>ท31101</t>
  </si>
  <si>
    <t>ค31101</t>
  </si>
  <si>
    <t>ค31201</t>
  </si>
  <si>
    <t>ว31201</t>
  </si>
  <si>
    <t>พ31101</t>
  </si>
  <si>
    <t>ศ31101</t>
  </si>
  <si>
    <t>อ31101</t>
  </si>
  <si>
    <t>อ31201</t>
  </si>
  <si>
    <t>ท32101</t>
  </si>
  <si>
    <t>ค32101</t>
  </si>
  <si>
    <t>ค32201</t>
  </si>
  <si>
    <t>พ32101</t>
  </si>
  <si>
    <t>อ32101</t>
  </si>
  <si>
    <t>จำนวนนักเรียน</t>
  </si>
  <si>
    <t>จำนวนนักเรียนที่ได้ผลการเรียน</t>
  </si>
  <si>
    <t xml:space="preserve"> </t>
  </si>
  <si>
    <t>ที่ได้ผลการเรียน</t>
  </si>
  <si>
    <t>X</t>
  </si>
  <si>
    <t>S.D.</t>
  </si>
  <si>
    <t>ระดับชั้น</t>
  </si>
  <si>
    <t>ม.1</t>
  </si>
  <si>
    <t>ม.2</t>
  </si>
  <si>
    <t>ม.3</t>
  </si>
  <si>
    <t>ม.4</t>
  </si>
  <si>
    <t>ม.5</t>
  </si>
  <si>
    <t>ม.6</t>
  </si>
  <si>
    <t>ประเภทวิชา</t>
  </si>
  <si>
    <t>เพิ่มเติม</t>
  </si>
  <si>
    <t>พื้นฐาน</t>
  </si>
  <si>
    <t>ชื่อวิชา</t>
  </si>
  <si>
    <t>ภาษาไทย</t>
  </si>
  <si>
    <t>ประวัติวรรณคดี 1</t>
  </si>
  <si>
    <t>คณิตศาสตร์</t>
  </si>
  <si>
    <t>คณิตศาสตร์เพิ่มเติม</t>
  </si>
  <si>
    <t>วิทยาศาสตร์</t>
  </si>
  <si>
    <t>ศิลปะ</t>
  </si>
  <si>
    <t>การงานอาชีพและเทคโนโลยี</t>
  </si>
  <si>
    <t>ภาษาฝรั่งเศสเพื่อการท่องเที่ยว</t>
  </si>
  <si>
    <t>รวม</t>
  </si>
  <si>
    <t>รายงานผลการเรียนกลุ่มสาระการเรียนรู้ภาษาไทย</t>
  </si>
  <si>
    <t>ค่าร้อยละ</t>
  </si>
  <si>
    <t>รายงานผลการเรียนกลุ่มสาระการเรียนรู้คณิตศาสตร์</t>
  </si>
  <si>
    <t>อ32201</t>
  </si>
  <si>
    <t>ประวัติวรรณคดี 2</t>
  </si>
  <si>
    <t>การเขียนโปรแกรมเชิงวัตถุ 1</t>
  </si>
  <si>
    <t>รายงานผลการเรียนกลุ่มสาระการเรียนรู้วิทยาศาสตร์</t>
  </si>
  <si>
    <t>รายงานผลการเรียนกลุ่มสาระการเรียนรู้สังคมศึกษา ศาสนา และวัฒนธรรม</t>
  </si>
  <si>
    <t>รายงานผลการเรียนกลุ่มสาระการเรียนรู้สุขศึกษาและพลศึกษา</t>
  </si>
  <si>
    <t>รายงานผลการเรียนกลุ่มสาระการเรียนรู้ศิลปะ</t>
  </si>
  <si>
    <t>รายงานผลการเรียนกลุ่มสาระการเรียนรู้การงานอาชีพและเทคโนโลยี</t>
  </si>
  <si>
    <t>รายงานผลการเรียนกลุ่มสาระการเรียนรู้ภาษาต่างประเทศ</t>
  </si>
  <si>
    <t>จำนวนนักเรียนที่ลงทะเบียน</t>
  </si>
  <si>
    <t>กลุ่มสาระการเรียนรู้</t>
  </si>
  <si>
    <t>สังคมศึกษา ฯ</t>
  </si>
  <si>
    <t>สุขศึกษา ฯ</t>
  </si>
  <si>
    <t>การงานอาชีพ ฯ</t>
  </si>
  <si>
    <t>ภาษาต่างประเทศ</t>
  </si>
  <si>
    <t>รายงานผลการเรียนตามกลุ่มสาระการเรียนรู้  โรงเรียนสตรีชัยภูมิ</t>
  </si>
  <si>
    <t>รายงานจำนวนนักเรียนที่มีผลการเรียน 0, ร, ม.ส.  โรงเรียนสตรีชัยภูมิ</t>
  </si>
  <si>
    <t>ภาษาจีน</t>
  </si>
  <si>
    <t>ส32102</t>
  </si>
  <si>
    <t>รวมม.ต้น</t>
  </si>
  <si>
    <t>รวมม.ปลาย</t>
  </si>
  <si>
    <t>รวมหมด</t>
  </si>
  <si>
    <t>ท21101</t>
  </si>
  <si>
    <t>ท21203</t>
  </si>
  <si>
    <t>ท21102</t>
  </si>
  <si>
    <t>ท21201</t>
  </si>
  <si>
    <t>ท31201</t>
  </si>
  <si>
    <t>ท31202</t>
  </si>
  <si>
    <t>ท31102</t>
  </si>
  <si>
    <t>ค21101</t>
  </si>
  <si>
    <t>ค21201</t>
  </si>
  <si>
    <t>ค21102</t>
  </si>
  <si>
    <t>ค21202</t>
  </si>
  <si>
    <t>ว21101</t>
  </si>
  <si>
    <t>ว21201</t>
  </si>
  <si>
    <t>ว21102</t>
  </si>
  <si>
    <t>ว21202</t>
  </si>
  <si>
    <t>ส21101</t>
  </si>
  <si>
    <t>ส21103</t>
  </si>
  <si>
    <t>ส21105</t>
  </si>
  <si>
    <t>ส21102</t>
  </si>
  <si>
    <t>ส21104</t>
  </si>
  <si>
    <t>ส21106</t>
  </si>
  <si>
    <t>ประวัติศาสตร์</t>
  </si>
  <si>
    <t>พ21101</t>
  </si>
  <si>
    <t>พ21102</t>
  </si>
  <si>
    <t>ศ21101</t>
  </si>
  <si>
    <t>ศ21102</t>
  </si>
  <si>
    <t>ง21101</t>
  </si>
  <si>
    <t>ง20211</t>
  </si>
  <si>
    <t>ง20201</t>
  </si>
  <si>
    <t>ง21201</t>
  </si>
  <si>
    <t>ง21102</t>
  </si>
  <si>
    <t>ง20212</t>
  </si>
  <si>
    <t>ง20202</t>
  </si>
  <si>
    <t>ง21202</t>
  </si>
  <si>
    <t>อ21101</t>
  </si>
  <si>
    <t>อ21201</t>
  </si>
  <si>
    <t>อ21102</t>
  </si>
  <si>
    <t>อ21202</t>
  </si>
  <si>
    <t>ค31102</t>
  </si>
  <si>
    <t>ค31202</t>
  </si>
  <si>
    <t>ว31221</t>
  </si>
  <si>
    <t>ว31241</t>
  </si>
  <si>
    <t>ส31101</t>
  </si>
  <si>
    <t>ส31104</t>
  </si>
  <si>
    <t>ศาสนาและจริยธรรม</t>
  </si>
  <si>
    <t>พ31102</t>
  </si>
  <si>
    <t>ศ31102</t>
  </si>
  <si>
    <t>ง31201</t>
  </si>
  <si>
    <t>อ31203</t>
  </si>
  <si>
    <t>ฝ31201</t>
  </si>
  <si>
    <t>อ31102</t>
  </si>
  <si>
    <t>อ31202</t>
  </si>
  <si>
    <t>อ31204</t>
  </si>
  <si>
    <t>ฝ31202</t>
  </si>
  <si>
    <t>ระดับ</t>
  </si>
  <si>
    <t>ชั้น</t>
  </si>
  <si>
    <t>มัคคุเทศก์น้อยพาที</t>
  </si>
  <si>
    <t>ท22101</t>
  </si>
  <si>
    <t>ท22102</t>
  </si>
  <si>
    <t>ท32201</t>
  </si>
  <si>
    <t>ท32102</t>
  </si>
  <si>
    <t>ท32202</t>
  </si>
  <si>
    <t>ค22101</t>
  </si>
  <si>
    <t>ค22102</t>
  </si>
  <si>
    <t>ค22201</t>
  </si>
  <si>
    <t>ค22202</t>
  </si>
  <si>
    <t>ค31241</t>
  </si>
  <si>
    <t>ค31242</t>
  </si>
  <si>
    <t>ค30291</t>
  </si>
  <si>
    <t>ค32102</t>
  </si>
  <si>
    <t>ค32202</t>
  </si>
  <si>
    <t>ว22101</t>
  </si>
  <si>
    <t>ว22201</t>
  </si>
  <si>
    <t>ว22102</t>
  </si>
  <si>
    <t>ว22202</t>
  </si>
  <si>
    <t>ว30281</t>
  </si>
  <si>
    <t>ว30282</t>
  </si>
  <si>
    <t>ว32203</t>
  </si>
  <si>
    <t>ว32223</t>
  </si>
  <si>
    <t>ว32243</t>
  </si>
  <si>
    <t>ส22101</t>
  </si>
  <si>
    <t>ส22103</t>
  </si>
  <si>
    <t>ส22105</t>
  </si>
  <si>
    <t>ส22102</t>
  </si>
  <si>
    <t>ส22104</t>
  </si>
  <si>
    <t>ส22106</t>
  </si>
  <si>
    <t>ส32101</t>
  </si>
  <si>
    <t>ส32103</t>
  </si>
  <si>
    <t>ส32201</t>
  </si>
  <si>
    <t>ส32104</t>
  </si>
  <si>
    <t>ส32202</t>
  </si>
  <si>
    <t>เทเบิลเทนนิส</t>
  </si>
  <si>
    <t>พ22101</t>
  </si>
  <si>
    <t>พ22102</t>
  </si>
  <si>
    <t>กรีฑา</t>
  </si>
  <si>
    <t>แบดมินตัน</t>
  </si>
  <si>
    <t>วอลเล่ย์บอล</t>
  </si>
  <si>
    <t>บาสเกตบอล</t>
  </si>
  <si>
    <t>พ32102</t>
  </si>
  <si>
    <t>ศ22101</t>
  </si>
  <si>
    <t>ศ22102</t>
  </si>
  <si>
    <t>ศ22201</t>
  </si>
  <si>
    <t>ศ22205</t>
  </si>
  <si>
    <t>ม.2 (ต่อ)</t>
  </si>
  <si>
    <t>ศ32101</t>
  </si>
  <si>
    <t>ศ32102</t>
  </si>
  <si>
    <t>ง20203</t>
  </si>
  <si>
    <t>ง20217</t>
  </si>
  <si>
    <t>ง22101</t>
  </si>
  <si>
    <t>ง20204</t>
  </si>
  <si>
    <t>ง20218</t>
  </si>
  <si>
    <t>ง22102</t>
  </si>
  <si>
    <t>ง22204</t>
  </si>
  <si>
    <t>การเพาะเห็ดอย่างง่าย</t>
  </si>
  <si>
    <t>การปลูกไม้ดอกไม้ประดับ</t>
  </si>
  <si>
    <t>อาหารพื้นเมือง 1</t>
  </si>
  <si>
    <t>อาหารพื้นเมือง 2</t>
  </si>
  <si>
    <t>คอมพิวเตอร์เพื่อการนำเสนอ 1</t>
  </si>
  <si>
    <t>คอมพิวเตอร์เพื่อการนำเสนอ 2</t>
  </si>
  <si>
    <t>ง31103</t>
  </si>
  <si>
    <t>ง31104</t>
  </si>
  <si>
    <t>อ21203</t>
  </si>
  <si>
    <t>อ21204</t>
  </si>
  <si>
    <t>ภาษาอังกฤษเพื่อการสื่อสาร</t>
  </si>
  <si>
    <t>อ22102</t>
  </si>
  <si>
    <t>อ22202</t>
  </si>
  <si>
    <t>อ31205</t>
  </si>
  <si>
    <t>จ31201</t>
  </si>
  <si>
    <t>อ31206</t>
  </si>
  <si>
    <t>จ31202</t>
  </si>
  <si>
    <t>ม.5 (ต่อ)</t>
  </si>
  <si>
    <t>อ32203</t>
  </si>
  <si>
    <t>ฝ32201</t>
  </si>
  <si>
    <t>อ32102</t>
  </si>
  <si>
    <t>อ32202</t>
  </si>
  <si>
    <t>อ32204</t>
  </si>
  <si>
    <t>ฝ32202</t>
  </si>
  <si>
    <t>ม.ปลาย</t>
  </si>
  <si>
    <t>ท21202</t>
  </si>
  <si>
    <t>อ21205</t>
  </si>
  <si>
    <t>อ21206</t>
  </si>
  <si>
    <t>ศ22203</t>
  </si>
  <si>
    <t>อ22203</t>
  </si>
  <si>
    <t>อ22205</t>
  </si>
  <si>
    <t>อ22204</t>
  </si>
  <si>
    <t>อ22206</t>
  </si>
  <si>
    <t>ท23101</t>
  </si>
  <si>
    <t>ท23201</t>
  </si>
  <si>
    <t>ค23101</t>
  </si>
  <si>
    <t>ค23201</t>
  </si>
  <si>
    <t>ค23102</t>
  </si>
  <si>
    <t>ค23202</t>
  </si>
  <si>
    <t>ว23101</t>
  </si>
  <si>
    <t>ว23201</t>
  </si>
  <si>
    <t>ว23102</t>
  </si>
  <si>
    <t>ว23202</t>
  </si>
  <si>
    <t>ส23101</t>
  </si>
  <si>
    <t>ส23103</t>
  </si>
  <si>
    <t>ส23105</t>
  </si>
  <si>
    <t>ส23102</t>
  </si>
  <si>
    <t>ส23104</t>
  </si>
  <si>
    <t>ส23106</t>
  </si>
  <si>
    <t>พ23101</t>
  </si>
  <si>
    <t>พ23111</t>
  </si>
  <si>
    <t>พ23205</t>
  </si>
  <si>
    <t>พ23102</t>
  </si>
  <si>
    <t>พ23112</t>
  </si>
  <si>
    <t>พ23204</t>
  </si>
  <si>
    <t>พ23206</t>
  </si>
  <si>
    <t>ศ23203</t>
  </si>
  <si>
    <t>ศ23205</t>
  </si>
  <si>
    <t>ศ23207</t>
  </si>
  <si>
    <t>ศ23101</t>
  </si>
  <si>
    <t>ศ23201</t>
  </si>
  <si>
    <t>ศ23209</t>
  </si>
  <si>
    <t>ศ23102</t>
  </si>
  <si>
    <t>ศ23204</t>
  </si>
  <si>
    <t>ศ23206</t>
  </si>
  <si>
    <t>ศ23208</t>
  </si>
  <si>
    <t>ศ23202</t>
  </si>
  <si>
    <t>ศ23210</t>
  </si>
  <si>
    <t>ง23101</t>
  </si>
  <si>
    <t>ง20223</t>
  </si>
  <si>
    <t>ง20225</t>
  </si>
  <si>
    <t>ง20227</t>
  </si>
  <si>
    <t>ง20205</t>
  </si>
  <si>
    <t>ง23102</t>
  </si>
  <si>
    <t>ง20224</t>
  </si>
  <si>
    <t>ง20226</t>
  </si>
  <si>
    <t>ง20228</t>
  </si>
  <si>
    <t>ง20206</t>
  </si>
  <si>
    <t>อ23203</t>
  </si>
  <si>
    <t>อ23101</t>
  </si>
  <si>
    <t>อ23201</t>
  </si>
  <si>
    <t>อ23102</t>
  </si>
  <si>
    <t>อ23202</t>
  </si>
  <si>
    <t>ว31161</t>
  </si>
  <si>
    <t>ง31111</t>
  </si>
  <si>
    <t>ง31110</t>
  </si>
  <si>
    <t>อ31207</t>
  </si>
  <si>
    <t>อ31208</t>
  </si>
  <si>
    <t>ค30292</t>
  </si>
  <si>
    <t>ค32241</t>
  </si>
  <si>
    <t>ค30298</t>
  </si>
  <si>
    <t>ค32242</t>
  </si>
  <si>
    <t>ง32110</t>
  </si>
  <si>
    <t>ง32104</t>
  </si>
  <si>
    <t>ง32111</t>
  </si>
  <si>
    <t>อ32205</t>
  </si>
  <si>
    <t>อ32207</t>
  </si>
  <si>
    <t>อ32206</t>
  </si>
  <si>
    <t>อ32208</t>
  </si>
  <si>
    <t>ท33101</t>
  </si>
  <si>
    <t>ท33201</t>
  </si>
  <si>
    <t>ท33102</t>
  </si>
  <si>
    <t>ท33202</t>
  </si>
  <si>
    <t>ค33102</t>
  </si>
  <si>
    <t>ค33202</t>
  </si>
  <si>
    <t>ค33101</t>
  </si>
  <si>
    <t>ค33201</t>
  </si>
  <si>
    <t>ว33110</t>
  </si>
  <si>
    <t>ว33204</t>
  </si>
  <si>
    <t>ว33224</t>
  </si>
  <si>
    <t>ว33244</t>
  </si>
  <si>
    <t>ว33111</t>
  </si>
  <si>
    <t>ว33205</t>
  </si>
  <si>
    <t>ว33225</t>
  </si>
  <si>
    <t>ว33245</t>
  </si>
  <si>
    <t>ส33101</t>
  </si>
  <si>
    <t>ส33201</t>
  </si>
  <si>
    <t>ส33102</t>
  </si>
  <si>
    <t>ส33202</t>
  </si>
  <si>
    <t>พ33101</t>
  </si>
  <si>
    <t>พ33201</t>
  </si>
  <si>
    <t>พ33102</t>
  </si>
  <si>
    <t>พ33202</t>
  </si>
  <si>
    <t>ศ33102</t>
  </si>
  <si>
    <t>ศ33101</t>
  </si>
  <si>
    <t>ง33206</t>
  </si>
  <si>
    <t>อ33101</t>
  </si>
  <si>
    <t>อ33201</t>
  </si>
  <si>
    <t>อ33203</t>
  </si>
  <si>
    <t>ฝ33203</t>
  </si>
  <si>
    <t>ฝ33201</t>
  </si>
  <si>
    <t>อ33102</t>
  </si>
  <si>
    <t>อ33202</t>
  </si>
  <si>
    <t>อ33204</t>
  </si>
  <si>
    <t>ฝ33204</t>
  </si>
  <si>
    <t>ฝ33202</t>
  </si>
  <si>
    <t>โลกพื้นฐาน</t>
  </si>
  <si>
    <t>แฮนด์บอล</t>
  </si>
  <si>
    <t>วอลเลย์บอล</t>
  </si>
  <si>
    <t>กิจกรรมเข้าจังหวะ</t>
  </si>
  <si>
    <t>การปลูกพืชผักสวนครัว</t>
  </si>
  <si>
    <t>การปลูกพืชสมุนไพร</t>
  </si>
  <si>
    <t>อาหารหลากรส</t>
  </si>
  <si>
    <t>ถักนิตติ้งด้วยมือ</t>
  </si>
  <si>
    <t>บรรจุภัณฑ์</t>
  </si>
  <si>
    <t>การเขียนโปรแกรมเว็บเพจ 1</t>
  </si>
  <si>
    <t>การปลูกพืชไร่เศรษฐกิจ</t>
  </si>
  <si>
    <t>โครเชต์</t>
  </si>
  <si>
    <t>งานประดิษฐ์ตุ๊กตา</t>
  </si>
  <si>
    <t>การผลิตพันธุ์ไม้</t>
  </si>
  <si>
    <t>การเขียนโปรแกรมเว็บเพจ 2</t>
  </si>
  <si>
    <t>ม.3 (ต่อ)</t>
  </si>
  <si>
    <t>ม.6 (ต่อ)</t>
  </si>
  <si>
    <t>คณิตศาสตร์ 1</t>
  </si>
  <si>
    <t>คณิตศาสตร์ 2</t>
  </si>
  <si>
    <t>สุขศึกษา 1</t>
  </si>
  <si>
    <t>พ20111</t>
  </si>
  <si>
    <t>พ20201</t>
  </si>
  <si>
    <t>สุขศึกษา 2</t>
  </si>
  <si>
    <t>พ20112</t>
  </si>
  <si>
    <t>ทัศนศิลป์ 1</t>
  </si>
  <si>
    <t>การงานอาชีพและเทคโนโลยี 1</t>
  </si>
  <si>
    <t>อาหารไทย 1</t>
  </si>
  <si>
    <t>คอมพิวเตอร์เพื่อการประมวลคำ 1</t>
  </si>
  <si>
    <t>การงานอาชีพและเทคโนโลยี 2</t>
  </si>
  <si>
    <t>คอมพิวเตอร์เพื่อการประมวลคำ 2</t>
  </si>
  <si>
    <t>ภาษาอังกฤษพื้นฐาน 1</t>
  </si>
  <si>
    <t>ภาษาอังกฤษเพิ่มเติม 1</t>
  </si>
  <si>
    <t>ภาษาอังกฤษพื้นฐาน 2</t>
  </si>
  <si>
    <t>ภาษาอังกฤษเพิ่มเติม 2</t>
  </si>
  <si>
    <t>คณิตศาสตร์ 3</t>
  </si>
  <si>
    <t>คณิตศาสตร์ 4</t>
  </si>
  <si>
    <t>การงานอาชีพและเทคโนโลยี 3</t>
  </si>
  <si>
    <t>ง20207</t>
  </si>
  <si>
    <t>การจัดสวนในภาชนะ</t>
  </si>
  <si>
    <t>การงานอาชีพและเทคโนโลยี 4</t>
  </si>
  <si>
    <t>ภาษาไทย 3</t>
  </si>
  <si>
    <t>ภาษาไทย 4</t>
  </si>
  <si>
    <t>สุขศึกษา 3</t>
  </si>
  <si>
    <t>สุขศึกษา 4</t>
  </si>
  <si>
    <t>วิทยาศาสตร์พื้นฐาน 3</t>
  </si>
  <si>
    <t>วิทยาศาสตร์เพิ่มเติม 3</t>
  </si>
  <si>
    <t>วิทยาศาสตร์พื้นฐาน 4</t>
  </si>
  <si>
    <t>วิทยาศาสตร์เพิ่มเติม 4</t>
  </si>
  <si>
    <t>ทัศนศิลป์ 2</t>
  </si>
  <si>
    <t>ทัศนศิลป์ 2.1</t>
  </si>
  <si>
    <t>ดนตรีไทย 2.1</t>
  </si>
  <si>
    <t>ดนตรีสากล 2.1</t>
  </si>
  <si>
    <t>ดนตรี-นาฏศิลป์ 2</t>
  </si>
  <si>
    <t>สังคมศึกษา 3</t>
  </si>
  <si>
    <t>ประวัติศาสตร์ไทย 3</t>
  </si>
  <si>
    <t>สังคมศึกษา 4</t>
  </si>
  <si>
    <t>ประวัติศาสตร์ไทย 4</t>
  </si>
  <si>
    <t>ภาษาอังกฤษพื้นฐาน 3</t>
  </si>
  <si>
    <t>ภาษาอังกฤษพื้นฐาน 4</t>
  </si>
  <si>
    <t>ภาษาอังกฤษเพิ่มเติม 4</t>
  </si>
  <si>
    <t>คณิตศาสตร์ 5</t>
  </si>
  <si>
    <t>คณิตศาสตร์ 6</t>
  </si>
  <si>
    <t>การงานอาชีพและเทคโนโลยี 5</t>
  </si>
  <si>
    <t>ขนมไทย 1</t>
  </si>
  <si>
    <t>การงานอาชีพและเทคโนโลยี 6</t>
  </si>
  <si>
    <t>ขนมไทย 2</t>
  </si>
  <si>
    <t>ภาษาไทย 5</t>
  </si>
  <si>
    <t>ท23102</t>
  </si>
  <si>
    <t>ภาษาไทย 6</t>
  </si>
  <si>
    <t>ท23202</t>
  </si>
  <si>
    <t>สุขศึกษา 5</t>
  </si>
  <si>
    <t>สุขศึกษา 6</t>
  </si>
  <si>
    <t>พ23202</t>
  </si>
  <si>
    <t>ทักษะชีวิต 1</t>
  </si>
  <si>
    <t>ทักษะกับชีวิต 2</t>
  </si>
  <si>
    <t>วิทยาศาสตร์พื้นฐาน 5</t>
  </si>
  <si>
    <t>วิทยาศาสตร์เพิ่มเติม 5</t>
  </si>
  <si>
    <t>วิทยาศาสตร์พื้นฐาน 6</t>
  </si>
  <si>
    <t>วิทยาศาสตร์เพิ่มเติม 6</t>
  </si>
  <si>
    <t>ทัศนศิลป์ 3</t>
  </si>
  <si>
    <t>ทัศนศิลป์ 3.1</t>
  </si>
  <si>
    <t>ดนตรีไทย 3.1</t>
  </si>
  <si>
    <t>ดนตรีสากล 3.1</t>
  </si>
  <si>
    <t>ดนตรีพื้นเมือง 3.1</t>
  </si>
  <si>
    <t>ดนตรี-นาฏศิลป์ 3</t>
  </si>
  <si>
    <t>ทัศนศิลป์ 3.2</t>
  </si>
  <si>
    <t>ดนตรีไทย 3.2</t>
  </si>
  <si>
    <t>ดนตรีสากล 3.2</t>
  </si>
  <si>
    <t>ดนตรีพื้นเมือง 3.2</t>
  </si>
  <si>
    <t>สังคมศึกษา 5</t>
  </si>
  <si>
    <t>ประวัติศาสตร์ ไทย 5</t>
  </si>
  <si>
    <t>สังคมศึกษา 6</t>
  </si>
  <si>
    <t>ประวัติศาสตร์ ไทย 6</t>
  </si>
  <si>
    <t>ภาษาอังกฤษพื้นฐาน 5</t>
  </si>
  <si>
    <t>ภาษาอังกฤษเพิ่มเติม 5</t>
  </si>
  <si>
    <t>ภาษาอังกฤษพื้นฐาน 6</t>
  </si>
  <si>
    <t>ภาษาอังกฤษเพิ่มเติม 6</t>
  </si>
  <si>
    <t>อ23204</t>
  </si>
  <si>
    <t>คณิตศาสตร์เพิ่มเติม 1</t>
  </si>
  <si>
    <t>ค30281</t>
  </si>
  <si>
    <t>คณิตศาสตร์ 1 (สอวน.)</t>
  </si>
  <si>
    <t>คณิตศาสตร์ 2 (สอวน.)</t>
  </si>
  <si>
    <t>คณิตศาสตร์ พสวท.</t>
  </si>
  <si>
    <t>คณิตศาสตร์เพิ่มเติม 2</t>
  </si>
  <si>
    <t>คอมพิวเตอร์พื้นฐาน 1</t>
  </si>
  <si>
    <t>คอมฯเบื้องต้น</t>
  </si>
  <si>
    <t>ง30210</t>
  </si>
  <si>
    <t>โครงงานคอมพิวเตอร์</t>
  </si>
  <si>
    <t>เทคโนโลยี 1</t>
  </si>
  <si>
    <t>ภาษาไทย 1</t>
  </si>
  <si>
    <t>หลักภาษาไทย</t>
  </si>
  <si>
    <t>การอ่านวิเคราะห์วิจารณ์</t>
  </si>
  <si>
    <t>ภาษาไทย 2</t>
  </si>
  <si>
    <t>เทคนิคการปฏิบัติการ 1</t>
  </si>
  <si>
    <t>ว31163</t>
  </si>
  <si>
    <t>ว31181</t>
  </si>
  <si>
    <t>สารและสมบัติของสาร</t>
  </si>
  <si>
    <t>ฟิสิกส์ 1</t>
  </si>
  <si>
    <t>ว31206</t>
  </si>
  <si>
    <t>เคมี 1</t>
  </si>
  <si>
    <t>ว31226</t>
  </si>
  <si>
    <t>ชีววิทยา 1</t>
  </si>
  <si>
    <t>ว31246</t>
  </si>
  <si>
    <t>เทคนิคการปฏิบัติการ 2</t>
  </si>
  <si>
    <t>ว31162</t>
  </si>
  <si>
    <t>ว31182</t>
  </si>
  <si>
    <t>ว31202</t>
  </si>
  <si>
    <t>ฟิสิกส์ 2</t>
  </si>
  <si>
    <t>ว31207</t>
  </si>
  <si>
    <t>ว31222</t>
  </si>
  <si>
    <t>เคมี 2</t>
  </si>
  <si>
    <t>ว31227</t>
  </si>
  <si>
    <t>ว31242</t>
  </si>
  <si>
    <t>ชีววิทยา 2</t>
  </si>
  <si>
    <t>ว31247</t>
  </si>
  <si>
    <t>สังคมศึกษา 1</t>
  </si>
  <si>
    <t>สังคมศึกษา 2</t>
  </si>
  <si>
    <t>ประวัติศาสตร์ 2</t>
  </si>
  <si>
    <t>ภาษาฝรั่งเศส 1</t>
  </si>
  <si>
    <t>ภาษาอังกฤษ อ่าน-เขียน 1</t>
  </si>
  <si>
    <t>ภาษาอังกฤษเพื่อความก้าวหน้า 1</t>
  </si>
  <si>
    <t>ภาษาอังกฤษเพื่อการสื่อสาร 1</t>
  </si>
  <si>
    <t>ภาษาฝรั่งเศส 2</t>
  </si>
  <si>
    <t>ภาษาอังกฤษ อ่าน-เขียน 2</t>
  </si>
  <si>
    <t>ภาษาอังกฤษเพื่อการสื่อสาร 2</t>
  </si>
  <si>
    <t>คณิตศาสตร์เพิ่มเติม 3</t>
  </si>
  <si>
    <t>โครงงานคณิตศาสตร์ 1</t>
  </si>
  <si>
    <t>คณิตศาสตร์เพิ่มเติม 4</t>
  </si>
  <si>
    <t>ง32103</t>
  </si>
  <si>
    <t>คอมพิวเตอร์พื้นฐาน 2</t>
  </si>
  <si>
    <t>งานกราฟฟิก 1</t>
  </si>
  <si>
    <t>เทคโนโลยี 2</t>
  </si>
  <si>
    <t>ว30285</t>
  </si>
  <si>
    <t>ระเบียบวิธีวิจัยเบื้องต้น</t>
  </si>
  <si>
    <t>ฟิสิกส์ 3</t>
  </si>
  <si>
    <t>เคมี 3</t>
  </si>
  <si>
    <t>ชีววิทยา 3</t>
  </si>
  <si>
    <t xml:space="preserve">ม.5 </t>
  </si>
  <si>
    <t>นาฎศิลป์</t>
  </si>
  <si>
    <t>ประวัติศาสตร์ 3</t>
  </si>
  <si>
    <t>ศาสนาและจริยธรรม 3</t>
  </si>
  <si>
    <t>ประวัติศาสตร์ 4</t>
  </si>
  <si>
    <t>ศาสนาและจริยธรรม 4</t>
  </si>
  <si>
    <t>ภาษาฝรั่งเศส 3</t>
  </si>
  <si>
    <t>ภาษาอังกฤษอ่าน-เขียน 3</t>
  </si>
  <si>
    <t>ภาษาอังกฤษเพื่อความก้าวหน้า 3</t>
  </si>
  <si>
    <t>ภาษาอังกฤษเพื่อการสื่อสาร 3</t>
  </si>
  <si>
    <t>ภาษาฝรั่งเศส 4</t>
  </si>
  <si>
    <t>ภาษาอังกฤษอ่าน-เขียน 4</t>
  </si>
  <si>
    <t>ภาษาอังกฤษเพื่อความก้าวหน้า 4</t>
  </si>
  <si>
    <t>ภาษาอังกฤษเพื่อการสื่อสาร 4</t>
  </si>
  <si>
    <t>ค30263</t>
  </si>
  <si>
    <t>คณิตศาสตร์ 3 (สอวน.)</t>
  </si>
  <si>
    <t>ค30299</t>
  </si>
  <si>
    <t>โครงงานคณิตศาสตร์ 2</t>
  </si>
  <si>
    <t>ค33241</t>
  </si>
  <si>
    <t>ง33103</t>
  </si>
  <si>
    <t>ง33110</t>
  </si>
  <si>
    <t>เทคโนโลยี 3</t>
  </si>
  <si>
    <t>ง33104</t>
  </si>
  <si>
    <t>วรรณคดีมรดก 1</t>
  </si>
  <si>
    <t>วรรณคดีมรดก 2</t>
  </si>
  <si>
    <t>ฟิสิกส์ 4</t>
  </si>
  <si>
    <t>เคมี 4</t>
  </si>
  <si>
    <t>ชีววิทยา 4</t>
  </si>
  <si>
    <t>ฟิสิกส์ 5</t>
  </si>
  <si>
    <t>เคมี 5</t>
  </si>
  <si>
    <t>ชีววิทยา 5</t>
  </si>
  <si>
    <t>ส33103</t>
  </si>
  <si>
    <t>ศาสนาและจริยธรรม 5</t>
  </si>
  <si>
    <t>ศาสนาและจริยธรรม 6</t>
  </si>
  <si>
    <t>ภาษาฝรั่งเศส 5</t>
  </si>
  <si>
    <t>ภาษาอังกฤษอ่าน-เขียน 5</t>
  </si>
  <si>
    <t>ภาษาอังกฤษเพื่อความก้าวหน้า 5</t>
  </si>
  <si>
    <t>อ33205</t>
  </si>
  <si>
    <t>ภาษาอังกฤษเพื่อการสื่อสาร 5</t>
  </si>
  <si>
    <t>อ33207</t>
  </si>
  <si>
    <t>ภาษาฝรั่งเศส 6</t>
  </si>
  <si>
    <t>ภาษาอังกฤษอ่าน-เขียน 6</t>
  </si>
  <si>
    <t>ภาษาอังกฤษเพื่อความก้าวหน้า 6</t>
  </si>
  <si>
    <t>อ33206</t>
  </si>
  <si>
    <t>ภาษาอังกฤษเพื่อการสื่อสาร 6</t>
  </si>
  <si>
    <t>อ33208</t>
  </si>
  <si>
    <t>โลก ดาราศาสตร์และอวกาศ</t>
  </si>
  <si>
    <t>ระดับช่วงชั้นที่   2    ปีการศึกษา  2556</t>
  </si>
  <si>
    <t xml:space="preserve">ระดับช่วงชั้นที่   3    ปีการศึกษา  2556 </t>
  </si>
  <si>
    <t>1-2556-1</t>
  </si>
  <si>
    <t>1-2556-2</t>
  </si>
  <si>
    <t>ค20210</t>
  </si>
  <si>
    <t>ค20211</t>
  </si>
  <si>
    <t>คณิตศาสตร์เพิ่มพูนฯ</t>
  </si>
  <si>
    <t>ง20230</t>
  </si>
  <si>
    <t>การโปรแกรมเบื้องต้น</t>
  </si>
  <si>
    <t>ง21110</t>
  </si>
  <si>
    <t>ง21111</t>
  </si>
  <si>
    <t>ง21112</t>
  </si>
  <si>
    <t>เทคโนโลยีและการสื่อสาร</t>
  </si>
  <si>
    <t>ง21204</t>
  </si>
  <si>
    <t>การสร้างหนังสืออิเลคทรอนิกส์</t>
  </si>
  <si>
    <t>มัคคุเทศก์น้อยพาที 2</t>
  </si>
  <si>
    <t>การอ่านไพเราะเสนาะจิต</t>
  </si>
  <si>
    <t>พ20209</t>
  </si>
  <si>
    <t>ออกกำลังกายเพื่อสุขภาพ</t>
  </si>
  <si>
    <t>เกมและกีฬาพื้นบ้าน</t>
  </si>
  <si>
    <t>ระดับช่วงชั้นที่   3    ปีการศึกษา  2556</t>
  </si>
  <si>
    <t>ว20210</t>
  </si>
  <si>
    <t>ของเล่นเชิงวิทยาศาสตร์</t>
  </si>
  <si>
    <t>ว20220</t>
  </si>
  <si>
    <t>อิเล็กทรอนิกส์</t>
  </si>
  <si>
    <t>วิทยาศาสตร์พื้นฐาน 1</t>
  </si>
  <si>
    <t>วิทยาศาสตร์เพิ่มเติม 1</t>
  </si>
  <si>
    <t>ว20211</t>
  </si>
  <si>
    <t>วิทยาศาสตร์กับความงาม</t>
  </si>
  <si>
    <t>วิทยาศาสตร์พื้นฐาน 2</t>
  </si>
  <si>
    <t>วิทยาศาสตร์เพิ่มเติม 2</t>
  </si>
  <si>
    <t>ดนตรี-นาฏศิลป์ 1</t>
  </si>
  <si>
    <t>ศ21212</t>
  </si>
  <si>
    <t>นาฏศิลป์ไทย 1.2</t>
  </si>
  <si>
    <t>ประวัติศาสตร์ 1</t>
  </si>
  <si>
    <t>อ20210</t>
  </si>
  <si>
    <t>ภาษาอังกฤษเพื่อการฟังและพูด</t>
  </si>
  <si>
    <t>อ20211</t>
  </si>
  <si>
    <t>ภาษาอังกฤษเพื่อการอ่านและเขียน</t>
  </si>
  <si>
    <t>2-2556-1</t>
  </si>
  <si>
    <t>2-2556-2</t>
  </si>
  <si>
    <t>ง22201</t>
  </si>
  <si>
    <t>ง22202</t>
  </si>
  <si>
    <t>การสร้างงานแอนนิเมชั่น</t>
  </si>
  <si>
    <t>พ20113</t>
  </si>
  <si>
    <t>กระบี่กระบอง</t>
  </si>
  <si>
    <t>พ20202</t>
  </si>
  <si>
    <t>พ20114</t>
  </si>
  <si>
    <t>แชร์บอล</t>
  </si>
  <si>
    <t>พ20205</t>
  </si>
  <si>
    <t>ศ22212</t>
  </si>
  <si>
    <t>นาฏศิลป์ไทย 2.2</t>
  </si>
  <si>
    <t>อ22101</t>
  </si>
  <si>
    <t>อ22201</t>
  </si>
  <si>
    <t>ภาษาอังกฤษเพิ่มเติม 3</t>
  </si>
  <si>
    <t>3-2556-1</t>
  </si>
  <si>
    <t>3-2556-2</t>
  </si>
  <si>
    <t>ง23201</t>
  </si>
  <si>
    <t>ง23202</t>
  </si>
  <si>
    <t>ง23204</t>
  </si>
  <si>
    <t>นิทานพื้นบ้าน 1</t>
  </si>
  <si>
    <t>วรรณกรรมท้องถิ่น</t>
  </si>
  <si>
    <t>กีฬาสากล</t>
  </si>
  <si>
    <t>กีฬาสากล 2</t>
  </si>
  <si>
    <t>นาฎศิลป์พื้นเมือง 3.1</t>
  </si>
  <si>
    <t>ศ23211</t>
  </si>
  <si>
    <t>นาฎศิลป์ไทย 3.1</t>
  </si>
  <si>
    <t>นาฎศิลป์พื้นเมือง 3.2</t>
  </si>
  <si>
    <t>อ23205</t>
  </si>
  <si>
    <t>ค30282</t>
  </si>
  <si>
    <t>4-2556-1</t>
  </si>
  <si>
    <t>4-2556-2</t>
  </si>
  <si>
    <t>การเขียนโปรแกรมเบื้องต้น</t>
  </si>
  <si>
    <t>ง31206</t>
  </si>
  <si>
    <t>การออกแบบและพัฒนาเว็บไซด์</t>
  </si>
  <si>
    <t>พ30203</t>
  </si>
  <si>
    <t>พ30201</t>
  </si>
  <si>
    <t>โลก ดาราศาสตร์และอวกาศพื้นฐาน</t>
  </si>
  <si>
    <t>ดวงดาวและโลกของเรา</t>
  </si>
  <si>
    <t>ส31105</t>
  </si>
  <si>
    <t>สังคมศึกษา</t>
  </si>
  <si>
    <t>ส31106</t>
  </si>
  <si>
    <t>ค30283</t>
  </si>
  <si>
    <t>ค30284</t>
  </si>
  <si>
    <t>คณิตศาสตร์ 4 (สอวน.)</t>
  </si>
  <si>
    <t>5-2556-1</t>
  </si>
  <si>
    <t>5-2556-2</t>
  </si>
  <si>
    <t>ง32201</t>
  </si>
  <si>
    <t>ง32206</t>
  </si>
  <si>
    <t>คอมพิวเตอร์มัลติมีเดีย</t>
  </si>
  <si>
    <t>พ30209</t>
  </si>
  <si>
    <t>เปตอง</t>
  </si>
  <si>
    <t>พ30210</t>
  </si>
  <si>
    <t>ออกกำลังกายและเล่นกีฬาเพื่อสุข</t>
  </si>
  <si>
    <t>ว32181</t>
  </si>
  <si>
    <t>การเคลื่อนที่และแรงในธรรมชาติ</t>
  </si>
  <si>
    <t>ว32208</t>
  </si>
  <si>
    <t>ว32228</t>
  </si>
  <si>
    <t>ว32248</t>
  </si>
  <si>
    <t>ว30290</t>
  </si>
  <si>
    <t>โครงงานวิทย์  1</t>
  </si>
  <si>
    <t>ว32182</t>
  </si>
  <si>
    <t>พลังงาน</t>
  </si>
  <si>
    <t>ว32204</t>
  </si>
  <si>
    <t>ว32209</t>
  </si>
  <si>
    <t>ว32224</t>
  </si>
  <si>
    <t>ว32229</t>
  </si>
  <si>
    <t>ว32244</t>
  </si>
  <si>
    <t>ว32249</t>
  </si>
  <si>
    <t>นาฏศิลป์ 2</t>
  </si>
  <si>
    <t>จ32201</t>
  </si>
  <si>
    <t>จ32202</t>
  </si>
  <si>
    <t>6-2556-1</t>
  </si>
  <si>
    <t>6-2556-2</t>
  </si>
  <si>
    <t>ง33201</t>
  </si>
  <si>
    <t>วิทยาศาสตร์พื้นฐาน (ชีววิทยา)</t>
  </si>
  <si>
    <t xml:space="preserve">ม.6 </t>
  </si>
  <si>
    <t>ดนตรี 1</t>
  </si>
  <si>
    <t>ดนตรี 2</t>
  </si>
  <si>
    <t>จ33201</t>
  </si>
  <si>
    <t>จ33202</t>
  </si>
  <si>
    <t>ระดับช่วงชั้นที่  2  ปีการศึกษา  2556</t>
  </si>
  <si>
    <t>ระดับช่วงชั้นที่  3  ปีการศึกษา  2556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</si>
</sst>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0"/>
    <numFmt numFmtId="194" formatCode="#,##0.0"/>
    <numFmt numFmtId="195" formatCode="#,##0.00_ ;\-#,##0.00\ 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ngsanaUPC"/>
      <family val="1"/>
    </font>
    <font>
      <sz val="20"/>
      <name val="AngsanaUPC"/>
      <family val="1"/>
    </font>
    <font>
      <sz val="15"/>
      <name val="AngsanaUPC"/>
      <family val="1"/>
    </font>
    <font>
      <sz val="16"/>
      <name val="Arial"/>
      <family val="0"/>
    </font>
    <font>
      <sz val="15"/>
      <name val="Arial"/>
      <family val="0"/>
    </font>
    <font>
      <sz val="19"/>
      <name val="AngsanaUP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ngsana New"/>
      <family val="1"/>
    </font>
    <font>
      <sz val="18"/>
      <name val="Angsana New"/>
      <family val="1"/>
    </font>
    <font>
      <b/>
      <sz val="8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sz val="14.75"/>
      <name val="Angsana New"/>
      <family val="1"/>
    </font>
    <font>
      <sz val="14"/>
      <name val="Angsana New"/>
      <family val="1"/>
    </font>
    <font>
      <sz val="13.75"/>
      <name val="Angsana New"/>
      <family val="1"/>
    </font>
    <font>
      <sz val="14.5"/>
      <name val="Angsana New"/>
      <family val="1"/>
    </font>
    <font>
      <sz val="20"/>
      <name val="Angsana New"/>
      <family val="1"/>
    </font>
    <font>
      <sz val="22"/>
      <name val="Angsana New"/>
      <family val="1"/>
    </font>
    <font>
      <sz val="15.25"/>
      <name val="Angsana New"/>
      <family val="1"/>
    </font>
    <font>
      <sz val="21"/>
      <name val="Angsana New"/>
      <family val="1"/>
    </font>
    <font>
      <sz val="15.75"/>
      <name val="Angsana New"/>
      <family val="1"/>
    </font>
    <font>
      <b/>
      <sz val="17.5"/>
      <name val="Angsana New"/>
      <family val="1"/>
    </font>
    <font>
      <b/>
      <sz val="17.75"/>
      <name val="Angsana New"/>
      <family val="1"/>
    </font>
    <font>
      <sz val="19.75"/>
      <name val="Angsana New"/>
      <family val="1"/>
    </font>
    <font>
      <sz val="16.25"/>
      <name val="Angsana New"/>
      <family val="1"/>
    </font>
    <font>
      <sz val="20.25"/>
      <name val="Angsana New"/>
      <family val="1"/>
    </font>
    <font>
      <b/>
      <sz val="18.5"/>
      <name val="Angsana New"/>
      <family val="1"/>
    </font>
    <font>
      <b/>
      <sz val="16.25"/>
      <name val="Angsana New"/>
      <family val="1"/>
    </font>
    <font>
      <b/>
      <sz val="13.75"/>
      <name val="Angsana New"/>
      <family val="1"/>
    </font>
    <font>
      <b/>
      <sz val="9"/>
      <name val="Arial"/>
      <family val="2"/>
    </font>
    <font>
      <sz val="16"/>
      <name val="CordiaUPC"/>
      <family val="2"/>
    </font>
    <font>
      <sz val="10"/>
      <name val="CordiaUPC"/>
      <family val="2"/>
    </font>
    <font>
      <sz val="20.25"/>
      <name val="CordiaUPC"/>
      <family val="2"/>
    </font>
    <font>
      <sz val="18"/>
      <name val="AngsanaUPC"/>
      <family val="1"/>
    </font>
    <font>
      <sz val="10"/>
      <name val="AngsanaUPC"/>
      <family val="1"/>
    </font>
    <font>
      <sz val="19.5"/>
      <name val="Angsana New"/>
      <family val="1"/>
    </font>
    <font>
      <sz val="15.5"/>
      <name val="Angsana New"/>
      <family val="1"/>
    </font>
    <font>
      <sz val="16.5"/>
      <name val="Angsana New"/>
      <family val="1"/>
    </font>
    <font>
      <sz val="14"/>
      <name val="AngsanaUPC"/>
      <family val="1"/>
    </font>
    <font>
      <sz val="12"/>
      <name val="AngsanaUPC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191" fontId="6" fillId="0" borderId="1" xfId="0" applyNumberFormat="1" applyFont="1" applyBorder="1" applyAlignment="1">
      <alignment horizontal="center"/>
    </xf>
    <xf numFmtId="191" fontId="4" fillId="0" borderId="7" xfId="0" applyNumberFormat="1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191" fontId="6" fillId="0" borderId="7" xfId="0" applyNumberFormat="1" applyFont="1" applyBorder="1" applyAlignment="1">
      <alignment horizontal="center"/>
    </xf>
    <xf numFmtId="191" fontId="4" fillId="0" borderId="0" xfId="0" applyNumberFormat="1" applyFont="1" applyAlignment="1">
      <alignment horizontal="center"/>
    </xf>
    <xf numFmtId="191" fontId="4" fillId="0" borderId="1" xfId="0" applyNumberFormat="1" applyFont="1" applyBorder="1" applyAlignment="1">
      <alignment horizontal="center"/>
    </xf>
    <xf numFmtId="191" fontId="0" fillId="0" borderId="0" xfId="0" applyNumberFormat="1" applyAlignment="1">
      <alignment/>
    </xf>
    <xf numFmtId="191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8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2" fontId="6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191" fontId="8" fillId="0" borderId="0" xfId="0" applyNumberFormat="1" applyFont="1" applyAlignment="1">
      <alignment horizontal="center"/>
    </xf>
    <xf numFmtId="0" fontId="4" fillId="0" borderId="9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91" fontId="6" fillId="0" borderId="0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1" fontId="4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191" fontId="6" fillId="0" borderId="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91" fontId="6" fillId="0" borderId="10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 horizontal="center"/>
    </xf>
    <xf numFmtId="191" fontId="40" fillId="0" borderId="0" xfId="0" applyNumberFormat="1" applyFont="1" applyAlignment="1">
      <alignment horizontal="center"/>
    </xf>
    <xf numFmtId="0" fontId="40" fillId="0" borderId="0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2" fontId="0" fillId="0" borderId="0" xfId="0" applyNumberFormat="1" applyAlignment="1">
      <alignment/>
    </xf>
    <xf numFmtId="2" fontId="6" fillId="0" borderId="1" xfId="0" applyNumberFormat="1" applyFont="1" applyBorder="1" applyAlignment="1">
      <alignment horizontal="center" vertical="center"/>
    </xf>
    <xf numFmtId="191" fontId="4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91" fontId="4" fillId="0" borderId="4" xfId="0" applyNumberFormat="1" applyFont="1" applyBorder="1" applyAlignment="1">
      <alignment horizontal="center"/>
    </xf>
    <xf numFmtId="191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191" fontId="6" fillId="0" borderId="4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191" fontId="7" fillId="0" borderId="0" xfId="0" applyNumberFormat="1" applyFont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2" fontId="6" fillId="0" borderId="6" xfId="0" applyNumberFormat="1" applyFont="1" applyBorder="1" applyAlignment="1">
      <alignment horizontal="center"/>
    </xf>
    <xf numFmtId="191" fontId="6" fillId="0" borderId="8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left" vertical="center"/>
    </xf>
    <xf numFmtId="0" fontId="6" fillId="0" borderId="4" xfId="0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1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0" fontId="0" fillId="0" borderId="4" xfId="0" applyBorder="1" applyAlignment="1">
      <alignment/>
    </xf>
    <xf numFmtId="2" fontId="6" fillId="0" borderId="2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 vertical="center"/>
    </xf>
    <xf numFmtId="0" fontId="45" fillId="0" borderId="1" xfId="0" applyFont="1" applyBorder="1" applyAlignment="1">
      <alignment horizontal="center"/>
    </xf>
    <xf numFmtId="0" fontId="45" fillId="0" borderId="1" xfId="0" applyFont="1" applyBorder="1" applyAlignment="1">
      <alignment/>
    </xf>
    <xf numFmtId="0" fontId="44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91" fontId="4" fillId="0" borderId="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4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91" fontId="6" fillId="0" borderId="1" xfId="0" applyNumberFormat="1" applyFont="1" applyBorder="1" applyAlignment="1">
      <alignment horizontal="center" vertical="center"/>
    </xf>
    <xf numFmtId="191" fontId="6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9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แผนภูมิแสดงค่าร้อยละของนักเรียนที่มีผลการเรียน  0, ร, ม.ส. โรงเรียนสตรีชัยภูมิ  ระดับช่วงชั้นที่  2  ปีการศึกษา  2556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รวมสาระ!$R$4:$T$4</c:f>
              <c:strCache/>
            </c:strRef>
          </c:cat>
          <c:val>
            <c:numRef>
              <c:f>รวมสาระ!$R$14:$T$14</c:f>
              <c:numCache/>
            </c:numRef>
          </c:val>
          <c:shape val="box"/>
        </c:ser>
        <c:shape val="box"/>
        <c:axId val="18173181"/>
        <c:axId val="29340902"/>
      </c:bar3DChart>
      <c:catAx>
        <c:axId val="18173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340902"/>
        <c:crosses val="autoZero"/>
        <c:auto val="1"/>
        <c:lblOffset val="100"/>
        <c:noMultiLvlLbl val="0"/>
      </c:catAx>
      <c:valAx>
        <c:axId val="29340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ร้อยละของผลการเรียน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7318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0" i="0" u="none" baseline="0"/>
              <a:t>แผนภูมิแสดงค่าร้อยละของระดับผลการเรียนกลุ่มสาระการเรียนรู้วิทยาศาสตร์ 
   ระดับช่วงชั้นที่ 3  ปีการศึกษา 2556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('[1]วิทยาศาสตร์'!$E$71:$L$71,'[1]วิทยาศาสตร์'!$P$71:$Q$71)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('[1]วิทยาศาสตร์'!$E$81:$L$81,'[1]วิทยาศาสตร์'!$P$81:$Q$81)</c:f>
              <c:numCache>
                <c:ptCount val="10"/>
                <c:pt idx="0">
                  <c:v>4.203517837622975</c:v>
                </c:pt>
                <c:pt idx="1">
                  <c:v>12.02424724237305</c:v>
                </c:pt>
                <c:pt idx="2">
                  <c:v>9.202027228460697</c:v>
                </c:pt>
                <c:pt idx="3">
                  <c:v>14.309847957865447</c:v>
                </c:pt>
                <c:pt idx="4">
                  <c:v>13.485044221405147</c:v>
                </c:pt>
                <c:pt idx="5">
                  <c:v>16.496074729206</c:v>
                </c:pt>
                <c:pt idx="6">
                  <c:v>11.0404451952698</c:v>
                </c:pt>
                <c:pt idx="7">
                  <c:v>19.23879558779688</c:v>
                </c:pt>
                <c:pt idx="8">
                  <c:v>0.3875583821921892</c:v>
                </c:pt>
                <c:pt idx="9">
                  <c:v>1.7092318394117063</c:v>
                </c:pt>
              </c:numCache>
            </c:numRef>
          </c:val>
          <c:shape val="box"/>
        </c:ser>
        <c:shape val="box"/>
        <c:axId val="61784423"/>
        <c:axId val="19188896"/>
      </c:bar3DChart>
      <c:catAx>
        <c:axId val="61784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188896"/>
        <c:crosses val="autoZero"/>
        <c:auto val="1"/>
        <c:lblOffset val="100"/>
        <c:noMultiLvlLbl val="0"/>
      </c:catAx>
      <c:valAx>
        <c:axId val="19188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7844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แผนภูมิแสดงค่าร้อยละของระดับผลการเรียนกลุ่มสาระการเรียนรู้สังคมศึกษา ศาสนา และวัฒนธรรม     
ระดับช่วงชั้นที่ 2  ปีการศึกษา 2556</a:t>
            </a:r>
          </a:p>
        </c:rich>
      </c:tx>
      <c:layout>
        <c:manualLayout>
          <c:xMode val="factor"/>
          <c:yMode val="factor"/>
          <c:x val="-0.00675"/>
          <c:y val="-0.019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06"/>
          <c:w val="0.86675"/>
          <c:h val="0.777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(สังคมศึกษา!$E$4:$L$4,สังคมศึกษา!$P$4:$Q$4)</c:f>
              <c:strCache/>
            </c:strRef>
          </c:cat>
          <c:val>
            <c:numRef>
              <c:f>(สังคมศึกษา!$E$33:$L$33,สังคมศึกษา!$P$33:$Q$33)</c:f>
              <c:numCache/>
            </c:numRef>
          </c:val>
          <c:shape val="box"/>
        </c:ser>
        <c:shape val="box"/>
        <c:axId val="38482337"/>
        <c:axId val="10796714"/>
      </c:bar3DChart>
      <c:catAx>
        <c:axId val="38482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796714"/>
        <c:crosses val="autoZero"/>
        <c:auto val="1"/>
        <c:lblOffset val="100"/>
        <c:noMultiLvlLbl val="0"/>
      </c:catAx>
      <c:valAx>
        <c:axId val="10796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4823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แผนภูมิแสดงค่าร้อยละของระดับผลการเรียนกลุ่มสาระการเรียนรู้สังคมศึกษา ศาสนา และวัฒนธรรม     
ระดับช่วงชั้นที่ 3  ปีการศึกษา 2556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_ ;\-#,##0.00\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(สังคมศึกษา!$E$47:$L$47,สังคมศึกษา!$P$47:$Q$47)</c:f>
              <c:strCache/>
            </c:strRef>
          </c:cat>
          <c:val>
            <c:numRef>
              <c:f>(สังคมศึกษา!$E$75:$L$75,สังคมศึกษา!$P$75:$Q$75)</c:f>
              <c:numCache/>
            </c:numRef>
          </c:val>
          <c:shape val="box"/>
        </c:ser>
        <c:shape val="box"/>
        <c:axId val="30061563"/>
        <c:axId val="2118612"/>
      </c:bar3DChart>
      <c:catAx>
        <c:axId val="30061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18612"/>
        <c:crosses val="autoZero"/>
        <c:auto val="1"/>
        <c:lblOffset val="100"/>
        <c:noMultiLvlLbl val="0"/>
      </c:catAx>
      <c:valAx>
        <c:axId val="2118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0615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0" i="0" u="none" baseline="0"/>
              <a:t>แผนภูมิแสดงค่าร้อยละของระดับผลการเรียนกลุ่มสาระการเรียนรู้สุขศึกษาและพลานามัย     
ระดับช่วงชั้นที่ 2  ปีการศึกษา 2556</a:t>
            </a:r>
          </a:p>
        </c:rich>
      </c:tx>
      <c:layout>
        <c:manualLayout>
          <c:xMode val="factor"/>
          <c:yMode val="factor"/>
          <c:x val="-0.02975"/>
          <c:y val="-0.003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1625"/>
          <c:w val="0.867"/>
          <c:h val="0.767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(พลานามัย!$E$4:$L$4,พลานามัย!$P$4:$Q$4)</c:f>
              <c:strCache/>
            </c:strRef>
          </c:cat>
          <c:val>
            <c:numRef>
              <c:f>(พลานามัย!$E$33:$L$33,พลานามัย!$P$33:$Q$33)</c:f>
              <c:numCache/>
            </c:numRef>
          </c:val>
          <c:shape val="box"/>
        </c:ser>
        <c:shape val="box"/>
        <c:axId val="19067509"/>
        <c:axId val="37389854"/>
      </c:bar3DChart>
      <c:catAx>
        <c:axId val="19067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7389854"/>
        <c:crosses val="autoZero"/>
        <c:auto val="1"/>
        <c:lblOffset val="100"/>
        <c:noMultiLvlLbl val="0"/>
      </c:catAx>
      <c:valAx>
        <c:axId val="37389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0675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/>
              <a:t>แผนภูมิแสดงค่าร้อยละของระดับผลการเรียนกลุ่มสาระการเรียนรู้สุขศึกษาและพลานามัย
      ระดับช่วงชั้นที่  3  ปีการศึกษา 2556</a:t>
            </a:r>
          </a:p>
        </c:rich>
      </c:tx>
      <c:layout>
        <c:manualLayout>
          <c:xMode val="factor"/>
          <c:yMode val="factor"/>
          <c:x val="-0.00425"/>
          <c:y val="0.003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1925"/>
          <c:w val="0.86125"/>
          <c:h val="0.764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(พลานามัย!$E$50:$L$50,พลานามัย!$P$50:$Q$50)</c:f>
              <c:strCache/>
            </c:strRef>
          </c:cat>
          <c:val>
            <c:numRef>
              <c:f>(พลานามัย!$E$64:$L$64,พลานามัย!$P$64:$Q$64)</c:f>
              <c:numCache/>
            </c:numRef>
          </c:val>
          <c:shape val="box"/>
        </c:ser>
        <c:shape val="box"/>
        <c:axId val="964367"/>
        <c:axId val="8679304"/>
      </c:bar3DChart>
      <c:catAx>
        <c:axId val="964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679304"/>
        <c:crosses val="autoZero"/>
        <c:auto val="1"/>
        <c:lblOffset val="100"/>
        <c:noMultiLvlLbl val="0"/>
      </c:catAx>
      <c:valAx>
        <c:axId val="8679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643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0" i="0" u="none" baseline="0"/>
              <a:t>แผนภูมิแสดงค่าร้อยละของระดับผลการเรียนกลุ่มสาระการเรียนรู้ศิลปะ     
 ระดับช่วงชั้นที่ 2  ปีการศึกษา 2556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(ศิลปะ!$E$4:$L$4,ศิลปะ!$P$4:$Q$4)</c:f>
              <c:strCache/>
            </c:strRef>
          </c:cat>
          <c:val>
            <c:numRef>
              <c:f>(ศิลปะ!$E$35:$L$35,ศิลปะ!$P$35:$Q$35)</c:f>
              <c:numCache/>
            </c:numRef>
          </c:val>
          <c:shape val="box"/>
        </c:ser>
        <c:shape val="box"/>
        <c:axId val="11004873"/>
        <c:axId val="31934994"/>
      </c:bar3DChart>
      <c:catAx>
        <c:axId val="11004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934994"/>
        <c:crosses val="autoZero"/>
        <c:auto val="1"/>
        <c:lblOffset val="100"/>
        <c:noMultiLvlLbl val="0"/>
      </c:catAx>
      <c:valAx>
        <c:axId val="31934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0048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0" i="0" u="none" baseline="0"/>
              <a:t>แผนภูมิแสดงค่าร้อยละของระดับผลการเรียนกลุ่มสาระการเรียนรู้ศิลปะ      
 ระดับช่วงชั้นที่ 3  ปีการศึกษา 2556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(ศิลปะ!$E$50:$L$50,ศิลปะ!$P$50:$Q$50)</c:f>
              <c:strCache/>
            </c:strRef>
          </c:cat>
          <c:val>
            <c:numRef>
              <c:f>(ศิลปะ!$E$58:$L$58,ศิลปะ!$P$58:$Q$58)</c:f>
              <c:numCache/>
            </c:numRef>
          </c:val>
          <c:shape val="box"/>
        </c:ser>
        <c:shape val="box"/>
        <c:axId val="18979491"/>
        <c:axId val="36597692"/>
      </c:bar3DChart>
      <c:catAx>
        <c:axId val="18979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597692"/>
        <c:crosses val="autoZero"/>
        <c:auto val="1"/>
        <c:lblOffset val="100"/>
        <c:noMultiLvlLbl val="0"/>
      </c:catAx>
      <c:valAx>
        <c:axId val="36597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9794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/>
              <a:t>แผนภูมิแสดงค่าร้อยละของระดับผลการเรียนกลุ่มสาระการเรียนรู้การงานอาชีพและเทคโนโลยี    
   ระดับช่วงชั้นที่ 2  ปีการศึกษา 2556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('การงานอาชีพ ฯ'!$E$4:$L$4,'การงานอาชีพ ฯ'!$P$4:$Q$4)</c:f>
              <c:strCache/>
            </c:strRef>
          </c:cat>
          <c:val>
            <c:numRef>
              <c:f>('การงานอาชีพ ฯ'!$E$54:$L$54,'การงานอาชีพ ฯ'!$P$54:$Q$54)</c:f>
              <c:numCache/>
            </c:numRef>
          </c:val>
          <c:shape val="box"/>
        </c:ser>
        <c:shape val="box"/>
        <c:axId val="60943773"/>
        <c:axId val="11623046"/>
      </c:bar3DChart>
      <c:catAx>
        <c:axId val="60943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1623046"/>
        <c:crosses val="autoZero"/>
        <c:auto val="1"/>
        <c:lblOffset val="100"/>
        <c:noMultiLvlLbl val="0"/>
      </c:catAx>
      <c:valAx>
        <c:axId val="11623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9437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/>
              <a:t>แผนภูมิแสดงค่าร้อยละของระดับผลการเรียนกลุ่มสาระการเรียนรู้การงานอาชีพและเทคโนโลยี    
   ระดับช่วงชั้นที่ 3  ปีการศึกษา 2556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('การงานอาชีพ ฯ'!$E$71:$L$71,'การงานอาชีพ ฯ'!$P$71:$Q$71)</c:f>
              <c:strCache/>
            </c:strRef>
          </c:cat>
          <c:val>
            <c:numRef>
              <c:f>('การงานอาชีพ ฯ'!$E$103:$L$103,'การงานอาชีพ ฯ'!$P$103:$Q$103)</c:f>
              <c:numCache/>
            </c:numRef>
          </c:val>
          <c:shape val="box"/>
        </c:ser>
        <c:shape val="box"/>
        <c:axId val="37498551"/>
        <c:axId val="1942640"/>
      </c:bar3DChart>
      <c:catAx>
        <c:axId val="37498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42640"/>
        <c:crosses val="autoZero"/>
        <c:auto val="1"/>
        <c:lblOffset val="100"/>
        <c:noMultiLvlLbl val="0"/>
      </c:catAx>
      <c:valAx>
        <c:axId val="1942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4985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0" i="0" u="none" baseline="0"/>
              <a:t>แผนภูมิแสดงค่าร้อยละของระดับผลการเรียนกลุ่มสาระการเรียนรู้ภาษาต่างประเทศ    
    ระดับช่วงชั้นที่ 2  ปีการศึกษา 2556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975"/>
          <c:y val="0.212"/>
          <c:w val="0.85475"/>
          <c:h val="0.744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(ภาษาต่างประเทศ!$E$4:$L$4,ภาษาต่างประเทศ!$P$4:$Q$4)</c:f>
              <c:strCache/>
            </c:strRef>
          </c:cat>
          <c:val>
            <c:numRef>
              <c:f>(ภาษาต่างประเทศ!$E$35:$L$35,ภาษาต่างประเทศ!$P$35:$Q$35)</c:f>
              <c:numCache/>
            </c:numRef>
          </c:val>
          <c:shape val="box"/>
        </c:ser>
        <c:shape val="box"/>
        <c:axId val="17483761"/>
        <c:axId val="23136122"/>
      </c:bar3DChart>
      <c:catAx>
        <c:axId val="17483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136122"/>
        <c:crosses val="autoZero"/>
        <c:auto val="1"/>
        <c:lblOffset val="100"/>
        <c:noMultiLvlLbl val="0"/>
      </c:catAx>
      <c:valAx>
        <c:axId val="23136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4837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25"/>
          <c:y val="0.578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/>
              <a:t>แผนภูมิแสดงค่าร้อยละของระดับผลการเรียน โรงเรียนสตรีชัยภูมิ 
ระดับช่วงชั้นที่ 2  ปีการศึกษา 2556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255"/>
          <c:w val="0.8655"/>
          <c:h val="0.725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(รวมสาระ!$C$4:$J$4,รวมสาระ!$N$4:$O$4)</c:f>
              <c:strCache/>
            </c:strRef>
          </c:cat>
          <c:val>
            <c:numRef>
              <c:f>(รวมสาระ!$C$14:$J$14,รวมสาระ!$N$14:$O$14)</c:f>
              <c:numCache/>
            </c:numRef>
          </c:val>
          <c:shape val="box"/>
        </c:ser>
        <c:shape val="box"/>
        <c:axId val="62741527"/>
        <c:axId val="27802832"/>
      </c:bar3DChart>
      <c:catAx>
        <c:axId val="62741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7802832"/>
        <c:crosses val="autoZero"/>
        <c:auto val="1"/>
        <c:lblOffset val="100"/>
        <c:noMultiLvlLbl val="0"/>
      </c:catAx>
      <c:valAx>
        <c:axId val="27802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7415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0" i="0" u="none" baseline="0"/>
              <a:t>แผนภูมิแสดงค่าร้อยละของระดับผลการเรียนกลุ่มสาระการเรียนรู้ภาษาต่างประเทศ     
 ระดับช่วงชั้นที่ 3  ปีการศึกษา 2556</a:t>
            </a:r>
          </a:p>
        </c:rich>
      </c:tx>
      <c:layout>
        <c:manualLayout>
          <c:xMode val="factor"/>
          <c:yMode val="factor"/>
          <c:x val="0.0055"/>
          <c:y val="-0.019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345"/>
          <c:w val="0.86475"/>
          <c:h val="0.749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(ภาษาต่างประเทศ!$E$70:$L$70,ภาษาต่างประเทศ!$P$70:$Q$70)</c:f>
              <c:strCache/>
            </c:strRef>
          </c:cat>
          <c:val>
            <c:numRef>
              <c:f>(ภาษาต่างประเทศ!$E$103:$L$103,ภาษาต่างประเทศ!$P$103:$Q$103)</c:f>
              <c:numCache/>
            </c:numRef>
          </c:val>
          <c:shape val="box"/>
        </c:ser>
        <c:shape val="box"/>
        <c:axId val="6898507"/>
        <c:axId val="62086564"/>
      </c:bar3DChart>
      <c:catAx>
        <c:axId val="6898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2086564"/>
        <c:crosses val="autoZero"/>
        <c:auto val="1"/>
        <c:lblOffset val="100"/>
        <c:noMultiLvlLbl val="0"/>
      </c:catAx>
      <c:valAx>
        <c:axId val="62086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898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แผนภูมิแสดงค่าร้อยละของระดับผลการเรียน โรงเรียนสตรีชัยภูมิ 
 ระดับช่วงชั้นที่ 3  ปีการศึกษา 2556</a:t>
            </a:r>
          </a:p>
        </c:rich>
      </c:tx>
      <c:layout>
        <c:manualLayout>
          <c:xMode val="factor"/>
          <c:yMode val="factor"/>
          <c:x val="0.02075"/>
          <c:y val="-0.015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25325"/>
          <c:w val="0.907"/>
          <c:h val="0.717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(รวมสาระ!$C$26:$J$26,รวมสาระ!$N$26:$O$26)</c:f>
              <c:strCache/>
            </c:strRef>
          </c:cat>
          <c:val>
            <c:numRef>
              <c:f>(รวมสาระ!$C$36:$J$36,รวมสาระ!$N$36:$O$36)</c:f>
              <c:numCache/>
            </c:numRef>
          </c:val>
          <c:shape val="box"/>
        </c:ser>
        <c:shape val="box"/>
        <c:axId val="48898897"/>
        <c:axId val="37436890"/>
      </c:bar3DChart>
      <c:catAx>
        <c:axId val="48898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7436890"/>
        <c:crosses val="autoZero"/>
        <c:auto val="1"/>
        <c:lblOffset val="100"/>
        <c:noMultiLvlLbl val="0"/>
      </c:catAx>
      <c:valAx>
        <c:axId val="374368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88988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5"/>
          <c:y val="0.580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แผนภูมิแสดงค่าร้อยละของนักเรียนที่มีผลการเรียน 0, ร, ม.ส. โรงเรียนสตรีชัยภูมิ ช่วงชั้นที่ 3  ปีการศึกษา 2556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รวมสาระ!$R$26:$T$26</c:f>
              <c:strCache/>
            </c:strRef>
          </c:cat>
          <c:val>
            <c:numRef>
              <c:f>รวมสาระ!$R$36:$T$36</c:f>
              <c:numCache/>
            </c:numRef>
          </c:val>
          <c:shape val="box"/>
        </c:ser>
        <c:shape val="box"/>
        <c:axId val="1387691"/>
        <c:axId val="12489220"/>
      </c:bar3DChart>
      <c:catAx>
        <c:axId val="1387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489220"/>
        <c:crosses val="autoZero"/>
        <c:auto val="1"/>
        <c:lblOffset val="100"/>
        <c:noMultiLvlLbl val="0"/>
      </c:catAx>
      <c:valAx>
        <c:axId val="12489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ร้อยละของผลการเรียน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769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/>
              <a:t>แผนภูมิแสดงร้อยละของระดับผลการเรียนกลุ่มสาระการเรียนรู้ภาษาไทย  
ระดับช่วงชั้นที่ 2  ปีการศึกษา 2556</a:t>
            </a:r>
          </a:p>
        </c:rich>
      </c:tx>
      <c:layout>
        <c:manualLayout>
          <c:xMode val="factor"/>
          <c:yMode val="factor"/>
          <c:x val="-0.022"/>
          <c:y val="-0.00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44"/>
          <c:w val="0.879"/>
          <c:h val="0.737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(ภาษาไทย!$E$4:$L$4,ภาษาไทย!$P$4:$Q$4)</c:f>
              <c:strCache/>
            </c:strRef>
          </c:cat>
          <c:val>
            <c:numRef>
              <c:f>(ภาษาไทย!$E$17:$L$17,ภาษาไทย!$P$17:$Q$17)</c:f>
              <c:numCache/>
            </c:numRef>
          </c:val>
          <c:shape val="box"/>
        </c:ser>
        <c:shape val="box"/>
        <c:axId val="45294117"/>
        <c:axId val="4993870"/>
      </c:bar3DChart>
      <c:catAx>
        <c:axId val="45294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993870"/>
        <c:crosses val="autoZero"/>
        <c:auto val="1"/>
        <c:lblOffset val="100"/>
        <c:noMultiLvlLbl val="0"/>
      </c:catAx>
      <c:valAx>
        <c:axId val="4993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2941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/>
              <a:t>แผนภูมิแสดงร้อยละของระดับผลการเรียนกลุ่มสาระการเรียนรู้ภาษาไทย   
ระดับช่วงชั้นที่ 3  ปีการศึกษา 2556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26"/>
          <c:w val="0.86675"/>
          <c:h val="0.758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(ภาษาไทย!$E$27:$L$27,ภาษาไทย!$P$27:$Q$27)</c:f>
              <c:strCache/>
            </c:strRef>
          </c:cat>
          <c:val>
            <c:numRef>
              <c:f>(ภาษาไทย!$E$41:$L$41,ภาษาไทย!$P$41:$Q$41)</c:f>
              <c:numCache/>
            </c:numRef>
          </c:val>
          <c:shape val="box"/>
        </c:ser>
        <c:shape val="box"/>
        <c:axId val="44944831"/>
        <c:axId val="1850296"/>
      </c:bar3DChart>
      <c:catAx>
        <c:axId val="44944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50296"/>
        <c:crosses val="autoZero"/>
        <c:auto val="1"/>
        <c:lblOffset val="100"/>
        <c:noMultiLvlLbl val="0"/>
      </c:catAx>
      <c:valAx>
        <c:axId val="1850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944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0" i="0" u="none" baseline="0"/>
              <a:t> แผนภูมิแสดงค่าร้อยละของระดับผลการเรียนกลุ่มสาระการเรียนรู้คณิตศาสตร์  
ระดับช่วงชั้นที่ 2  ปีการศึกษา 2556
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165"/>
          <c:w val="0.8705"/>
          <c:h val="0.767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(คณิตศาสตร์!$E$4:$L$4,คณิตศาสตร์!$P$4:$Q$4)</c:f>
              <c:strCache/>
            </c:strRef>
          </c:cat>
          <c:val>
            <c:numRef>
              <c:f>(คณิตศาสตร์!$E$20:$L$20,คณิตศาสตร์!$P$20:$Q$20)</c:f>
              <c:numCache/>
            </c:numRef>
          </c:val>
          <c:shape val="box"/>
        </c:ser>
        <c:shape val="box"/>
        <c:axId val="16652665"/>
        <c:axId val="15656258"/>
      </c:bar3DChart>
      <c:catAx>
        <c:axId val="16652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5656258"/>
        <c:crosses val="autoZero"/>
        <c:auto val="1"/>
        <c:lblOffset val="100"/>
        <c:noMultiLvlLbl val="0"/>
      </c:catAx>
      <c:valAx>
        <c:axId val="15656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crossAx val="166526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/>
              <a:t>แผนภูมิแสดงค่าร้อยละของระดับผลการเรียนกลุ่มสาระการเรียนรู้คณิตศาสตร์ 
  ระดับช่วงชั้นที่  3  ปีการศึกษา 2556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(คณิตศาสตร์!$E$27:$L$27,คณิตศาสตร์!$P$27:$Q$27)</c:f>
              <c:strCache/>
            </c:strRef>
          </c:cat>
          <c:val>
            <c:numRef>
              <c:f>(คณิตศาสตร์!$E$59:$L$59,คณิตศาสตร์!$P$59:$Q$59)</c:f>
              <c:numCache/>
            </c:numRef>
          </c:val>
          <c:shape val="box"/>
        </c:ser>
        <c:shape val="box"/>
        <c:axId val="6688595"/>
        <c:axId val="60197356"/>
      </c:bar3DChart>
      <c:catAx>
        <c:axId val="6688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0197356"/>
        <c:crosses val="autoZero"/>
        <c:auto val="1"/>
        <c:lblOffset val="100"/>
        <c:noMultiLvlLbl val="0"/>
      </c:catAx>
      <c:valAx>
        <c:axId val="60197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885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0" i="0" u="none" baseline="0"/>
              <a:t>แผนภูมิแสดงค่าร้อยละของระดับผลการเรียนกลุ่มสาระการเรียนรู้วิทยาศาสตร์   
ระดับช่วงชั้นที่ 2  ปีการศึกษา 2556</a:t>
            </a:r>
          </a:p>
        </c:rich>
      </c:tx>
      <c:layout>
        <c:manualLayout>
          <c:xMode val="factor"/>
          <c:yMode val="factor"/>
          <c:x val="0.001"/>
          <c:y val="-0.019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23125"/>
          <c:w val="0.86475"/>
          <c:h val="0.7517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(วิทยาศาสตร์!$E$4:$L$4,วิทยาศาสตร์!$P$4:$Q$4)</c:f>
              <c:numCache/>
            </c:numRef>
          </c:cat>
          <c:val>
            <c:numRef>
              <c:f>(วิทยาศาสตร์!$E$21:$L$21,วิทยาศาสตร์!$P$21:$Q$21)</c:f>
              <c:numCache/>
            </c:numRef>
          </c:val>
          <c:shape val="box"/>
        </c:ser>
        <c:shape val="box"/>
        <c:axId val="4905293"/>
        <c:axId val="44147638"/>
      </c:bar3DChart>
      <c:catAx>
        <c:axId val="4905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147638"/>
        <c:crosses val="autoZero"/>
        <c:auto val="1"/>
        <c:lblOffset val="100"/>
        <c:noMultiLvlLbl val="0"/>
      </c:catAx>
      <c:valAx>
        <c:axId val="44147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9052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2</xdr:row>
      <xdr:rowOff>219075</xdr:rowOff>
    </xdr:from>
    <xdr:to>
      <xdr:col>11</xdr:col>
      <xdr:colOff>304800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7143750" y="962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24</xdr:row>
      <xdr:rowOff>219075</xdr:rowOff>
    </xdr:from>
    <xdr:to>
      <xdr:col>11</xdr:col>
      <xdr:colOff>314325</xdr:colOff>
      <xdr:row>24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7153275" y="6543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14</xdr:row>
      <xdr:rowOff>104775</xdr:rowOff>
    </xdr:from>
    <xdr:to>
      <xdr:col>14</xdr:col>
      <xdr:colOff>352425</xdr:colOff>
      <xdr:row>20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00025" y="4391025"/>
          <a:ext cx="851535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                รายงานผลการเรียนกลุ่มสาระการเรียนรู้ โรงเรียนสตรีชัยภูมิ  ระดับช่วงชั้นที่  2   ปีการศึกษา  2556  พบว่า มีนักเรียนที่ได้รับการตัดสินผลการเรียน 49,663  คน       คิดเป็นร้อยละ 99.80   จำนวนนักเรียนที่สอบไม่ผ่าน  634  คน คิดเป็นร้อยละ  1.28   นักเรียนที่ไม่ได้รับการตัดสินผลการเรียน  99  คน  คิดเป็นร้อยละ  0.20  ค่าเฉลี่ยรวมของผลการเรียนเท่ากับ  2.92   ส่วนเบี่ยงเบนมาตรฐาน  1.002</a:t>
          </a:r>
        </a:p>
      </xdr:txBody>
    </xdr:sp>
    <xdr:clientData/>
  </xdr:twoCellAnchor>
  <xdr:twoCellAnchor>
    <xdr:from>
      <xdr:col>0</xdr:col>
      <xdr:colOff>19050</xdr:colOff>
      <xdr:row>36</xdr:row>
      <xdr:rowOff>104775</xdr:rowOff>
    </xdr:from>
    <xdr:to>
      <xdr:col>14</xdr:col>
      <xdr:colOff>419100</xdr:colOff>
      <xdr:row>43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050" y="9972675"/>
          <a:ext cx="876300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                รายงานผลการเรียนกลุ่มสาระการเรียนรู้ โรงเรียนสตรีชัยภูมิ  ระดับช่วงชั้นที่  3  ปีการศึกษา  2556  พบว่า มีนักเรียนที่ได้รับการตัดสินผลการเรียน 55,232  คน   คิดเป็นร้อยละ 99.60   จำนวนนักเรียนที่สอบไม่ผ่าน  984   คน คิดเป็นร้อยละ 1.78   นักเรียนที่ไม่ได้รับการตัดสินผลการเรียน  221   คน  คิดเป็นร้อยละ 0.40  ค่าเฉลี่ยรวมของผลการเรียนเท่ากับ  2.92   ส่วนเบี่ยงเบนมาตรฐาน  1.028</a:t>
          </a:r>
        </a:p>
      </xdr:txBody>
    </xdr:sp>
    <xdr:clientData/>
  </xdr:twoCellAnchor>
  <xdr:twoCellAnchor>
    <xdr:from>
      <xdr:col>20</xdr:col>
      <xdr:colOff>38100</xdr:colOff>
      <xdr:row>1</xdr:row>
      <xdr:rowOff>333375</xdr:rowOff>
    </xdr:from>
    <xdr:to>
      <xdr:col>26</xdr:col>
      <xdr:colOff>514350</xdr:colOff>
      <xdr:row>14</xdr:row>
      <xdr:rowOff>38100</xdr:rowOff>
    </xdr:to>
    <xdr:graphicFrame>
      <xdr:nvGraphicFramePr>
        <xdr:cNvPr id="5" name="Chart 5"/>
        <xdr:cNvGraphicFramePr/>
      </xdr:nvGraphicFramePr>
      <xdr:xfrm>
        <a:off x="13268325" y="704850"/>
        <a:ext cx="41338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46</xdr:row>
      <xdr:rowOff>104775</xdr:rowOff>
    </xdr:from>
    <xdr:to>
      <xdr:col>14</xdr:col>
      <xdr:colOff>123825</xdr:colOff>
      <xdr:row>77</xdr:row>
      <xdr:rowOff>28575</xdr:rowOff>
    </xdr:to>
    <xdr:graphicFrame>
      <xdr:nvGraphicFramePr>
        <xdr:cNvPr id="6" name="Chart 6"/>
        <xdr:cNvGraphicFramePr/>
      </xdr:nvGraphicFramePr>
      <xdr:xfrm>
        <a:off x="38100" y="11591925"/>
        <a:ext cx="844867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114300</xdr:colOff>
      <xdr:row>0</xdr:row>
      <xdr:rowOff>19050</xdr:rowOff>
    </xdr:from>
    <xdr:to>
      <xdr:col>14</xdr:col>
      <xdr:colOff>390525</xdr:colOff>
      <xdr:row>0</xdr:row>
      <xdr:rowOff>219075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8477250" y="190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46</a:t>
          </a:r>
        </a:p>
      </xdr:txBody>
    </xdr:sp>
    <xdr:clientData/>
  </xdr:twoCellAnchor>
  <xdr:twoCellAnchor>
    <xdr:from>
      <xdr:col>14</xdr:col>
      <xdr:colOff>85725</xdr:colOff>
      <xdr:row>46</xdr:row>
      <xdr:rowOff>95250</xdr:rowOff>
    </xdr:from>
    <xdr:to>
      <xdr:col>14</xdr:col>
      <xdr:colOff>361950</xdr:colOff>
      <xdr:row>47</xdr:row>
      <xdr:rowOff>133350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8448675" y="115824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47</a:t>
          </a:r>
        </a:p>
      </xdr:txBody>
    </xdr:sp>
    <xdr:clientData/>
  </xdr:twoCellAnchor>
  <xdr:twoCellAnchor>
    <xdr:from>
      <xdr:col>14</xdr:col>
      <xdr:colOff>161925</xdr:colOff>
      <xdr:row>22</xdr:row>
      <xdr:rowOff>66675</xdr:rowOff>
    </xdr:from>
    <xdr:to>
      <xdr:col>14</xdr:col>
      <xdr:colOff>438150</xdr:colOff>
      <xdr:row>22</xdr:row>
      <xdr:rowOff>266700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8524875" y="56483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48</a:t>
          </a:r>
        </a:p>
      </xdr:txBody>
    </xdr:sp>
    <xdr:clientData/>
  </xdr:twoCellAnchor>
  <xdr:twoCellAnchor>
    <xdr:from>
      <xdr:col>14</xdr:col>
      <xdr:colOff>114300</xdr:colOff>
      <xdr:row>82</xdr:row>
      <xdr:rowOff>85725</xdr:rowOff>
    </xdr:from>
    <xdr:to>
      <xdr:col>14</xdr:col>
      <xdr:colOff>390525</xdr:colOff>
      <xdr:row>83</xdr:row>
      <xdr:rowOff>123825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8477250" y="174021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49</a:t>
          </a:r>
        </a:p>
      </xdr:txBody>
    </xdr:sp>
    <xdr:clientData/>
  </xdr:twoCellAnchor>
  <xdr:twoCellAnchor>
    <xdr:from>
      <xdr:col>26</xdr:col>
      <xdr:colOff>190500</xdr:colOff>
      <xdr:row>0</xdr:row>
      <xdr:rowOff>47625</xdr:rowOff>
    </xdr:from>
    <xdr:to>
      <xdr:col>26</xdr:col>
      <xdr:colOff>466725</xdr:colOff>
      <xdr:row>0</xdr:row>
      <xdr:rowOff>247650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17078325" y="476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50</a:t>
          </a:r>
        </a:p>
      </xdr:txBody>
    </xdr:sp>
    <xdr:clientData/>
  </xdr:twoCellAnchor>
  <xdr:twoCellAnchor>
    <xdr:from>
      <xdr:col>26</xdr:col>
      <xdr:colOff>190500</xdr:colOff>
      <xdr:row>22</xdr:row>
      <xdr:rowOff>47625</xdr:rowOff>
    </xdr:from>
    <xdr:to>
      <xdr:col>26</xdr:col>
      <xdr:colOff>466725</xdr:colOff>
      <xdr:row>22</xdr:row>
      <xdr:rowOff>247650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17078325" y="56292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51</a:t>
          </a:r>
        </a:p>
      </xdr:txBody>
    </xdr:sp>
    <xdr:clientData/>
  </xdr:twoCellAnchor>
  <xdr:twoCellAnchor>
    <xdr:from>
      <xdr:col>0</xdr:col>
      <xdr:colOff>85725</xdr:colOff>
      <xdr:row>83</xdr:row>
      <xdr:rowOff>76200</xdr:rowOff>
    </xdr:from>
    <xdr:to>
      <xdr:col>14</xdr:col>
      <xdr:colOff>200025</xdr:colOff>
      <xdr:row>111</xdr:row>
      <xdr:rowOff>104775</xdr:rowOff>
    </xdr:to>
    <xdr:graphicFrame>
      <xdr:nvGraphicFramePr>
        <xdr:cNvPr id="13" name="Chart 7"/>
        <xdr:cNvGraphicFramePr/>
      </xdr:nvGraphicFramePr>
      <xdr:xfrm>
        <a:off x="85725" y="17554575"/>
        <a:ext cx="8477250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38100</xdr:colOff>
      <xdr:row>23</xdr:row>
      <xdr:rowOff>342900</xdr:rowOff>
    </xdr:from>
    <xdr:to>
      <xdr:col>26</xdr:col>
      <xdr:colOff>495300</xdr:colOff>
      <xdr:row>35</xdr:row>
      <xdr:rowOff>104775</xdr:rowOff>
    </xdr:to>
    <xdr:graphicFrame>
      <xdr:nvGraphicFramePr>
        <xdr:cNvPr id="14" name="Chart 17"/>
        <xdr:cNvGraphicFramePr/>
      </xdr:nvGraphicFramePr>
      <xdr:xfrm>
        <a:off x="13268325" y="6296025"/>
        <a:ext cx="4114800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76200</xdr:rowOff>
    </xdr:from>
    <xdr:to>
      <xdr:col>17</xdr:col>
      <xdr:colOff>533400</xdr:colOff>
      <xdr:row>20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5105400"/>
          <a:ext cx="87344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5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รายงานผลการเรียนกลุ่มสาระการเรียนรู้ภาษาไทย ระดับช่วงชั้นที่  2   ปีการศึกษา  2556  พบว่า มีนักเรียนที่ได้รับการตัดสินผลการเรียน 3,589  คน    คิดเป็นร้อยละ 99.69   จำนวนนักเรียนที่สอบไม่ผ่าน 136  คน คิดเป็นร้อยละ 3.79   นักเรียนที่ไม่ได้รับการตัดสินผลการเรียน  11   คน  คิดเป็นร้อยละ  0.31    ค่าเฉลี่ยรวมของผลการเรียนเท่ากับ 2.84   ส่วนเบี่ยงเบนมาตรฐาน  1.058</a:t>
          </a:r>
        </a:p>
      </xdr:txBody>
    </xdr:sp>
    <xdr:clientData/>
  </xdr:twoCellAnchor>
  <xdr:twoCellAnchor>
    <xdr:from>
      <xdr:col>0</xdr:col>
      <xdr:colOff>47625</xdr:colOff>
      <xdr:row>41</xdr:row>
      <xdr:rowOff>57150</xdr:rowOff>
    </xdr:from>
    <xdr:to>
      <xdr:col>17</xdr:col>
      <xdr:colOff>533400</xdr:colOff>
      <xdr:row>44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11639550"/>
          <a:ext cx="87344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รายงานผลการเรียนกลุ่มสาระการเรียนรู้ภาษาไทย ระดับช่วงชั้นที่  3    ปีการศึกษา  2556  พบว่า มีนักเรียนที่ได้รับการตัดสินผลการเรียน 3,680  คน       คิดเป็นร้อยละ 99.65   จำนวนนักเรียนที่สอบไม่ผ่าน  51   คน คิดเป็นร้อยละ 1.39   นักเรียนที่ไม่ได้รับการตัดสินผลการเรียน  13   คน  คิดเป็นร้อยละ   0.35   ค่าเฉลี่ยรวมของผลการเรียนเท่ากับ  3.15   ส่วนเบี่ยงเบนมาตรฐาน  0.893</a:t>
          </a:r>
        </a:p>
      </xdr:txBody>
    </xdr:sp>
    <xdr:clientData/>
  </xdr:twoCellAnchor>
  <xdr:twoCellAnchor>
    <xdr:from>
      <xdr:col>13</xdr:col>
      <xdr:colOff>114300</xdr:colOff>
      <xdr:row>25</xdr:row>
      <xdr:rowOff>219075</xdr:rowOff>
    </xdr:from>
    <xdr:to>
      <xdr:col>13</xdr:col>
      <xdr:colOff>190500</xdr:colOff>
      <xdr:row>25</xdr:row>
      <xdr:rowOff>219075</xdr:rowOff>
    </xdr:to>
    <xdr:sp>
      <xdr:nvSpPr>
        <xdr:cNvPr id="3" name="Line 6"/>
        <xdr:cNvSpPr>
          <a:spLocks/>
        </xdr:cNvSpPr>
      </xdr:nvSpPr>
      <xdr:spPr>
        <a:xfrm>
          <a:off x="7048500" y="72390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2</xdr:row>
      <xdr:rowOff>219075</xdr:rowOff>
    </xdr:from>
    <xdr:to>
      <xdr:col>13</xdr:col>
      <xdr:colOff>190500</xdr:colOff>
      <xdr:row>2</xdr:row>
      <xdr:rowOff>219075</xdr:rowOff>
    </xdr:to>
    <xdr:sp>
      <xdr:nvSpPr>
        <xdr:cNvPr id="4" name="Line 7"/>
        <xdr:cNvSpPr>
          <a:spLocks/>
        </xdr:cNvSpPr>
      </xdr:nvSpPr>
      <xdr:spPr>
        <a:xfrm>
          <a:off x="7048500" y="8191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47</xdr:row>
      <xdr:rowOff>133350</xdr:rowOff>
    </xdr:from>
    <xdr:to>
      <xdr:col>17</xdr:col>
      <xdr:colOff>542925</xdr:colOff>
      <xdr:row>65</xdr:row>
      <xdr:rowOff>66675</xdr:rowOff>
    </xdr:to>
    <xdr:graphicFrame>
      <xdr:nvGraphicFramePr>
        <xdr:cNvPr id="5" name="Chart 8"/>
        <xdr:cNvGraphicFramePr/>
      </xdr:nvGraphicFramePr>
      <xdr:xfrm>
        <a:off x="38100" y="12687300"/>
        <a:ext cx="87534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69</xdr:row>
      <xdr:rowOff>133350</xdr:rowOff>
    </xdr:from>
    <xdr:to>
      <xdr:col>17</xdr:col>
      <xdr:colOff>476250</xdr:colOff>
      <xdr:row>90</xdr:row>
      <xdr:rowOff>85725</xdr:rowOff>
    </xdr:to>
    <xdr:graphicFrame>
      <xdr:nvGraphicFramePr>
        <xdr:cNvPr id="6" name="Chart 9"/>
        <xdr:cNvGraphicFramePr/>
      </xdr:nvGraphicFramePr>
      <xdr:xfrm>
        <a:off x="66675" y="16249650"/>
        <a:ext cx="865822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161925</xdr:colOff>
      <xdr:row>0</xdr:row>
      <xdr:rowOff>47625</xdr:rowOff>
    </xdr:from>
    <xdr:to>
      <xdr:col>17</xdr:col>
      <xdr:colOff>485775</xdr:colOff>
      <xdr:row>0</xdr:row>
      <xdr:rowOff>304800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8410575" y="47625"/>
          <a:ext cx="3238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17</xdr:col>
      <xdr:colOff>114300</xdr:colOff>
      <xdr:row>23</xdr:row>
      <xdr:rowOff>66675</xdr:rowOff>
    </xdr:from>
    <xdr:to>
      <xdr:col>17</xdr:col>
      <xdr:colOff>438150</xdr:colOff>
      <xdr:row>24</xdr:row>
      <xdr:rowOff>9525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8362950" y="6467475"/>
          <a:ext cx="3238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17</xdr:col>
      <xdr:colOff>123825</xdr:colOff>
      <xdr:row>46</xdr:row>
      <xdr:rowOff>38100</xdr:rowOff>
    </xdr:from>
    <xdr:to>
      <xdr:col>17</xdr:col>
      <xdr:colOff>447675</xdr:colOff>
      <xdr:row>47</xdr:row>
      <xdr:rowOff>19050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8372475" y="12430125"/>
          <a:ext cx="3238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17</xdr:col>
      <xdr:colOff>57150</xdr:colOff>
      <xdr:row>69</xdr:row>
      <xdr:rowOff>28575</xdr:rowOff>
    </xdr:from>
    <xdr:to>
      <xdr:col>17</xdr:col>
      <xdr:colOff>381000</xdr:colOff>
      <xdr:row>70</xdr:row>
      <xdr:rowOff>9525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8305800" y="16144875"/>
          <a:ext cx="3238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77</xdr:row>
      <xdr:rowOff>28575</xdr:rowOff>
    </xdr:from>
    <xdr:to>
      <xdr:col>17</xdr:col>
      <xdr:colOff>504825</xdr:colOff>
      <xdr:row>113</xdr:row>
      <xdr:rowOff>76200</xdr:rowOff>
    </xdr:to>
    <xdr:graphicFrame>
      <xdr:nvGraphicFramePr>
        <xdr:cNvPr id="1" name="Chart 5"/>
        <xdr:cNvGraphicFramePr/>
      </xdr:nvGraphicFramePr>
      <xdr:xfrm>
        <a:off x="85725" y="20440650"/>
        <a:ext cx="87630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20</xdr:row>
      <xdr:rowOff>9525</xdr:rowOff>
    </xdr:from>
    <xdr:to>
      <xdr:col>17</xdr:col>
      <xdr:colOff>495300</xdr:colOff>
      <xdr:row>22</xdr:row>
      <xdr:rowOff>190500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66675" y="5886450"/>
          <a:ext cx="877252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1500" b="0" i="0" u="none" baseline="0">
              <a:latin typeface="AngsanaUPC"/>
              <a:ea typeface="AngsanaUPC"/>
              <a:cs typeface="AngsanaUPC"/>
            </a:rPr>
            <a:t>รายงานผลการเรียนกลุ่มสาระการเรียนรู้คณิตศาสตร์  ระดับช่วงชั้นที่  2   ปีการศึกษา  2556  พบว่า มีนักเรียนที่ได้รับการตัดสินผลการเรียน 5,096  คน   คิดเป็นร้อยละ 99.78  จำนวนนักเรียนที่สอบไม่ผ่าน  21   คน คิดเป็นร้อยละ 0.41   นักเรียนที่ไม่ได้รับการตัดสินผลการเรียน  11   คน  คิดเป็นร้อยละ  0.22   ค่าเฉลี่ยรวมของ
ผลการเรียนเท่ากับ   2.27   ส่วนเบี่ยงเบนมาตรฐาน  0.965</a:t>
          </a:r>
        </a:p>
      </xdr:txBody>
    </xdr:sp>
    <xdr:clientData/>
  </xdr:twoCellAnchor>
  <xdr:twoCellAnchor>
    <xdr:from>
      <xdr:col>0</xdr:col>
      <xdr:colOff>133350</xdr:colOff>
      <xdr:row>59</xdr:row>
      <xdr:rowOff>57150</xdr:rowOff>
    </xdr:from>
    <xdr:to>
      <xdr:col>17</xdr:col>
      <xdr:colOff>371475</xdr:colOff>
      <xdr:row>64</xdr:row>
      <xdr:rowOff>47625</xdr:rowOff>
    </xdr:to>
    <xdr:sp>
      <xdr:nvSpPr>
        <xdr:cNvPr id="3" name="TextBox 2"/>
        <xdr:cNvSpPr txBox="1">
          <a:spLocks noChangeArrowheads="1"/>
        </xdr:cNvSpPr>
      </xdr:nvSpPr>
      <xdr:spPr>
        <a:xfrm>
          <a:off x="133350" y="17287875"/>
          <a:ext cx="8582025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รายงานผลการเรียนกลุ่มสาระการเรียนรู้คณิตศาสตร์  ระดับช่วงชั้นที่  3   ปีการศึกษา  2556  พบว่า มีนักเรียนที่ได้รับการตัดสินผลการเรียน 6,148  คน         คิดเป็นร้อยละ 99.66   จำนวนนักเรียนที่สอบไม่ผ่าน  67  คน คิดเป็นร้อยละ 1.09   นักเรียนที่ไม่ได้รับการตัดสินผลการเรียน  21   คน  คิดเป็นร้อยละ  0.34    ค่าเฉลี่ยรวมของผลการเรียนเท่ากับ   2.32   ส่วนเบี่ยงเบนมาตรฐาน  1.022</a:t>
          </a:r>
        </a:p>
      </xdr:txBody>
    </xdr:sp>
    <xdr:clientData/>
  </xdr:twoCellAnchor>
  <xdr:twoCellAnchor>
    <xdr:from>
      <xdr:col>13</xdr:col>
      <xdr:colOff>104775</xdr:colOff>
      <xdr:row>25</xdr:row>
      <xdr:rowOff>219075</xdr:rowOff>
    </xdr:from>
    <xdr:to>
      <xdr:col>13</xdr:col>
      <xdr:colOff>247650</xdr:colOff>
      <xdr:row>25</xdr:row>
      <xdr:rowOff>219075</xdr:rowOff>
    </xdr:to>
    <xdr:sp>
      <xdr:nvSpPr>
        <xdr:cNvPr id="4" name="Line 3"/>
        <xdr:cNvSpPr>
          <a:spLocks/>
        </xdr:cNvSpPr>
      </xdr:nvSpPr>
      <xdr:spPr>
        <a:xfrm>
          <a:off x="7086600" y="76295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</xdr:row>
      <xdr:rowOff>219075</xdr:rowOff>
    </xdr:from>
    <xdr:to>
      <xdr:col>13</xdr:col>
      <xdr:colOff>247650</xdr:colOff>
      <xdr:row>2</xdr:row>
      <xdr:rowOff>219075</xdr:rowOff>
    </xdr:to>
    <xdr:sp>
      <xdr:nvSpPr>
        <xdr:cNvPr id="5" name="Line 4"/>
        <xdr:cNvSpPr>
          <a:spLocks/>
        </xdr:cNvSpPr>
      </xdr:nvSpPr>
      <xdr:spPr>
        <a:xfrm>
          <a:off x="7086600" y="8858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117</xdr:row>
      <xdr:rowOff>142875</xdr:rowOff>
    </xdr:from>
    <xdr:to>
      <xdr:col>17</xdr:col>
      <xdr:colOff>523875</xdr:colOff>
      <xdr:row>154</xdr:row>
      <xdr:rowOff>76200</xdr:rowOff>
    </xdr:to>
    <xdr:graphicFrame>
      <xdr:nvGraphicFramePr>
        <xdr:cNvPr id="6" name="Chart 6"/>
        <xdr:cNvGraphicFramePr/>
      </xdr:nvGraphicFramePr>
      <xdr:xfrm>
        <a:off x="152400" y="27031950"/>
        <a:ext cx="8715375" cy="592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95250</xdr:colOff>
      <xdr:row>0</xdr:row>
      <xdr:rowOff>38100</xdr:rowOff>
    </xdr:from>
    <xdr:to>
      <xdr:col>17</xdr:col>
      <xdr:colOff>495300</xdr:colOff>
      <xdr:row>0</xdr:row>
      <xdr:rowOff>247650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439150" y="38100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17</xdr:col>
      <xdr:colOff>76200</xdr:colOff>
      <xdr:row>23</xdr:row>
      <xdr:rowOff>57150</xdr:rowOff>
    </xdr:from>
    <xdr:to>
      <xdr:col>17</xdr:col>
      <xdr:colOff>476250</xdr:colOff>
      <xdr:row>23</xdr:row>
      <xdr:rowOff>266700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420100" y="6819900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16</xdr:col>
      <xdr:colOff>314325</xdr:colOff>
      <xdr:row>76</xdr:row>
      <xdr:rowOff>66675</xdr:rowOff>
    </xdr:from>
    <xdr:to>
      <xdr:col>17</xdr:col>
      <xdr:colOff>381000</xdr:colOff>
      <xdr:row>77</xdr:row>
      <xdr:rowOff>152400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324850" y="203168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17</xdr:col>
      <xdr:colOff>85725</xdr:colOff>
      <xdr:row>116</xdr:row>
      <xdr:rowOff>95250</xdr:rowOff>
    </xdr:from>
    <xdr:to>
      <xdr:col>17</xdr:col>
      <xdr:colOff>485775</xdr:colOff>
      <xdr:row>117</xdr:row>
      <xdr:rowOff>142875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429625" y="26822400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13</xdr:col>
      <xdr:colOff>104775</xdr:colOff>
      <xdr:row>48</xdr:row>
      <xdr:rowOff>219075</xdr:rowOff>
    </xdr:from>
    <xdr:to>
      <xdr:col>13</xdr:col>
      <xdr:colOff>247650</xdr:colOff>
      <xdr:row>48</xdr:row>
      <xdr:rowOff>219075</xdr:rowOff>
    </xdr:to>
    <xdr:sp>
      <xdr:nvSpPr>
        <xdr:cNvPr id="11" name="Line 11"/>
        <xdr:cNvSpPr>
          <a:spLocks/>
        </xdr:cNvSpPr>
      </xdr:nvSpPr>
      <xdr:spPr>
        <a:xfrm>
          <a:off x="7086600" y="142589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46</xdr:row>
      <xdr:rowOff>57150</xdr:rowOff>
    </xdr:from>
    <xdr:to>
      <xdr:col>17</xdr:col>
      <xdr:colOff>476250</xdr:colOff>
      <xdr:row>46</xdr:row>
      <xdr:rowOff>266700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8420100" y="13411200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</xdr:row>
      <xdr:rowOff>19050</xdr:rowOff>
    </xdr:from>
    <xdr:to>
      <xdr:col>18</xdr:col>
      <xdr:colOff>28575</xdr:colOff>
      <xdr:row>23</xdr:row>
      <xdr:rowOff>276225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5791200"/>
          <a:ext cx="896302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รายงานผลการเรียนกลุ่มสาระการเรียนรู้วิทยาศาสตร์  ระดับช่วงชั้นที่  2   ปีการศึกษา  2555  พบว่า มีนักเรียนที่ได้รับการตัดสินผลการเรียน 4,378  คน   คิดเป็นร้อยละ 99.98    นักเรียนที่สอบไม่ผ่าน 14  คน  คิดเป็นร้อยละ  0.32  นักเรียนที่ไม่ได้รับการตัดสินผลการเรียน  1   คน  คิดเป็นร้อยละ  0.02     ค่าเฉลี่ยรวมของผลการเรียนเท่ากับ   2.88   ส่วนเบี่ยงเบนมาตรฐาน  0.892</a:t>
          </a:r>
        </a:p>
      </xdr:txBody>
    </xdr:sp>
    <xdr:clientData/>
  </xdr:twoCellAnchor>
  <xdr:twoCellAnchor>
    <xdr:from>
      <xdr:col>0</xdr:col>
      <xdr:colOff>0</xdr:colOff>
      <xdr:row>85</xdr:row>
      <xdr:rowOff>47625</xdr:rowOff>
    </xdr:from>
    <xdr:to>
      <xdr:col>17</xdr:col>
      <xdr:colOff>447675</xdr:colOff>
      <xdr:row>90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4145875"/>
          <a:ext cx="888682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รายงานผลการเรียนกลุ่มสาระการเรียนรู้วิทยาศาสตร์  ระดับช่วงชั้นที่  3    ปีการศึกษา  2556  พบว่า มีนักเรียนที่ได้รับการตัดสินผลการเรียน 9,774  คน     คิดเป็นร้อยละ 99.24  จำนวนนักเรียนที่สอบไม่ผ่าน  271  คน คิดเป็นร้อยละ 2.77   นักเรียนที่ไม่ได้รับการตัดสินผลการเรียน  74  คน  คิดเป็นร้อยละ  0.76   ค่าเฉลี่ยรวมของผลการเรียนเท่ากับ   2.51  ส่วนเบี่ยงเบนมาตรฐาน  1.031</a:t>
          </a:r>
        </a:p>
      </xdr:txBody>
    </xdr:sp>
    <xdr:clientData/>
  </xdr:twoCellAnchor>
  <xdr:twoCellAnchor>
    <xdr:from>
      <xdr:col>13</xdr:col>
      <xdr:colOff>95250</xdr:colOff>
      <xdr:row>67</xdr:row>
      <xdr:rowOff>0</xdr:rowOff>
    </xdr:from>
    <xdr:to>
      <xdr:col>13</xdr:col>
      <xdr:colOff>190500</xdr:colOff>
      <xdr:row>67</xdr:row>
      <xdr:rowOff>0</xdr:rowOff>
    </xdr:to>
    <xdr:sp>
      <xdr:nvSpPr>
        <xdr:cNvPr id="3" name="Line 3"/>
        <xdr:cNvSpPr>
          <a:spLocks/>
        </xdr:cNvSpPr>
      </xdr:nvSpPr>
      <xdr:spPr>
        <a:xfrm>
          <a:off x="7162800" y="189261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200025</xdr:colOff>
      <xdr:row>26</xdr:row>
      <xdr:rowOff>219075</xdr:rowOff>
    </xdr:to>
    <xdr:sp>
      <xdr:nvSpPr>
        <xdr:cNvPr id="4" name="Line 4"/>
        <xdr:cNvSpPr>
          <a:spLocks/>
        </xdr:cNvSpPr>
      </xdr:nvSpPr>
      <xdr:spPr>
        <a:xfrm>
          <a:off x="7172325" y="76200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</xdr:row>
      <xdr:rowOff>190500</xdr:rowOff>
    </xdr:from>
    <xdr:to>
      <xdr:col>13</xdr:col>
      <xdr:colOff>200025</xdr:colOff>
      <xdr:row>2</xdr:row>
      <xdr:rowOff>190500</xdr:rowOff>
    </xdr:to>
    <xdr:sp>
      <xdr:nvSpPr>
        <xdr:cNvPr id="5" name="Line 5"/>
        <xdr:cNvSpPr>
          <a:spLocks/>
        </xdr:cNvSpPr>
      </xdr:nvSpPr>
      <xdr:spPr>
        <a:xfrm>
          <a:off x="7172325" y="8096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95</xdr:row>
      <xdr:rowOff>228600</xdr:rowOff>
    </xdr:from>
    <xdr:to>
      <xdr:col>17</xdr:col>
      <xdr:colOff>485775</xdr:colOff>
      <xdr:row>121</xdr:row>
      <xdr:rowOff>142875</xdr:rowOff>
    </xdr:to>
    <xdr:graphicFrame>
      <xdr:nvGraphicFramePr>
        <xdr:cNvPr id="6" name="Chart 6"/>
        <xdr:cNvGraphicFramePr/>
      </xdr:nvGraphicFramePr>
      <xdr:xfrm>
        <a:off x="523875" y="26708100"/>
        <a:ext cx="84010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152400</xdr:colOff>
      <xdr:row>0</xdr:row>
      <xdr:rowOff>38100</xdr:rowOff>
    </xdr:from>
    <xdr:to>
      <xdr:col>17</xdr:col>
      <xdr:colOff>457200</xdr:colOff>
      <xdr:row>0</xdr:row>
      <xdr:rowOff>219075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8591550" y="3810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17</xdr:col>
      <xdr:colOff>66675</xdr:colOff>
      <xdr:row>95</xdr:row>
      <xdr:rowOff>9525</xdr:rowOff>
    </xdr:from>
    <xdr:to>
      <xdr:col>17</xdr:col>
      <xdr:colOff>371475</xdr:colOff>
      <xdr:row>95</xdr:row>
      <xdr:rowOff>190500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8505825" y="26489025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17</xdr:col>
      <xdr:colOff>142875</xdr:colOff>
      <xdr:row>24</xdr:row>
      <xdr:rowOff>28575</xdr:rowOff>
    </xdr:from>
    <xdr:to>
      <xdr:col>17</xdr:col>
      <xdr:colOff>447675</xdr:colOff>
      <xdr:row>24</xdr:row>
      <xdr:rowOff>209550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8582025" y="668655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17</xdr:col>
      <xdr:colOff>152400</xdr:colOff>
      <xdr:row>127</xdr:row>
      <xdr:rowOff>38100</xdr:rowOff>
    </xdr:from>
    <xdr:to>
      <xdr:col>17</xdr:col>
      <xdr:colOff>457200</xdr:colOff>
      <xdr:row>128</xdr:row>
      <xdr:rowOff>57150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8591550" y="3322320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13</xdr:col>
      <xdr:colOff>104775</xdr:colOff>
      <xdr:row>49</xdr:row>
      <xdr:rowOff>219075</xdr:rowOff>
    </xdr:from>
    <xdr:to>
      <xdr:col>13</xdr:col>
      <xdr:colOff>200025</xdr:colOff>
      <xdr:row>49</xdr:row>
      <xdr:rowOff>219075</xdr:rowOff>
    </xdr:to>
    <xdr:sp>
      <xdr:nvSpPr>
        <xdr:cNvPr id="11" name="Line 13"/>
        <xdr:cNvSpPr>
          <a:spLocks/>
        </xdr:cNvSpPr>
      </xdr:nvSpPr>
      <xdr:spPr>
        <a:xfrm>
          <a:off x="7172325" y="141255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47</xdr:row>
      <xdr:rowOff>28575</xdr:rowOff>
    </xdr:from>
    <xdr:to>
      <xdr:col>17</xdr:col>
      <xdr:colOff>447675</xdr:colOff>
      <xdr:row>47</xdr:row>
      <xdr:rowOff>209550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8582025" y="13268325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0</xdr:col>
      <xdr:colOff>0</xdr:colOff>
      <xdr:row>129</xdr:row>
      <xdr:rowOff>28575</xdr:rowOff>
    </xdr:from>
    <xdr:to>
      <xdr:col>17</xdr:col>
      <xdr:colOff>228600</xdr:colOff>
      <xdr:row>164</xdr:row>
      <xdr:rowOff>85725</xdr:rowOff>
    </xdr:to>
    <xdr:graphicFrame>
      <xdr:nvGraphicFramePr>
        <xdr:cNvPr id="13" name="Chart 16"/>
        <xdr:cNvGraphicFramePr/>
      </xdr:nvGraphicFramePr>
      <xdr:xfrm>
        <a:off x="0" y="33537525"/>
        <a:ext cx="8667750" cy="572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104775</xdr:colOff>
      <xdr:row>72</xdr:row>
      <xdr:rowOff>219075</xdr:rowOff>
    </xdr:from>
    <xdr:to>
      <xdr:col>13</xdr:col>
      <xdr:colOff>200025</xdr:colOff>
      <xdr:row>72</xdr:row>
      <xdr:rowOff>219075</xdr:rowOff>
    </xdr:to>
    <xdr:sp>
      <xdr:nvSpPr>
        <xdr:cNvPr id="14" name="Line 17"/>
        <xdr:cNvSpPr>
          <a:spLocks/>
        </xdr:cNvSpPr>
      </xdr:nvSpPr>
      <xdr:spPr>
        <a:xfrm>
          <a:off x="7172325" y="20688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70</xdr:row>
      <xdr:rowOff>28575</xdr:rowOff>
    </xdr:from>
    <xdr:to>
      <xdr:col>17</xdr:col>
      <xdr:colOff>447675</xdr:colOff>
      <xdr:row>70</xdr:row>
      <xdr:rowOff>209550</xdr:rowOff>
    </xdr:to>
    <xdr:sp>
      <xdr:nvSpPr>
        <xdr:cNvPr id="15" name="TextBox 18"/>
        <xdr:cNvSpPr txBox="1">
          <a:spLocks noChangeArrowheads="1"/>
        </xdr:cNvSpPr>
      </xdr:nvSpPr>
      <xdr:spPr>
        <a:xfrm>
          <a:off x="8582025" y="1975485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33</xdr:row>
      <xdr:rowOff>190500</xdr:rowOff>
    </xdr:from>
    <xdr:to>
      <xdr:col>17</xdr:col>
      <xdr:colOff>571500</xdr:colOff>
      <xdr:row>36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10029825"/>
          <a:ext cx="875347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5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รายงานผลการเรียนกลุ่มสาระการเรียนรู้สังคมศึกษา ฯ   ระดับช่วงชั้นที่  2   ปีการศึกษา  2556  พบว่า มีนักเรียนที่ได้รับการตัดสินผลการเรียน  9,920  คน    คิดเป็นร้อยละ 99.99  จำนวนนักเรียนที่สอบไม่ผ่าน  151   คน คิดเป็นร้อยละ 1.52  นักเรียนที่ไม่ได้รับการตัดสินผลการเรียน  1   คน  คิดเป็นร้อยละ  0.01       ค่าเฉลี่ยรวมของผลการเรียนเท่ากับ   2.69   ส่วนเบี่ยงเบนมาตรฐาน  1.019</a:t>
          </a:r>
        </a:p>
      </xdr:txBody>
    </xdr:sp>
    <xdr:clientData/>
  </xdr:twoCellAnchor>
  <xdr:twoCellAnchor>
    <xdr:from>
      <xdr:col>0</xdr:col>
      <xdr:colOff>76200</xdr:colOff>
      <xdr:row>75</xdr:row>
      <xdr:rowOff>28575</xdr:rowOff>
    </xdr:from>
    <xdr:to>
      <xdr:col>17</xdr:col>
      <xdr:colOff>571500</xdr:colOff>
      <xdr:row>79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22402800"/>
          <a:ext cx="87915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รายงานผลการเรียนกลุ่มสาระการเรียนรู้สังคมศึกษา ฯ   ระดับช่วงชั้นที่  3   ปีการศึกษา  2556  พบว่า มีนักเรียนที่ได้รับการตัดสินผลการเรียน  7,956  คน    คิดเป็นร้อยละ 99.56  จำนวนนักเรียนที่สอบไม่ผ่าน  168   คน คิดเป็นร้อยละ  2.11   นักเรียนที่ไม่ได้รับการตัดสินผลการเรียน  35   คน  คิดเป็นร้อยละ  0.44    ค่าเฉลี่ยรวมของผลการเรียนเท่ากับ   2.87  ส่วนเบี่ยงเบนมาตรฐาน  1.035</a:t>
          </a:r>
        </a:p>
      </xdr:txBody>
    </xdr:sp>
    <xdr:clientData/>
  </xdr:twoCellAnchor>
  <xdr:twoCellAnchor>
    <xdr:from>
      <xdr:col>13</xdr:col>
      <xdr:colOff>171450</xdr:colOff>
      <xdr:row>45</xdr:row>
      <xdr:rowOff>219075</xdr:rowOff>
    </xdr:from>
    <xdr:to>
      <xdr:col>13</xdr:col>
      <xdr:colOff>323850</xdr:colOff>
      <xdr:row>45</xdr:row>
      <xdr:rowOff>219075</xdr:rowOff>
    </xdr:to>
    <xdr:sp>
      <xdr:nvSpPr>
        <xdr:cNvPr id="3" name="Line 3"/>
        <xdr:cNvSpPr>
          <a:spLocks/>
        </xdr:cNvSpPr>
      </xdr:nvSpPr>
      <xdr:spPr>
        <a:xfrm>
          <a:off x="6867525" y="137541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2</xdr:row>
      <xdr:rowOff>219075</xdr:rowOff>
    </xdr:from>
    <xdr:to>
      <xdr:col>13</xdr:col>
      <xdr:colOff>333375</xdr:colOff>
      <xdr:row>2</xdr:row>
      <xdr:rowOff>219075</xdr:rowOff>
    </xdr:to>
    <xdr:sp>
      <xdr:nvSpPr>
        <xdr:cNvPr id="4" name="Line 4"/>
        <xdr:cNvSpPr>
          <a:spLocks/>
        </xdr:cNvSpPr>
      </xdr:nvSpPr>
      <xdr:spPr>
        <a:xfrm>
          <a:off x="6877050" y="8858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93</xdr:row>
      <xdr:rowOff>133350</xdr:rowOff>
    </xdr:from>
    <xdr:to>
      <xdr:col>17</xdr:col>
      <xdr:colOff>504825</xdr:colOff>
      <xdr:row>129</xdr:row>
      <xdr:rowOff>123825</xdr:rowOff>
    </xdr:to>
    <xdr:graphicFrame>
      <xdr:nvGraphicFramePr>
        <xdr:cNvPr id="5" name="Chart 5"/>
        <xdr:cNvGraphicFramePr/>
      </xdr:nvGraphicFramePr>
      <xdr:xfrm>
        <a:off x="133350" y="25555575"/>
        <a:ext cx="86677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135</xdr:row>
      <xdr:rowOff>104775</xdr:rowOff>
    </xdr:from>
    <xdr:to>
      <xdr:col>17</xdr:col>
      <xdr:colOff>438150</xdr:colOff>
      <xdr:row>171</xdr:row>
      <xdr:rowOff>28575</xdr:rowOff>
    </xdr:to>
    <xdr:graphicFrame>
      <xdr:nvGraphicFramePr>
        <xdr:cNvPr id="6" name="Chart 6"/>
        <xdr:cNvGraphicFramePr/>
      </xdr:nvGraphicFramePr>
      <xdr:xfrm>
        <a:off x="85725" y="32318325"/>
        <a:ext cx="8648700" cy="575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266700</xdr:colOff>
      <xdr:row>0</xdr:row>
      <xdr:rowOff>76200</xdr:rowOff>
    </xdr:from>
    <xdr:to>
      <xdr:col>17</xdr:col>
      <xdr:colOff>571500</xdr:colOff>
      <xdr:row>0</xdr:row>
      <xdr:rowOff>285750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562975" y="762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17</xdr:col>
      <xdr:colOff>266700</xdr:colOff>
      <xdr:row>93</xdr:row>
      <xdr:rowOff>76200</xdr:rowOff>
    </xdr:from>
    <xdr:to>
      <xdr:col>17</xdr:col>
      <xdr:colOff>571500</xdr:colOff>
      <xdr:row>94</xdr:row>
      <xdr:rowOff>123825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562975" y="25498425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18</a:t>
          </a:r>
        </a:p>
      </xdr:txBody>
    </xdr:sp>
    <xdr:clientData/>
  </xdr:twoCellAnchor>
  <xdr:twoCellAnchor>
    <xdr:from>
      <xdr:col>17</xdr:col>
      <xdr:colOff>257175</xdr:colOff>
      <xdr:row>43</xdr:row>
      <xdr:rowOff>28575</xdr:rowOff>
    </xdr:from>
    <xdr:to>
      <xdr:col>17</xdr:col>
      <xdr:colOff>571500</xdr:colOff>
      <xdr:row>43</xdr:row>
      <xdr:rowOff>238125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553450" y="12820650"/>
          <a:ext cx="314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266700</xdr:colOff>
      <xdr:row>134</xdr:row>
      <xdr:rowOff>76200</xdr:rowOff>
    </xdr:from>
    <xdr:to>
      <xdr:col>17</xdr:col>
      <xdr:colOff>571500</xdr:colOff>
      <xdr:row>135</xdr:row>
      <xdr:rowOff>123825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562975" y="32127825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21</a:t>
          </a:r>
        </a:p>
      </xdr:txBody>
    </xdr:sp>
    <xdr:clientData/>
  </xdr:twoCellAnchor>
  <xdr:twoCellAnchor>
    <xdr:from>
      <xdr:col>13</xdr:col>
      <xdr:colOff>180975</xdr:colOff>
      <xdr:row>23</xdr:row>
      <xdr:rowOff>219075</xdr:rowOff>
    </xdr:from>
    <xdr:to>
      <xdr:col>13</xdr:col>
      <xdr:colOff>333375</xdr:colOff>
      <xdr:row>23</xdr:row>
      <xdr:rowOff>219075</xdr:rowOff>
    </xdr:to>
    <xdr:sp>
      <xdr:nvSpPr>
        <xdr:cNvPr id="11" name="Line 11"/>
        <xdr:cNvSpPr>
          <a:spLocks/>
        </xdr:cNvSpPr>
      </xdr:nvSpPr>
      <xdr:spPr>
        <a:xfrm>
          <a:off x="6877050" y="71628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266700</xdr:colOff>
      <xdr:row>21</xdr:row>
      <xdr:rowOff>76200</xdr:rowOff>
    </xdr:from>
    <xdr:to>
      <xdr:col>17</xdr:col>
      <xdr:colOff>571500</xdr:colOff>
      <xdr:row>21</xdr:row>
      <xdr:rowOff>285750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8562975" y="6353175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  <xdr:twoCellAnchor>
    <xdr:from>
      <xdr:col>13</xdr:col>
      <xdr:colOff>171450</xdr:colOff>
      <xdr:row>66</xdr:row>
      <xdr:rowOff>219075</xdr:rowOff>
    </xdr:from>
    <xdr:to>
      <xdr:col>13</xdr:col>
      <xdr:colOff>323850</xdr:colOff>
      <xdr:row>66</xdr:row>
      <xdr:rowOff>219075</xdr:rowOff>
    </xdr:to>
    <xdr:sp>
      <xdr:nvSpPr>
        <xdr:cNvPr id="13" name="Line 13"/>
        <xdr:cNvSpPr>
          <a:spLocks/>
        </xdr:cNvSpPr>
      </xdr:nvSpPr>
      <xdr:spPr>
        <a:xfrm>
          <a:off x="6867525" y="199739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64</xdr:row>
      <xdr:rowOff>28575</xdr:rowOff>
    </xdr:from>
    <xdr:to>
      <xdr:col>17</xdr:col>
      <xdr:colOff>571500</xdr:colOff>
      <xdr:row>64</xdr:row>
      <xdr:rowOff>238125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8553450" y="19040475"/>
          <a:ext cx="314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33</xdr:row>
      <xdr:rowOff>95250</xdr:rowOff>
    </xdr:from>
    <xdr:to>
      <xdr:col>17</xdr:col>
      <xdr:colOff>476250</xdr:colOff>
      <xdr:row>36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9001125"/>
          <a:ext cx="87344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รายงานผลการเรียนกลุ่มสาระการเรียนรู้สุขศึกษาและพลศึกษา   ระดับช่วงชั้นที่  2   ปีการศึกษา  2556  พบว่า มีนักเรียนที่ได้รับการตัดสินผลการเรียน 7,197  คน    คิดเป็นร้อยละ 99.40   จำนวนนักเรียนที่สอบไม่ผ่าน  27   คน คิดเป็นร้อยละ 0.38  นักเรียนที่ไม่ได้รับการตัดสินผลการเรียน  43   คน  คิดเป็นร้อยละ  0.60       ค่าเฉลี่ยรวมของผลการเรียนเท่ากับ   3.52    ส่วนเบี่ยงเบนมาตรฐาน  0.753</a:t>
          </a:r>
        </a:p>
      </xdr:txBody>
    </xdr:sp>
    <xdr:clientData/>
  </xdr:twoCellAnchor>
  <xdr:twoCellAnchor>
    <xdr:from>
      <xdr:col>0</xdr:col>
      <xdr:colOff>114300</xdr:colOff>
      <xdr:row>64</xdr:row>
      <xdr:rowOff>57150</xdr:rowOff>
    </xdr:from>
    <xdr:to>
      <xdr:col>17</xdr:col>
      <xdr:colOff>476250</xdr:colOff>
      <xdr:row>68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" y="18097500"/>
          <a:ext cx="873442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รายงานผลการเรียนกลุ่มสาระการเรียนรู้สุขศึกษาและพลศึกษา  ระดับช่วงชั้นที่  3  ปีการศึกษา  2556  พบว่า มีนักเรียนที่ได้รับการตัดสินผลการเรียน 4,589  คน    คิดเป็นร้อยละ 99.32    นักเรียนที่ไม่ได้รับการตัดสินผลการเรียน  11   คน  คิดเป็นร้อยละ  0.24       ค่าเฉลี่ยรวมของผลการเรียนเท่ากับ   3.76   ส่วนเบี่ยงเบนมาตรฐาน  0.508
</a:t>
          </a:r>
        </a:p>
      </xdr:txBody>
    </xdr:sp>
    <xdr:clientData/>
  </xdr:twoCellAnchor>
  <xdr:twoCellAnchor>
    <xdr:from>
      <xdr:col>13</xdr:col>
      <xdr:colOff>142875</xdr:colOff>
      <xdr:row>2</xdr:row>
      <xdr:rowOff>190500</xdr:rowOff>
    </xdr:from>
    <xdr:to>
      <xdr:col>13</xdr:col>
      <xdr:colOff>295275</xdr:colOff>
      <xdr:row>2</xdr:row>
      <xdr:rowOff>190500</xdr:rowOff>
    </xdr:to>
    <xdr:sp>
      <xdr:nvSpPr>
        <xdr:cNvPr id="3" name="Line 3"/>
        <xdr:cNvSpPr>
          <a:spLocks/>
        </xdr:cNvSpPr>
      </xdr:nvSpPr>
      <xdr:spPr>
        <a:xfrm>
          <a:off x="7000875" y="838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48</xdr:row>
      <xdr:rowOff>219075</xdr:rowOff>
    </xdr:from>
    <xdr:to>
      <xdr:col>13</xdr:col>
      <xdr:colOff>295275</xdr:colOff>
      <xdr:row>48</xdr:row>
      <xdr:rowOff>219075</xdr:rowOff>
    </xdr:to>
    <xdr:sp>
      <xdr:nvSpPr>
        <xdr:cNvPr id="4" name="Line 4"/>
        <xdr:cNvSpPr>
          <a:spLocks/>
        </xdr:cNvSpPr>
      </xdr:nvSpPr>
      <xdr:spPr>
        <a:xfrm>
          <a:off x="7000875" y="137064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71</xdr:row>
      <xdr:rowOff>104775</xdr:rowOff>
    </xdr:from>
    <xdr:to>
      <xdr:col>17</xdr:col>
      <xdr:colOff>419100</xdr:colOff>
      <xdr:row>108</xdr:row>
      <xdr:rowOff>9525</xdr:rowOff>
    </xdr:to>
    <xdr:graphicFrame>
      <xdr:nvGraphicFramePr>
        <xdr:cNvPr id="5" name="Chart 5"/>
        <xdr:cNvGraphicFramePr/>
      </xdr:nvGraphicFramePr>
      <xdr:xfrm>
        <a:off x="104775" y="19545300"/>
        <a:ext cx="86868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112</xdr:row>
      <xdr:rowOff>152400</xdr:rowOff>
    </xdr:from>
    <xdr:to>
      <xdr:col>17</xdr:col>
      <xdr:colOff>504825</xdr:colOff>
      <xdr:row>149</xdr:row>
      <xdr:rowOff>114300</xdr:rowOff>
    </xdr:to>
    <xdr:graphicFrame>
      <xdr:nvGraphicFramePr>
        <xdr:cNvPr id="6" name="Chart 6"/>
        <xdr:cNvGraphicFramePr/>
      </xdr:nvGraphicFramePr>
      <xdr:xfrm>
        <a:off x="76200" y="26231850"/>
        <a:ext cx="8801100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133350</xdr:colOff>
      <xdr:row>0</xdr:row>
      <xdr:rowOff>47625</xdr:rowOff>
    </xdr:from>
    <xdr:to>
      <xdr:col>17</xdr:col>
      <xdr:colOff>409575</xdr:colOff>
      <xdr:row>0</xdr:row>
      <xdr:rowOff>247650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505825" y="476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22
21</a:t>
          </a:r>
        </a:p>
      </xdr:txBody>
    </xdr:sp>
    <xdr:clientData/>
  </xdr:twoCellAnchor>
  <xdr:twoCellAnchor>
    <xdr:from>
      <xdr:col>17</xdr:col>
      <xdr:colOff>133350</xdr:colOff>
      <xdr:row>71</xdr:row>
      <xdr:rowOff>76200</xdr:rowOff>
    </xdr:from>
    <xdr:to>
      <xdr:col>17</xdr:col>
      <xdr:colOff>409575</xdr:colOff>
      <xdr:row>72</xdr:row>
      <xdr:rowOff>123825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505825" y="19516725"/>
          <a:ext cx="276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24</a:t>
          </a:r>
        </a:p>
      </xdr:txBody>
    </xdr:sp>
    <xdr:clientData/>
  </xdr:twoCellAnchor>
  <xdr:twoCellAnchor>
    <xdr:from>
      <xdr:col>17</xdr:col>
      <xdr:colOff>171450</xdr:colOff>
      <xdr:row>46</xdr:row>
      <xdr:rowOff>66675</xdr:rowOff>
    </xdr:from>
    <xdr:to>
      <xdr:col>17</xdr:col>
      <xdr:colOff>447675</xdr:colOff>
      <xdr:row>46</xdr:row>
      <xdr:rowOff>266700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543925" y="128111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25
25</a:t>
          </a:r>
        </a:p>
      </xdr:txBody>
    </xdr:sp>
    <xdr:clientData/>
  </xdr:twoCellAnchor>
  <xdr:twoCellAnchor>
    <xdr:from>
      <xdr:col>17</xdr:col>
      <xdr:colOff>133350</xdr:colOff>
      <xdr:row>112</xdr:row>
      <xdr:rowOff>47625</xdr:rowOff>
    </xdr:from>
    <xdr:to>
      <xdr:col>17</xdr:col>
      <xdr:colOff>409575</xdr:colOff>
      <xdr:row>113</xdr:row>
      <xdr:rowOff>85725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505825" y="261270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26</a:t>
          </a:r>
        </a:p>
      </xdr:txBody>
    </xdr:sp>
    <xdr:clientData/>
  </xdr:twoCellAnchor>
  <xdr:twoCellAnchor>
    <xdr:from>
      <xdr:col>13</xdr:col>
      <xdr:colOff>142875</xdr:colOff>
      <xdr:row>26</xdr:row>
      <xdr:rowOff>190500</xdr:rowOff>
    </xdr:from>
    <xdr:to>
      <xdr:col>13</xdr:col>
      <xdr:colOff>295275</xdr:colOff>
      <xdr:row>26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7000875" y="72675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24</xdr:row>
      <xdr:rowOff>47625</xdr:rowOff>
    </xdr:from>
    <xdr:to>
      <xdr:col>17</xdr:col>
      <xdr:colOff>409575</xdr:colOff>
      <xdr:row>24</xdr:row>
      <xdr:rowOff>247650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8505825" y="64770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35</xdr:row>
      <xdr:rowOff>114300</xdr:rowOff>
    </xdr:from>
    <xdr:to>
      <xdr:col>17</xdr:col>
      <xdr:colOff>476250</xdr:colOff>
      <xdr:row>38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10096500"/>
          <a:ext cx="86868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รายงานผลการเรียนกลุ่มสาระการเรียนรู้ศิลปะ   ระดับช่วงชั้นที่  2   ปีการศึกษา  2556  พบว่า มีนักเรียนที่ได้รับการตัดสินผลการเรียน 4,134  คน    คิดเป็นร้อยละ 99.93  นักเรียนที่สอบไม่ผ่านจำนวน  54  คน คิดเป็นร้อยละ 1.31  นักเรียนที่ไม่ได้รับการตัดสินผลการเรียนจำนวน  3  คน  คิดเป็นร้อยละ 0.07  ค่าเฉลี่ยรวมของผลการเรียนเท่ากับ   3.33   ส่วนเบี่ยงเบนมาตรฐาน  0.946</a:t>
          </a:r>
        </a:p>
      </xdr:txBody>
    </xdr:sp>
    <xdr:clientData/>
  </xdr:twoCellAnchor>
  <xdr:twoCellAnchor>
    <xdr:from>
      <xdr:col>0</xdr:col>
      <xdr:colOff>114300</xdr:colOff>
      <xdr:row>58</xdr:row>
      <xdr:rowOff>152400</xdr:rowOff>
    </xdr:from>
    <xdr:to>
      <xdr:col>17</xdr:col>
      <xdr:colOff>476250</xdr:colOff>
      <xdr:row>63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" y="17059275"/>
          <a:ext cx="86868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รายงานผลการเรียนกลุ่มสาระการเรียนรู้ศิลปะ   ระดับช่วงชั้นที่  3   ปีการศึกษา  2556  พบว่า มีนักเรียนที่ได้รับการตัดสินผลการเรียน 3,254  คน    คิดเป็นร้อยละ 99.97  จำนวนนักเรียนที่สอบไม่ผ่าน  42   คน คิดเป็นร้อยละ 1.29  นักเรียนที่ไม่ได้รับการตัดสินผลการเรียนจำนวน  1  คน  คิดเป็นร้อยละ 0.03  ค่าเฉลี่ยรวมของผลการเรียนเท่ากับ   3.77   ส่วนเบี่ยงเบนมาตรฐาน  0.690</a:t>
          </a:r>
        </a:p>
      </xdr:txBody>
    </xdr:sp>
    <xdr:clientData/>
  </xdr:twoCellAnchor>
  <xdr:twoCellAnchor>
    <xdr:from>
      <xdr:col>13</xdr:col>
      <xdr:colOff>276225</xdr:colOff>
      <xdr:row>2</xdr:row>
      <xdr:rowOff>219075</xdr:rowOff>
    </xdr:from>
    <xdr:to>
      <xdr:col>13</xdr:col>
      <xdr:colOff>371475</xdr:colOff>
      <xdr:row>2</xdr:row>
      <xdr:rowOff>219075</xdr:rowOff>
    </xdr:to>
    <xdr:sp>
      <xdr:nvSpPr>
        <xdr:cNvPr id="3" name="Line 3"/>
        <xdr:cNvSpPr>
          <a:spLocks/>
        </xdr:cNvSpPr>
      </xdr:nvSpPr>
      <xdr:spPr>
        <a:xfrm flipV="1">
          <a:off x="6657975" y="9429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48</xdr:row>
      <xdr:rowOff>219075</xdr:rowOff>
    </xdr:from>
    <xdr:to>
      <xdr:col>13</xdr:col>
      <xdr:colOff>390525</xdr:colOff>
      <xdr:row>48</xdr:row>
      <xdr:rowOff>219075</xdr:rowOff>
    </xdr:to>
    <xdr:sp>
      <xdr:nvSpPr>
        <xdr:cNvPr id="4" name="Line 4"/>
        <xdr:cNvSpPr>
          <a:spLocks/>
        </xdr:cNvSpPr>
      </xdr:nvSpPr>
      <xdr:spPr>
        <a:xfrm>
          <a:off x="6619875" y="141922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77</xdr:row>
      <xdr:rowOff>114300</xdr:rowOff>
    </xdr:from>
    <xdr:to>
      <xdr:col>17</xdr:col>
      <xdr:colOff>447675</xdr:colOff>
      <xdr:row>112</xdr:row>
      <xdr:rowOff>76200</xdr:rowOff>
    </xdr:to>
    <xdr:graphicFrame>
      <xdr:nvGraphicFramePr>
        <xdr:cNvPr id="5" name="Chart 5"/>
        <xdr:cNvGraphicFramePr/>
      </xdr:nvGraphicFramePr>
      <xdr:xfrm>
        <a:off x="133350" y="20364450"/>
        <a:ext cx="86391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118</xdr:row>
      <xdr:rowOff>104775</xdr:rowOff>
    </xdr:from>
    <xdr:to>
      <xdr:col>17</xdr:col>
      <xdr:colOff>352425</xdr:colOff>
      <xdr:row>154</xdr:row>
      <xdr:rowOff>0</xdr:rowOff>
    </xdr:to>
    <xdr:graphicFrame>
      <xdr:nvGraphicFramePr>
        <xdr:cNvPr id="6" name="Chart 6"/>
        <xdr:cNvGraphicFramePr/>
      </xdr:nvGraphicFramePr>
      <xdr:xfrm>
        <a:off x="38100" y="26993850"/>
        <a:ext cx="8639175" cy="572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295275</xdr:colOff>
      <xdr:row>0</xdr:row>
      <xdr:rowOff>57150</xdr:rowOff>
    </xdr:from>
    <xdr:to>
      <xdr:col>17</xdr:col>
      <xdr:colOff>571500</xdr:colOff>
      <xdr:row>0</xdr:row>
      <xdr:rowOff>257175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620125" y="571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152400</xdr:colOff>
      <xdr:row>75</xdr:row>
      <xdr:rowOff>104775</xdr:rowOff>
    </xdr:from>
    <xdr:to>
      <xdr:col>17</xdr:col>
      <xdr:colOff>381000</xdr:colOff>
      <xdr:row>76</xdr:row>
      <xdr:rowOff>142875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477250" y="20031075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29</a:t>
          </a:r>
        </a:p>
      </xdr:txBody>
    </xdr:sp>
    <xdr:clientData/>
  </xdr:twoCellAnchor>
  <xdr:twoCellAnchor>
    <xdr:from>
      <xdr:col>17</xdr:col>
      <xdr:colOff>361950</xdr:colOff>
      <xdr:row>46</xdr:row>
      <xdr:rowOff>66675</xdr:rowOff>
    </xdr:from>
    <xdr:to>
      <xdr:col>17</xdr:col>
      <xdr:colOff>571500</xdr:colOff>
      <xdr:row>46</xdr:row>
      <xdr:rowOff>266700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686800" y="13296900"/>
          <a:ext cx="209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  <xdr:twoCellAnchor>
    <xdr:from>
      <xdr:col>17</xdr:col>
      <xdr:colOff>171450</xdr:colOff>
      <xdr:row>117</xdr:row>
      <xdr:rowOff>19050</xdr:rowOff>
    </xdr:from>
    <xdr:to>
      <xdr:col>17</xdr:col>
      <xdr:colOff>400050</xdr:colOff>
      <xdr:row>118</xdr:row>
      <xdr:rowOff>57150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496300" y="26746200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31</a:t>
          </a:r>
        </a:p>
      </xdr:txBody>
    </xdr:sp>
    <xdr:clientData/>
  </xdr:twoCellAnchor>
  <xdr:twoCellAnchor>
    <xdr:from>
      <xdr:col>13</xdr:col>
      <xdr:colOff>247650</xdr:colOff>
      <xdr:row>25</xdr:row>
      <xdr:rowOff>219075</xdr:rowOff>
    </xdr:from>
    <xdr:to>
      <xdr:col>13</xdr:col>
      <xdr:colOff>400050</xdr:colOff>
      <xdr:row>25</xdr:row>
      <xdr:rowOff>219075</xdr:rowOff>
    </xdr:to>
    <xdr:sp>
      <xdr:nvSpPr>
        <xdr:cNvPr id="11" name="Line 11"/>
        <xdr:cNvSpPr>
          <a:spLocks/>
        </xdr:cNvSpPr>
      </xdr:nvSpPr>
      <xdr:spPr>
        <a:xfrm>
          <a:off x="6629400" y="75247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295275</xdr:colOff>
      <xdr:row>23</xdr:row>
      <xdr:rowOff>57150</xdr:rowOff>
    </xdr:from>
    <xdr:to>
      <xdr:col>17</xdr:col>
      <xdr:colOff>571500</xdr:colOff>
      <xdr:row>23</xdr:row>
      <xdr:rowOff>257175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8620125" y="67151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28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114300</xdr:rowOff>
    </xdr:from>
    <xdr:to>
      <xdr:col>17</xdr:col>
      <xdr:colOff>95250</xdr:colOff>
      <xdr:row>57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16087725"/>
          <a:ext cx="86201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รายงานผลการเรียนกลุ่มสาระการเรียนรู้การงานอาชีพและเทคโนโลยี   ระดับช่วงชั้นที่  4   ปีการศึกษา  2556  พบว่า มีนักเรียนที่ได้รับการตัดสินผลการเรียน 7,961  คน    คิดเป็นร้อยละ 99.80  จำนวนนักเรียนที่สอบไม่ผ่าน  78   คน คิดเป็นร้อยละ 0.98   นักเรียนที่ไม่ได้รับการตัดสินผลการเรียน 16   คน  คิดเป็นร้อยละ  0.20    ค่าเฉลี่ยรวมของผลการเรียนเท่ากับ   3.31   ส่วนเบี่ยงเบนมาตรฐาน  0.854</a:t>
          </a:r>
        </a:p>
      </xdr:txBody>
    </xdr:sp>
    <xdr:clientData/>
  </xdr:twoCellAnchor>
  <xdr:twoCellAnchor>
    <xdr:from>
      <xdr:col>0</xdr:col>
      <xdr:colOff>28575</xdr:colOff>
      <xdr:row>104</xdr:row>
      <xdr:rowOff>47625</xdr:rowOff>
    </xdr:from>
    <xdr:to>
      <xdr:col>17</xdr:col>
      <xdr:colOff>447675</xdr:colOff>
      <xdr:row>107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29898975"/>
          <a:ext cx="90582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รายงานผลการเรียนกลุ่มสาระการเรียนรู้การงานอาชีพและเทคโนโลยี   ระดับช่วงชั้นที่  3   ปีการศึกษา  2556  พบว่า มีนักเรียนที่ได้รับการตัดสินผลการเรียน 6,301  คน    คิดเป็นร้อยละ 99.49  จำนวนนักเรียนที่สอบไม่ผ่าน  69  คน คิดเป็นร้อยละ 1.10   นักเรียนที่ไม่ได้รับการตัดสินผลการเรียน  32   คน  คิดเป็นร้อยละ  0.51    ค่าเฉลี่ยรวมของผลการเรียนเท่ากับ   3.51   ส่วนเบี่ยงเบนมาตรฐาน  0.787</a:t>
          </a:r>
        </a:p>
      </xdr:txBody>
    </xdr:sp>
    <xdr:clientData/>
  </xdr:twoCellAnchor>
  <xdr:twoCellAnchor>
    <xdr:from>
      <xdr:col>13</xdr:col>
      <xdr:colOff>123825</xdr:colOff>
      <xdr:row>2</xdr:row>
      <xdr:rowOff>219075</xdr:rowOff>
    </xdr:from>
    <xdr:to>
      <xdr:col>13</xdr:col>
      <xdr:colOff>276225</xdr:colOff>
      <xdr:row>2</xdr:row>
      <xdr:rowOff>219075</xdr:rowOff>
    </xdr:to>
    <xdr:sp>
      <xdr:nvSpPr>
        <xdr:cNvPr id="3" name="Line 3"/>
        <xdr:cNvSpPr>
          <a:spLocks/>
        </xdr:cNvSpPr>
      </xdr:nvSpPr>
      <xdr:spPr>
        <a:xfrm>
          <a:off x="7296150" y="933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25</xdr:row>
      <xdr:rowOff>219075</xdr:rowOff>
    </xdr:from>
    <xdr:to>
      <xdr:col>13</xdr:col>
      <xdr:colOff>276225</xdr:colOff>
      <xdr:row>25</xdr:row>
      <xdr:rowOff>219075</xdr:rowOff>
    </xdr:to>
    <xdr:sp>
      <xdr:nvSpPr>
        <xdr:cNvPr id="4" name="Line 4"/>
        <xdr:cNvSpPr>
          <a:spLocks/>
        </xdr:cNvSpPr>
      </xdr:nvSpPr>
      <xdr:spPr>
        <a:xfrm>
          <a:off x="7296150" y="74771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69</xdr:row>
      <xdr:rowOff>190500</xdr:rowOff>
    </xdr:from>
    <xdr:to>
      <xdr:col>13</xdr:col>
      <xdr:colOff>266700</xdr:colOff>
      <xdr:row>69</xdr:row>
      <xdr:rowOff>190500</xdr:rowOff>
    </xdr:to>
    <xdr:sp>
      <xdr:nvSpPr>
        <xdr:cNvPr id="5" name="Line 5"/>
        <xdr:cNvSpPr>
          <a:spLocks/>
        </xdr:cNvSpPr>
      </xdr:nvSpPr>
      <xdr:spPr>
        <a:xfrm>
          <a:off x="7286625" y="20745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115</xdr:row>
      <xdr:rowOff>123825</xdr:rowOff>
    </xdr:from>
    <xdr:to>
      <xdr:col>17</xdr:col>
      <xdr:colOff>485775</xdr:colOff>
      <xdr:row>153</xdr:row>
      <xdr:rowOff>9525</xdr:rowOff>
    </xdr:to>
    <xdr:graphicFrame>
      <xdr:nvGraphicFramePr>
        <xdr:cNvPr id="6" name="Chart 7"/>
        <xdr:cNvGraphicFramePr/>
      </xdr:nvGraphicFramePr>
      <xdr:xfrm>
        <a:off x="57150" y="33089850"/>
        <a:ext cx="90678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133350</xdr:colOff>
      <xdr:row>0</xdr:row>
      <xdr:rowOff>19050</xdr:rowOff>
    </xdr:from>
    <xdr:to>
      <xdr:col>17</xdr:col>
      <xdr:colOff>409575</xdr:colOff>
      <xdr:row>0</xdr:row>
      <xdr:rowOff>219075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8772525" y="190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171450</xdr:colOff>
      <xdr:row>23</xdr:row>
      <xdr:rowOff>66675</xdr:rowOff>
    </xdr:from>
    <xdr:to>
      <xdr:col>17</xdr:col>
      <xdr:colOff>447675</xdr:colOff>
      <xdr:row>23</xdr:row>
      <xdr:rowOff>266700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8810625" y="66960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33</a:t>
          </a:r>
        </a:p>
      </xdr:txBody>
    </xdr:sp>
    <xdr:clientData/>
  </xdr:twoCellAnchor>
  <xdr:twoCellAnchor>
    <xdr:from>
      <xdr:col>17</xdr:col>
      <xdr:colOff>104775</xdr:colOff>
      <xdr:row>114</xdr:row>
      <xdr:rowOff>95250</xdr:rowOff>
    </xdr:from>
    <xdr:to>
      <xdr:col>17</xdr:col>
      <xdr:colOff>381000</xdr:colOff>
      <xdr:row>115</xdr:row>
      <xdr:rowOff>123825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8743950" y="32899350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35</a:t>
          </a:r>
        </a:p>
      </xdr:txBody>
    </xdr:sp>
    <xdr:clientData/>
  </xdr:twoCellAnchor>
  <xdr:twoCellAnchor>
    <xdr:from>
      <xdr:col>17</xdr:col>
      <xdr:colOff>209550</xdr:colOff>
      <xdr:row>67</xdr:row>
      <xdr:rowOff>47625</xdr:rowOff>
    </xdr:from>
    <xdr:to>
      <xdr:col>17</xdr:col>
      <xdr:colOff>485775</xdr:colOff>
      <xdr:row>67</xdr:row>
      <xdr:rowOff>247650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8848725" y="198596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36</a:t>
          </a:r>
        </a:p>
      </xdr:txBody>
    </xdr:sp>
    <xdr:clientData/>
  </xdr:twoCellAnchor>
  <xdr:twoCellAnchor>
    <xdr:from>
      <xdr:col>17</xdr:col>
      <xdr:colOff>219075</xdr:colOff>
      <xdr:row>87</xdr:row>
      <xdr:rowOff>0</xdr:rowOff>
    </xdr:from>
    <xdr:to>
      <xdr:col>17</xdr:col>
      <xdr:colOff>495300</xdr:colOff>
      <xdr:row>87</xdr:row>
      <xdr:rowOff>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8858250" y="253365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  <xdr:twoCellAnchor>
    <xdr:from>
      <xdr:col>17</xdr:col>
      <xdr:colOff>209550</xdr:colOff>
      <xdr:row>156</xdr:row>
      <xdr:rowOff>47625</xdr:rowOff>
    </xdr:from>
    <xdr:to>
      <xdr:col>17</xdr:col>
      <xdr:colOff>485775</xdr:colOff>
      <xdr:row>157</xdr:row>
      <xdr:rowOff>85725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8848725" y="396525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38</a:t>
          </a:r>
        </a:p>
      </xdr:txBody>
    </xdr:sp>
    <xdr:clientData/>
  </xdr:twoCellAnchor>
  <xdr:twoCellAnchor>
    <xdr:from>
      <xdr:col>13</xdr:col>
      <xdr:colOff>123825</xdr:colOff>
      <xdr:row>47</xdr:row>
      <xdr:rowOff>219075</xdr:rowOff>
    </xdr:from>
    <xdr:to>
      <xdr:col>13</xdr:col>
      <xdr:colOff>276225</xdr:colOff>
      <xdr:row>47</xdr:row>
      <xdr:rowOff>219075</xdr:rowOff>
    </xdr:to>
    <xdr:sp>
      <xdr:nvSpPr>
        <xdr:cNvPr id="13" name="Line 21"/>
        <xdr:cNvSpPr>
          <a:spLocks/>
        </xdr:cNvSpPr>
      </xdr:nvSpPr>
      <xdr:spPr>
        <a:xfrm>
          <a:off x="7296150" y="141255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45</xdr:row>
      <xdr:rowOff>66675</xdr:rowOff>
    </xdr:from>
    <xdr:to>
      <xdr:col>17</xdr:col>
      <xdr:colOff>447675</xdr:colOff>
      <xdr:row>45</xdr:row>
      <xdr:rowOff>266700</xdr:rowOff>
    </xdr:to>
    <xdr:sp>
      <xdr:nvSpPr>
        <xdr:cNvPr id="14" name="TextBox 22"/>
        <xdr:cNvSpPr txBox="1">
          <a:spLocks noChangeArrowheads="1"/>
        </xdr:cNvSpPr>
      </xdr:nvSpPr>
      <xdr:spPr>
        <a:xfrm>
          <a:off x="8810625" y="132302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34</a:t>
          </a:r>
        </a:p>
      </xdr:txBody>
    </xdr:sp>
    <xdr:clientData/>
  </xdr:twoCellAnchor>
  <xdr:twoCellAnchor>
    <xdr:from>
      <xdr:col>0</xdr:col>
      <xdr:colOff>0</xdr:colOff>
      <xdr:row>158</xdr:row>
      <xdr:rowOff>0</xdr:rowOff>
    </xdr:from>
    <xdr:to>
      <xdr:col>17</xdr:col>
      <xdr:colOff>438150</xdr:colOff>
      <xdr:row>195</xdr:row>
      <xdr:rowOff>57150</xdr:rowOff>
    </xdr:to>
    <xdr:graphicFrame>
      <xdr:nvGraphicFramePr>
        <xdr:cNvPr id="15" name="Chart 24"/>
        <xdr:cNvGraphicFramePr/>
      </xdr:nvGraphicFramePr>
      <xdr:xfrm>
        <a:off x="0" y="39928800"/>
        <a:ext cx="9077325" cy="604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123825</xdr:colOff>
      <xdr:row>94</xdr:row>
      <xdr:rowOff>219075</xdr:rowOff>
    </xdr:from>
    <xdr:to>
      <xdr:col>13</xdr:col>
      <xdr:colOff>276225</xdr:colOff>
      <xdr:row>94</xdr:row>
      <xdr:rowOff>219075</xdr:rowOff>
    </xdr:to>
    <xdr:sp>
      <xdr:nvSpPr>
        <xdr:cNvPr id="16" name="Line 25"/>
        <xdr:cNvSpPr>
          <a:spLocks/>
        </xdr:cNvSpPr>
      </xdr:nvSpPr>
      <xdr:spPr>
        <a:xfrm>
          <a:off x="7296150" y="271557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92</xdr:row>
      <xdr:rowOff>66675</xdr:rowOff>
    </xdr:from>
    <xdr:to>
      <xdr:col>17</xdr:col>
      <xdr:colOff>447675</xdr:colOff>
      <xdr:row>92</xdr:row>
      <xdr:rowOff>266700</xdr:rowOff>
    </xdr:to>
    <xdr:sp>
      <xdr:nvSpPr>
        <xdr:cNvPr id="17" name="TextBox 26"/>
        <xdr:cNvSpPr txBox="1">
          <a:spLocks noChangeArrowheads="1"/>
        </xdr:cNvSpPr>
      </xdr:nvSpPr>
      <xdr:spPr>
        <a:xfrm>
          <a:off x="8810625" y="262604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37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123825</xdr:rowOff>
    </xdr:from>
    <xdr:to>
      <xdr:col>17</xdr:col>
      <xdr:colOff>447675</xdr:colOff>
      <xdr:row>38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0763250"/>
          <a:ext cx="90106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UPC"/>
              <a:ea typeface="CordiaUPC"/>
              <a:cs typeface="CordiaUPC"/>
            </a:rPr>
            <a:t>              </a:t>
          </a:r>
          <a:r>
            <a:rPr lang="en-US" cap="none" sz="1600" b="0" i="0" u="none" baseline="0">
              <a:latin typeface="CordiaUPC"/>
              <a:ea typeface="CordiaUPC"/>
              <a:cs typeface="CordiaUPC"/>
            </a:rPr>
            <a:t>    รายงานผลการเรียนกลุ่มสาระการเรียนรู้ภาษาต่างประเทศ  ระดับช่วงชั้นที่  2   ปีการศึกษา  2556  พบว่า มีนักเรียนที่ได้รับการตัดสินผลการเรียน 7,388  คน    คิดเป็นร้อยละ 99.82  จำนวนนักเรียนที่สอบไม่ผ่าน  153   คน คิดเป็นร้อยละ 2.07   นักเรียนที่ไม่ได้รับการตัดสินผลการเรียน  13   คน  คิดเป็นร้อยละ  0.17   ค่าเฉลี่ยรวมของผลการเรียนเท่ากับ   2.51  ส่วนเบี่ยงเบนมาตรฐาน  1.116</a:t>
          </a:r>
        </a:p>
      </xdr:txBody>
    </xdr:sp>
    <xdr:clientData/>
  </xdr:twoCellAnchor>
  <xdr:twoCellAnchor>
    <xdr:from>
      <xdr:col>0</xdr:col>
      <xdr:colOff>114300</xdr:colOff>
      <xdr:row>104</xdr:row>
      <xdr:rowOff>9525</xdr:rowOff>
    </xdr:from>
    <xdr:to>
      <xdr:col>17</xdr:col>
      <xdr:colOff>438150</xdr:colOff>
      <xdr:row>109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" y="31365825"/>
          <a:ext cx="88868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UPC"/>
              <a:ea typeface="CordiaUPC"/>
              <a:cs typeface="CordiaUPC"/>
            </a:rPr>
            <a:t>              </a:t>
          </a:r>
          <a:r>
            <a:rPr lang="en-US" cap="none" sz="1600" b="0" i="0" u="none" baseline="0">
              <a:latin typeface="CordiaUPC"/>
              <a:ea typeface="CordiaUPC"/>
              <a:cs typeface="CordiaUPC"/>
            </a:rPr>
            <a:t>    รายงานผลการเรียนกลุ่มสาระการเรียนรู้ภาษาต่างประเทศ  ระดับช่วงชั้นที่  3   ปีการศึกษา  2556  พบว่า มีนักเรียนที่ได้รับการตัดสินผลการเรียน 13,576  คน    คิดเป็นร้อยละ 99.44  จำนวนนักเรียนที่สอบไม่ผ่าน  442   คน คิดเป็นร้อยละ  3.26   นักเรียนที่ไม่ได้รับการตัดสินผลการเรียน  76   คน  คิดเป็นร้อยละ  0.20   ค่าเฉลี่ยรวมของผลการเรียนเท่ากับ   2.56   ส่วนเบี่ยงเบนมาตรฐาน  1.100</a:t>
          </a:r>
        </a:p>
      </xdr:txBody>
    </xdr:sp>
    <xdr:clientData/>
  </xdr:twoCellAnchor>
  <xdr:twoCellAnchor>
    <xdr:from>
      <xdr:col>13</xdr:col>
      <xdr:colOff>95250</xdr:colOff>
      <xdr:row>2</xdr:row>
      <xdr:rowOff>219075</xdr:rowOff>
    </xdr:from>
    <xdr:to>
      <xdr:col>13</xdr:col>
      <xdr:colOff>200025</xdr:colOff>
      <xdr:row>2</xdr:row>
      <xdr:rowOff>219075</xdr:rowOff>
    </xdr:to>
    <xdr:sp>
      <xdr:nvSpPr>
        <xdr:cNvPr id="3" name="Line 4"/>
        <xdr:cNvSpPr>
          <a:spLocks/>
        </xdr:cNvSpPr>
      </xdr:nvSpPr>
      <xdr:spPr>
        <a:xfrm>
          <a:off x="7305675" y="9620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46</xdr:row>
      <xdr:rowOff>219075</xdr:rowOff>
    </xdr:from>
    <xdr:to>
      <xdr:col>13</xdr:col>
      <xdr:colOff>238125</xdr:colOff>
      <xdr:row>46</xdr:row>
      <xdr:rowOff>219075</xdr:rowOff>
    </xdr:to>
    <xdr:sp>
      <xdr:nvSpPr>
        <xdr:cNvPr id="4" name="Line 5"/>
        <xdr:cNvSpPr>
          <a:spLocks/>
        </xdr:cNvSpPr>
      </xdr:nvSpPr>
      <xdr:spPr>
        <a:xfrm>
          <a:off x="7296150" y="142589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68</xdr:row>
      <xdr:rowOff>219075</xdr:rowOff>
    </xdr:from>
    <xdr:to>
      <xdr:col>13</xdr:col>
      <xdr:colOff>247650</xdr:colOff>
      <xdr:row>68</xdr:row>
      <xdr:rowOff>219075</xdr:rowOff>
    </xdr:to>
    <xdr:sp>
      <xdr:nvSpPr>
        <xdr:cNvPr id="5" name="Line 6"/>
        <xdr:cNvSpPr>
          <a:spLocks/>
        </xdr:cNvSpPr>
      </xdr:nvSpPr>
      <xdr:spPr>
        <a:xfrm>
          <a:off x="7305675" y="20907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115</xdr:row>
      <xdr:rowOff>133350</xdr:rowOff>
    </xdr:from>
    <xdr:to>
      <xdr:col>17</xdr:col>
      <xdr:colOff>514350</xdr:colOff>
      <xdr:row>149</xdr:row>
      <xdr:rowOff>9525</xdr:rowOff>
    </xdr:to>
    <xdr:graphicFrame>
      <xdr:nvGraphicFramePr>
        <xdr:cNvPr id="6" name="Chart 7"/>
        <xdr:cNvGraphicFramePr/>
      </xdr:nvGraphicFramePr>
      <xdr:xfrm>
        <a:off x="47625" y="33480375"/>
        <a:ext cx="90297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153</xdr:row>
      <xdr:rowOff>9525</xdr:rowOff>
    </xdr:from>
    <xdr:to>
      <xdr:col>17</xdr:col>
      <xdr:colOff>514350</xdr:colOff>
      <xdr:row>185</xdr:row>
      <xdr:rowOff>47625</xdr:rowOff>
    </xdr:to>
    <xdr:graphicFrame>
      <xdr:nvGraphicFramePr>
        <xdr:cNvPr id="7" name="Chart 8"/>
        <xdr:cNvGraphicFramePr/>
      </xdr:nvGraphicFramePr>
      <xdr:xfrm>
        <a:off x="57150" y="39566850"/>
        <a:ext cx="9020175" cy="521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209550</xdr:colOff>
      <xdr:row>0</xdr:row>
      <xdr:rowOff>66675</xdr:rowOff>
    </xdr:from>
    <xdr:to>
      <xdr:col>17</xdr:col>
      <xdr:colOff>485775</xdr:colOff>
      <xdr:row>0</xdr:row>
      <xdr:rowOff>266700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8772525" y="666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39</a:t>
          </a:r>
        </a:p>
      </xdr:txBody>
    </xdr:sp>
    <xdr:clientData/>
  </xdr:twoCellAnchor>
  <xdr:twoCellAnchor>
    <xdr:from>
      <xdr:col>17</xdr:col>
      <xdr:colOff>257175</xdr:colOff>
      <xdr:row>114</xdr:row>
      <xdr:rowOff>95250</xdr:rowOff>
    </xdr:from>
    <xdr:to>
      <xdr:col>17</xdr:col>
      <xdr:colOff>533400</xdr:colOff>
      <xdr:row>115</xdr:row>
      <xdr:rowOff>104775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8820150" y="33261300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41</a:t>
          </a:r>
        </a:p>
      </xdr:txBody>
    </xdr:sp>
    <xdr:clientData/>
  </xdr:twoCellAnchor>
  <xdr:twoCellAnchor>
    <xdr:from>
      <xdr:col>17</xdr:col>
      <xdr:colOff>219075</xdr:colOff>
      <xdr:row>44</xdr:row>
      <xdr:rowOff>57150</xdr:rowOff>
    </xdr:from>
    <xdr:to>
      <xdr:col>17</xdr:col>
      <xdr:colOff>495300</xdr:colOff>
      <xdr:row>44</xdr:row>
      <xdr:rowOff>257175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8782050" y="133540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42</a:t>
          </a:r>
        </a:p>
      </xdr:txBody>
    </xdr:sp>
    <xdr:clientData/>
  </xdr:twoCellAnchor>
  <xdr:twoCellAnchor>
    <xdr:from>
      <xdr:col>17</xdr:col>
      <xdr:colOff>171450</xdr:colOff>
      <xdr:row>66</xdr:row>
      <xdr:rowOff>85725</xdr:rowOff>
    </xdr:from>
    <xdr:to>
      <xdr:col>17</xdr:col>
      <xdr:colOff>447675</xdr:colOff>
      <xdr:row>66</xdr:row>
      <xdr:rowOff>285750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8734425" y="200310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41</a:t>
          </a:r>
        </a:p>
      </xdr:txBody>
    </xdr:sp>
    <xdr:clientData/>
  </xdr:twoCellAnchor>
  <xdr:twoCellAnchor>
    <xdr:from>
      <xdr:col>17</xdr:col>
      <xdr:colOff>257175</xdr:colOff>
      <xdr:row>151</xdr:row>
      <xdr:rowOff>76200</xdr:rowOff>
    </xdr:from>
    <xdr:to>
      <xdr:col>17</xdr:col>
      <xdr:colOff>533400</xdr:colOff>
      <xdr:row>152</xdr:row>
      <xdr:rowOff>114300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8820150" y="393096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45</a:t>
          </a:r>
        </a:p>
      </xdr:txBody>
    </xdr:sp>
    <xdr:clientData/>
  </xdr:twoCellAnchor>
  <xdr:twoCellAnchor>
    <xdr:from>
      <xdr:col>13</xdr:col>
      <xdr:colOff>104775</xdr:colOff>
      <xdr:row>24</xdr:row>
      <xdr:rowOff>209550</xdr:rowOff>
    </xdr:from>
    <xdr:to>
      <xdr:col>13</xdr:col>
      <xdr:colOff>200025</xdr:colOff>
      <xdr:row>24</xdr:row>
      <xdr:rowOff>219075</xdr:rowOff>
    </xdr:to>
    <xdr:sp>
      <xdr:nvSpPr>
        <xdr:cNvPr id="13" name="Line 16"/>
        <xdr:cNvSpPr>
          <a:spLocks/>
        </xdr:cNvSpPr>
      </xdr:nvSpPr>
      <xdr:spPr>
        <a:xfrm flipV="1">
          <a:off x="7315200" y="7600950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22</xdr:row>
      <xdr:rowOff>66675</xdr:rowOff>
    </xdr:from>
    <xdr:to>
      <xdr:col>17</xdr:col>
      <xdr:colOff>485775</xdr:colOff>
      <xdr:row>22</xdr:row>
      <xdr:rowOff>266700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8772525" y="67151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</a:t>
          </a:r>
        </a:p>
      </xdr:txBody>
    </xdr:sp>
    <xdr:clientData/>
  </xdr:twoCellAnchor>
  <xdr:twoCellAnchor>
    <xdr:from>
      <xdr:col>17</xdr:col>
      <xdr:colOff>219075</xdr:colOff>
      <xdr:row>66</xdr:row>
      <xdr:rowOff>57150</xdr:rowOff>
    </xdr:from>
    <xdr:to>
      <xdr:col>17</xdr:col>
      <xdr:colOff>495300</xdr:colOff>
      <xdr:row>66</xdr:row>
      <xdr:rowOff>257175</xdr:rowOff>
    </xdr:to>
    <xdr:sp>
      <xdr:nvSpPr>
        <xdr:cNvPr id="15" name="TextBox 18"/>
        <xdr:cNvSpPr txBox="1">
          <a:spLocks noChangeArrowheads="1"/>
        </xdr:cNvSpPr>
      </xdr:nvSpPr>
      <xdr:spPr>
        <a:xfrm>
          <a:off x="8782050" y="200025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43
41
41</a:t>
          </a:r>
        </a:p>
      </xdr:txBody>
    </xdr:sp>
    <xdr:clientData/>
  </xdr:twoCellAnchor>
  <xdr:twoCellAnchor>
    <xdr:from>
      <xdr:col>13</xdr:col>
      <xdr:colOff>95250</xdr:colOff>
      <xdr:row>90</xdr:row>
      <xdr:rowOff>219075</xdr:rowOff>
    </xdr:from>
    <xdr:to>
      <xdr:col>13</xdr:col>
      <xdr:colOff>247650</xdr:colOff>
      <xdr:row>90</xdr:row>
      <xdr:rowOff>219075</xdr:rowOff>
    </xdr:to>
    <xdr:sp>
      <xdr:nvSpPr>
        <xdr:cNvPr id="16" name="Line 19"/>
        <xdr:cNvSpPr>
          <a:spLocks/>
        </xdr:cNvSpPr>
      </xdr:nvSpPr>
      <xdr:spPr>
        <a:xfrm>
          <a:off x="7305675" y="275558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88</xdr:row>
      <xdr:rowOff>85725</xdr:rowOff>
    </xdr:from>
    <xdr:to>
      <xdr:col>17</xdr:col>
      <xdr:colOff>447675</xdr:colOff>
      <xdr:row>88</xdr:row>
      <xdr:rowOff>285750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8734425" y="266795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41</a:t>
          </a:r>
        </a:p>
      </xdr:txBody>
    </xdr:sp>
    <xdr:clientData/>
  </xdr:twoCellAnchor>
  <xdr:twoCellAnchor>
    <xdr:from>
      <xdr:col>17</xdr:col>
      <xdr:colOff>219075</xdr:colOff>
      <xdr:row>88</xdr:row>
      <xdr:rowOff>57150</xdr:rowOff>
    </xdr:from>
    <xdr:to>
      <xdr:col>17</xdr:col>
      <xdr:colOff>495300</xdr:colOff>
      <xdr:row>88</xdr:row>
      <xdr:rowOff>257175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8782050" y="266509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44
41
41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2;&#3621;&#3626;&#3633;&#3617;&#3620;&#3607;&#3608;&#3636;&#3660;&#3607;&#3634;&#3591;&#3585;&#3634;&#3619;&#3648;&#3619;&#3637;&#3618;&#3609;\&#3611;&#3637;%2053\&#3619;&#3623;&#3617;&#3607;&#3640;&#3585;&#3619;&#3634;&#3618;&#3623;&#3636;&#3594;&#3634;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วมสาระ"/>
      <sheetName val="ภาษาไทย"/>
      <sheetName val="คณิตศาสตร์"/>
      <sheetName val="วิทยาศาสตร์"/>
      <sheetName val="สังคมศึกษา"/>
      <sheetName val="พลานามัย"/>
      <sheetName val="ศิลปะ"/>
      <sheetName val="การงานอาชีพ ฯ"/>
      <sheetName val="ภาษาต่างประเทศ"/>
    </sheetNames>
    <sheetDataSet>
      <sheetData sheetId="3">
        <row r="71">
          <cell r="E71">
            <v>0</v>
          </cell>
          <cell r="F71">
            <v>1</v>
          </cell>
          <cell r="G71">
            <v>1.5</v>
          </cell>
          <cell r="H71">
            <v>2</v>
          </cell>
          <cell r="I71">
            <v>2.5</v>
          </cell>
          <cell r="J71">
            <v>3</v>
          </cell>
          <cell r="K71">
            <v>3.5</v>
          </cell>
          <cell r="L71">
            <v>4</v>
          </cell>
          <cell r="P71" t="str">
            <v>ร</v>
          </cell>
          <cell r="Q71" t="str">
            <v>มส</v>
          </cell>
        </row>
        <row r="81">
          <cell r="E81">
            <v>4.203517837622975</v>
          </cell>
          <cell r="F81">
            <v>12.02424724237305</v>
          </cell>
          <cell r="G81">
            <v>9.202027228460697</v>
          </cell>
          <cell r="H81">
            <v>14.309847957865447</v>
          </cell>
          <cell r="I81">
            <v>13.485044221405147</v>
          </cell>
          <cell r="J81">
            <v>16.496074729206</v>
          </cell>
          <cell r="K81">
            <v>11.0404451952698</v>
          </cell>
          <cell r="L81">
            <v>19.23879558779688</v>
          </cell>
          <cell r="P81">
            <v>0.3875583821921892</v>
          </cell>
          <cell r="Q81">
            <v>1.7092318394117063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1">
      <selection activeCell="J35" sqref="J35"/>
    </sheetView>
  </sheetViews>
  <sheetFormatPr defaultColWidth="9.140625" defaultRowHeight="12.75"/>
  <cols>
    <col min="1" max="1" width="16.8515625" style="0" bestFit="1" customWidth="1"/>
    <col min="2" max="2" width="23.8515625" style="0" bestFit="1" customWidth="1"/>
    <col min="3" max="10" width="6.28125" style="0" customWidth="1"/>
    <col min="11" max="11" width="13.8515625" style="0" bestFit="1" customWidth="1"/>
    <col min="12" max="15" width="6.8515625" style="0" customWidth="1"/>
    <col min="16" max="16" width="16.8515625" style="0" bestFit="1" customWidth="1"/>
    <col min="17" max="17" width="23.8515625" style="0" bestFit="1" customWidth="1"/>
    <col min="18" max="19" width="8.28125" style="0" customWidth="1"/>
    <col min="20" max="20" width="8.8515625" style="0" customWidth="1"/>
  </cols>
  <sheetData>
    <row r="1" spans="1:20" ht="29.25">
      <c r="A1" s="140" t="s">
        <v>61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1" t="s">
        <v>62</v>
      </c>
      <c r="Q1" s="141"/>
      <c r="R1" s="141"/>
      <c r="S1" s="141"/>
      <c r="T1" s="141"/>
    </row>
    <row r="2" spans="1:20" ht="29.25">
      <c r="A2" s="145" t="s">
        <v>642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1" t="s">
        <v>642</v>
      </c>
      <c r="Q2" s="141"/>
      <c r="R2" s="141"/>
      <c r="S2" s="141"/>
      <c r="T2" s="141"/>
    </row>
    <row r="3" spans="1:20" s="1" customFormat="1" ht="23.25">
      <c r="A3" s="142" t="s">
        <v>56</v>
      </c>
      <c r="B3" s="142" t="s">
        <v>55</v>
      </c>
      <c r="C3" s="143" t="s">
        <v>18</v>
      </c>
      <c r="D3" s="143"/>
      <c r="E3" s="143"/>
      <c r="F3" s="143"/>
      <c r="G3" s="143"/>
      <c r="H3" s="143"/>
      <c r="I3" s="143"/>
      <c r="J3" s="143"/>
      <c r="K3" s="9" t="s">
        <v>17</v>
      </c>
      <c r="L3" s="142" t="s">
        <v>21</v>
      </c>
      <c r="M3" s="144" t="s">
        <v>22</v>
      </c>
      <c r="N3" s="68"/>
      <c r="O3" s="68"/>
      <c r="P3" s="142" t="s">
        <v>56</v>
      </c>
      <c r="Q3" s="142" t="s">
        <v>55</v>
      </c>
      <c r="R3" s="143" t="s">
        <v>18</v>
      </c>
      <c r="S3" s="143"/>
      <c r="T3" s="143"/>
    </row>
    <row r="4" spans="1:20" s="1" customFormat="1" ht="23.25">
      <c r="A4" s="142"/>
      <c r="B4" s="142"/>
      <c r="C4" s="7">
        <v>0</v>
      </c>
      <c r="D4" s="7">
        <v>1</v>
      </c>
      <c r="E4" s="7">
        <v>1.5</v>
      </c>
      <c r="F4" s="7">
        <v>2</v>
      </c>
      <c r="G4" s="7">
        <v>2.5</v>
      </c>
      <c r="H4" s="7">
        <v>3</v>
      </c>
      <c r="I4" s="7">
        <v>3.5</v>
      </c>
      <c r="J4" s="7">
        <v>4</v>
      </c>
      <c r="K4" s="11" t="s">
        <v>20</v>
      </c>
      <c r="L4" s="142"/>
      <c r="M4" s="144"/>
      <c r="N4" s="69" t="s">
        <v>1</v>
      </c>
      <c r="O4" s="69" t="s">
        <v>2</v>
      </c>
      <c r="P4" s="142"/>
      <c r="Q4" s="142"/>
      <c r="R4" s="7">
        <v>0</v>
      </c>
      <c r="S4" s="7" t="s">
        <v>1</v>
      </c>
      <c r="T4" s="7" t="s">
        <v>2</v>
      </c>
    </row>
    <row r="5" spans="1:20" s="1" customFormat="1" ht="23.25">
      <c r="A5" s="7" t="s">
        <v>34</v>
      </c>
      <c r="B5" s="7">
        <f>SUM(K5,N5:O5)</f>
        <v>3600</v>
      </c>
      <c r="C5" s="61">
        <f>ภาษาไทย!E16</f>
        <v>136</v>
      </c>
      <c r="D5" s="61">
        <f>ภาษาไทย!F16</f>
        <v>197</v>
      </c>
      <c r="E5" s="61">
        <f>ภาษาไทย!G16</f>
        <v>217</v>
      </c>
      <c r="F5" s="61">
        <f>ภาษาไทย!H16</f>
        <v>400</v>
      </c>
      <c r="G5" s="61">
        <f>ภาษาไทย!I16</f>
        <v>544</v>
      </c>
      <c r="H5" s="61">
        <f>ภาษาไทย!J16</f>
        <v>607</v>
      </c>
      <c r="I5" s="61">
        <f>ภาษาไทย!K16</f>
        <v>547</v>
      </c>
      <c r="J5" s="61">
        <f>ภาษาไทย!L16</f>
        <v>941</v>
      </c>
      <c r="K5" s="61">
        <f>SUM(C5:J5)</f>
        <v>3589</v>
      </c>
      <c r="L5" s="19">
        <f aca="true" t="shared" si="0" ref="L5:L13">((4*J5)+(3.5*I5)+(3*H5)+(2.5*G5)+(2*F5)+(1.5*E5)+(D5))/K5</f>
        <v>2.8370019504040123</v>
      </c>
      <c r="M5" s="35">
        <f aca="true" t="shared" si="1" ref="M5:M13">SQRT((16*J5+12.25*I5+9*H5+6.25*G5+4*F5+2.25*E5+N5)/K5-(L5^2))</f>
        <v>1.032037123559084</v>
      </c>
      <c r="N5" s="7">
        <f>ภาษาไทย!P16</f>
        <v>1</v>
      </c>
      <c r="O5" s="7">
        <f>ภาษาไทย!Q16</f>
        <v>10</v>
      </c>
      <c r="P5" s="7" t="s">
        <v>34</v>
      </c>
      <c r="Q5" s="7">
        <f>B5</f>
        <v>3600</v>
      </c>
      <c r="R5" s="7">
        <f>C5</f>
        <v>136</v>
      </c>
      <c r="S5" s="7">
        <f>N5</f>
        <v>1</v>
      </c>
      <c r="T5" s="7">
        <f>O5</f>
        <v>10</v>
      </c>
    </row>
    <row r="6" spans="1:20" s="1" customFormat="1" ht="23.25">
      <c r="A6" s="7" t="s">
        <v>36</v>
      </c>
      <c r="B6" s="7">
        <f aca="true" t="shared" si="2" ref="B6:B12">SUM(K6,N6:O6)</f>
        <v>5107</v>
      </c>
      <c r="C6" s="61">
        <f>คณิตศาสตร์!E19</f>
        <v>21</v>
      </c>
      <c r="D6" s="61">
        <f>คณิตศาสตร์!F19</f>
        <v>965</v>
      </c>
      <c r="E6" s="61">
        <f>คณิตศาสตร์!G19</f>
        <v>703</v>
      </c>
      <c r="F6" s="61">
        <f>คณิตศาสตร์!H19</f>
        <v>953</v>
      </c>
      <c r="G6" s="61">
        <f>คณิตศาสตร์!I19</f>
        <v>881</v>
      </c>
      <c r="H6" s="61">
        <f>คณิตศาสตร์!J19</f>
        <v>640</v>
      </c>
      <c r="I6" s="61">
        <f>คณิตศาสตร์!K19</f>
        <v>396</v>
      </c>
      <c r="J6" s="61">
        <f>คณิตศาสตร์!L19</f>
        <v>537</v>
      </c>
      <c r="K6" s="61">
        <f>SUM(C6:J6)</f>
        <v>5096</v>
      </c>
      <c r="L6" s="19">
        <f t="shared" si="0"/>
        <v>2.27276295133438</v>
      </c>
      <c r="M6" s="35">
        <f t="shared" si="1"/>
        <v>0.8613517881746131</v>
      </c>
      <c r="N6" s="7">
        <f>คณิตศาสตร์!P19</f>
        <v>1</v>
      </c>
      <c r="O6" s="7">
        <f>คณิตศาสตร์!Q19</f>
        <v>10</v>
      </c>
      <c r="P6" s="7" t="s">
        <v>36</v>
      </c>
      <c r="Q6" s="7">
        <f aca="true" t="shared" si="3" ref="Q6:Q12">B6</f>
        <v>5107</v>
      </c>
      <c r="R6" s="7">
        <f aca="true" t="shared" si="4" ref="R6:R14">C6</f>
        <v>21</v>
      </c>
      <c r="S6" s="7">
        <f aca="true" t="shared" si="5" ref="S6:S14">N6</f>
        <v>1</v>
      </c>
      <c r="T6" s="7">
        <f aca="true" t="shared" si="6" ref="T6:T14">O6</f>
        <v>10</v>
      </c>
    </row>
    <row r="7" spans="1:20" s="1" customFormat="1" ht="23.25">
      <c r="A7" s="7" t="s">
        <v>38</v>
      </c>
      <c r="B7" s="7">
        <f t="shared" si="2"/>
        <v>4379</v>
      </c>
      <c r="C7" s="61">
        <f>วิทยาศาสตร์!E20</f>
        <v>14</v>
      </c>
      <c r="D7" s="61">
        <f>วิทยาศาสตร์!F20</f>
        <v>204</v>
      </c>
      <c r="E7" s="61">
        <f>วิทยาศาสตร์!G20</f>
        <v>307</v>
      </c>
      <c r="F7" s="61">
        <f>วิทยาศาสตร์!H20</f>
        <v>561</v>
      </c>
      <c r="G7" s="61">
        <f>วิทยาศาสตร์!I20</f>
        <v>748</v>
      </c>
      <c r="H7" s="61">
        <f>วิทยาศาสตร์!J20</f>
        <v>894</v>
      </c>
      <c r="I7" s="61">
        <f>วิทยาศาสตร์!K20</f>
        <v>644</v>
      </c>
      <c r="J7" s="61">
        <f>วิทยาศาสตร์!L20</f>
        <v>1006</v>
      </c>
      <c r="K7" s="61">
        <f aca="true" t="shared" si="7" ref="K7:K13">SUM(C7:J7)</f>
        <v>4378</v>
      </c>
      <c r="L7" s="19">
        <f t="shared" si="0"/>
        <v>2.881795340338054</v>
      </c>
      <c r="M7" s="35">
        <f t="shared" si="1"/>
        <v>0.8659039497607512</v>
      </c>
      <c r="N7" s="7">
        <f>วิทยาศาสตร์!P20</f>
        <v>0</v>
      </c>
      <c r="O7" s="7">
        <f>วิทยาศาสตร์!Q20</f>
        <v>1</v>
      </c>
      <c r="P7" s="7" t="s">
        <v>38</v>
      </c>
      <c r="Q7" s="7">
        <f t="shared" si="3"/>
        <v>4379</v>
      </c>
      <c r="R7" s="7">
        <f t="shared" si="4"/>
        <v>14</v>
      </c>
      <c r="S7" s="7">
        <f t="shared" si="5"/>
        <v>0</v>
      </c>
      <c r="T7" s="7">
        <f t="shared" si="6"/>
        <v>1</v>
      </c>
    </row>
    <row r="8" spans="1:20" s="1" customFormat="1" ht="23.25">
      <c r="A8" s="7" t="s">
        <v>57</v>
      </c>
      <c r="B8" s="7">
        <f t="shared" si="2"/>
        <v>9921</v>
      </c>
      <c r="C8" s="61">
        <f>สังคมศึกษา!E32</f>
        <v>151</v>
      </c>
      <c r="D8" s="61">
        <f>สังคมศึกษา!F32</f>
        <v>942</v>
      </c>
      <c r="E8" s="61">
        <f>สังคมศึกษา!G32</f>
        <v>835</v>
      </c>
      <c r="F8" s="61">
        <f>สังคมศึกษา!H32</f>
        <v>1403</v>
      </c>
      <c r="G8" s="61">
        <f>สังคมศึกษา!I32</f>
        <v>1561</v>
      </c>
      <c r="H8" s="61">
        <f>สังคมศึกษา!J32</f>
        <v>1663</v>
      </c>
      <c r="I8" s="61">
        <f>สังคมศึกษา!K32</f>
        <v>1247</v>
      </c>
      <c r="J8" s="61">
        <f>สังคมศึกษา!L32</f>
        <v>2118</v>
      </c>
      <c r="K8" s="61">
        <f t="shared" si="7"/>
        <v>9920</v>
      </c>
      <c r="L8" s="19">
        <f t="shared" si="0"/>
        <v>2.694405241935484</v>
      </c>
      <c r="M8" s="35">
        <f t="shared" si="1"/>
        <v>0.9713818044273438</v>
      </c>
      <c r="N8" s="7">
        <f>สังคมศึกษา!P32</f>
        <v>0</v>
      </c>
      <c r="O8" s="7">
        <f>สังคมศึกษา!Q32</f>
        <v>1</v>
      </c>
      <c r="P8" s="7" t="s">
        <v>57</v>
      </c>
      <c r="Q8" s="7">
        <f t="shared" si="3"/>
        <v>9921</v>
      </c>
      <c r="R8" s="7">
        <f t="shared" si="4"/>
        <v>151</v>
      </c>
      <c r="S8" s="7">
        <f t="shared" si="5"/>
        <v>0</v>
      </c>
      <c r="T8" s="7">
        <f t="shared" si="6"/>
        <v>1</v>
      </c>
    </row>
    <row r="9" spans="1:20" s="1" customFormat="1" ht="23.25">
      <c r="A9" s="7" t="s">
        <v>58</v>
      </c>
      <c r="B9" s="7">
        <f t="shared" si="2"/>
        <v>7240</v>
      </c>
      <c r="C9" s="61">
        <f>พลานามัย!E32</f>
        <v>27</v>
      </c>
      <c r="D9" s="61">
        <f>พลานามัย!F32</f>
        <v>138</v>
      </c>
      <c r="E9" s="61">
        <f>พลานามัย!G32</f>
        <v>138</v>
      </c>
      <c r="F9" s="61">
        <f>พลานามัย!H32</f>
        <v>295</v>
      </c>
      <c r="G9" s="61">
        <f>พลานามัย!I32</f>
        <v>390</v>
      </c>
      <c r="H9" s="61">
        <f>พลานามัย!J32</f>
        <v>861</v>
      </c>
      <c r="I9" s="61">
        <f>พลานามัย!K32</f>
        <v>1051</v>
      </c>
      <c r="J9" s="61">
        <f>พลานามัย!L32</f>
        <v>4297</v>
      </c>
      <c r="K9" s="61">
        <f t="shared" si="7"/>
        <v>7197</v>
      </c>
      <c r="L9" s="19">
        <f t="shared" si="0"/>
        <v>3.523620953174934</v>
      </c>
      <c r="M9" s="35">
        <v>0.464</v>
      </c>
      <c r="N9" s="7">
        <f>พลานามัย!P32</f>
        <v>30</v>
      </c>
      <c r="O9" s="7">
        <f>พลานามัย!Q32</f>
        <v>13</v>
      </c>
      <c r="P9" s="7" t="s">
        <v>58</v>
      </c>
      <c r="Q9" s="7">
        <f t="shared" si="3"/>
        <v>7240</v>
      </c>
      <c r="R9" s="7">
        <f t="shared" si="4"/>
        <v>27</v>
      </c>
      <c r="S9" s="7">
        <f t="shared" si="5"/>
        <v>30</v>
      </c>
      <c r="T9" s="7">
        <f t="shared" si="6"/>
        <v>13</v>
      </c>
    </row>
    <row r="10" spans="1:20" s="1" customFormat="1" ht="23.25">
      <c r="A10" s="7" t="s">
        <v>39</v>
      </c>
      <c r="B10" s="7">
        <f t="shared" si="2"/>
        <v>4137</v>
      </c>
      <c r="C10" s="61">
        <f>ศิลปะ!E34</f>
        <v>54</v>
      </c>
      <c r="D10" s="61">
        <f>ศิลปะ!F34</f>
        <v>198</v>
      </c>
      <c r="E10" s="61">
        <f>ศิลปะ!G34</f>
        <v>113</v>
      </c>
      <c r="F10" s="61">
        <f>ศิลปะ!H34</f>
        <v>221</v>
      </c>
      <c r="G10" s="61">
        <f>ศิลปะ!I34</f>
        <v>299</v>
      </c>
      <c r="H10" s="61">
        <f>ศิลปะ!J34</f>
        <v>492</v>
      </c>
      <c r="I10" s="61">
        <f>ศิลปะ!K34</f>
        <v>580</v>
      </c>
      <c r="J10" s="61">
        <f>ศิลปะ!L34</f>
        <v>2177</v>
      </c>
      <c r="K10" s="61">
        <f t="shared" si="7"/>
        <v>4134</v>
      </c>
      <c r="L10" s="19">
        <f t="shared" si="0"/>
        <v>3.3311562651185294</v>
      </c>
      <c r="M10" s="35">
        <f t="shared" si="1"/>
        <v>0.9203456199955408</v>
      </c>
      <c r="N10" s="7">
        <f>ศิลปะ!P34</f>
        <v>3</v>
      </c>
      <c r="O10" s="7">
        <f>ศิลปะ!Q34</f>
        <v>0</v>
      </c>
      <c r="P10" s="7" t="s">
        <v>39</v>
      </c>
      <c r="Q10" s="7">
        <f t="shared" si="3"/>
        <v>4137</v>
      </c>
      <c r="R10" s="7">
        <f t="shared" si="4"/>
        <v>54</v>
      </c>
      <c r="S10" s="7">
        <f t="shared" si="5"/>
        <v>3</v>
      </c>
      <c r="T10" s="7">
        <f t="shared" si="6"/>
        <v>0</v>
      </c>
    </row>
    <row r="11" spans="1:20" s="1" customFormat="1" ht="23.25">
      <c r="A11" s="7" t="s">
        <v>59</v>
      </c>
      <c r="B11" s="61">
        <f t="shared" si="2"/>
        <v>7977</v>
      </c>
      <c r="C11" s="61">
        <f>'การงานอาชีพ ฯ'!E53</f>
        <v>78</v>
      </c>
      <c r="D11" s="61">
        <f>'การงานอาชีพ ฯ'!F53</f>
        <v>198</v>
      </c>
      <c r="E11" s="61">
        <f>'การงานอาชีพ ฯ'!G53</f>
        <v>189</v>
      </c>
      <c r="F11" s="61">
        <f>'การงานอาชีพ ฯ'!H53</f>
        <v>475</v>
      </c>
      <c r="G11" s="61">
        <f>'การงานอาชีพ ฯ'!I53</f>
        <v>856</v>
      </c>
      <c r="H11" s="61">
        <f>'การงานอาชีพ ฯ'!J53</f>
        <v>1189</v>
      </c>
      <c r="I11" s="61">
        <f>'การงานอาชีพ ฯ'!K53</f>
        <v>1340</v>
      </c>
      <c r="J11" s="61">
        <f>'การงานอาชีพ ฯ'!L53</f>
        <v>3636</v>
      </c>
      <c r="K11" s="61">
        <f t="shared" si="7"/>
        <v>7961</v>
      </c>
      <c r="L11" s="19">
        <f t="shared" si="0"/>
        <v>3.3127119708579325</v>
      </c>
      <c r="M11" s="35">
        <f t="shared" si="1"/>
        <v>0.8401100492979696</v>
      </c>
      <c r="N11" s="61">
        <f>'การงานอาชีพ ฯ'!P53</f>
        <v>16</v>
      </c>
      <c r="O11" s="61">
        <f>'การงานอาชีพ ฯ'!Q53</f>
        <v>0</v>
      </c>
      <c r="P11" s="7" t="s">
        <v>59</v>
      </c>
      <c r="Q11" s="61">
        <f t="shared" si="3"/>
        <v>7977</v>
      </c>
      <c r="R11" s="7">
        <f t="shared" si="4"/>
        <v>78</v>
      </c>
      <c r="S11" s="7">
        <f t="shared" si="5"/>
        <v>16</v>
      </c>
      <c r="T11" s="7">
        <f t="shared" si="6"/>
        <v>0</v>
      </c>
    </row>
    <row r="12" spans="1:20" s="1" customFormat="1" ht="23.25">
      <c r="A12" s="7" t="s">
        <v>60</v>
      </c>
      <c r="B12" s="7">
        <f t="shared" si="2"/>
        <v>7401</v>
      </c>
      <c r="C12" s="61">
        <f>ภาษาต่างประเทศ!E34</f>
        <v>153</v>
      </c>
      <c r="D12" s="61">
        <f>ภาษาต่างประเทศ!F34</f>
        <v>1172</v>
      </c>
      <c r="E12" s="61">
        <f>ภาษาต่างประเทศ!G34</f>
        <v>849</v>
      </c>
      <c r="F12" s="61">
        <f>ภาษาต่างประเทศ!H34</f>
        <v>1010</v>
      </c>
      <c r="G12" s="61">
        <f>ภาษาต่างประเทศ!I34</f>
        <v>886</v>
      </c>
      <c r="H12" s="61">
        <f>ภาษาต่างประเทศ!J34</f>
        <v>960</v>
      </c>
      <c r="I12" s="61">
        <f>ภาษาต่างประเทศ!K34</f>
        <v>825</v>
      </c>
      <c r="J12" s="61">
        <f>ภาษาต่างประเทศ!L34</f>
        <v>1533</v>
      </c>
      <c r="K12" s="61">
        <f t="shared" si="7"/>
        <v>7388</v>
      </c>
      <c r="L12" s="19">
        <f t="shared" si="0"/>
        <v>2.514889009204115</v>
      </c>
      <c r="M12" s="35">
        <f t="shared" si="1"/>
        <v>1.043346037570036</v>
      </c>
      <c r="N12" s="7">
        <f>ภาษาต่างประเทศ!P34</f>
        <v>7</v>
      </c>
      <c r="O12" s="7">
        <f>ภาษาต่างประเทศ!Q34</f>
        <v>6</v>
      </c>
      <c r="P12" s="7" t="s">
        <v>60</v>
      </c>
      <c r="Q12" s="7">
        <f t="shared" si="3"/>
        <v>7401</v>
      </c>
      <c r="R12" s="7">
        <f t="shared" si="4"/>
        <v>153</v>
      </c>
      <c r="S12" s="7">
        <f t="shared" si="5"/>
        <v>7</v>
      </c>
      <c r="T12" s="7">
        <f t="shared" si="6"/>
        <v>6</v>
      </c>
    </row>
    <row r="13" spans="1:20" s="1" customFormat="1" ht="23.25">
      <c r="A13" s="143" t="s">
        <v>42</v>
      </c>
      <c r="B13" s="143"/>
      <c r="C13" s="61">
        <f aca="true" t="shared" si="8" ref="C13:J13">SUM(C5:C12)</f>
        <v>634</v>
      </c>
      <c r="D13" s="61">
        <f t="shared" si="8"/>
        <v>4014</v>
      </c>
      <c r="E13" s="61">
        <f t="shared" si="8"/>
        <v>3351</v>
      </c>
      <c r="F13" s="61">
        <f t="shared" si="8"/>
        <v>5318</v>
      </c>
      <c r="G13" s="61">
        <f t="shared" si="8"/>
        <v>6165</v>
      </c>
      <c r="H13" s="61">
        <f t="shared" si="8"/>
        <v>7306</v>
      </c>
      <c r="I13" s="61">
        <f t="shared" si="8"/>
        <v>6630</v>
      </c>
      <c r="J13" s="61">
        <f t="shared" si="8"/>
        <v>16245</v>
      </c>
      <c r="K13" s="61">
        <f t="shared" si="7"/>
        <v>49663</v>
      </c>
      <c r="L13" s="19">
        <f t="shared" si="0"/>
        <v>2.9235446912188148</v>
      </c>
      <c r="M13" s="35">
        <f t="shared" si="1"/>
        <v>1.0015512522836596</v>
      </c>
      <c r="N13" s="7">
        <f>SUM(N5:N12)</f>
        <v>58</v>
      </c>
      <c r="O13" s="7">
        <f>SUM(O5:O12)</f>
        <v>41</v>
      </c>
      <c r="P13" s="7" t="s">
        <v>42</v>
      </c>
      <c r="Q13" s="61">
        <f>SUM(Q5:Q12)</f>
        <v>49762</v>
      </c>
      <c r="R13" s="7">
        <f t="shared" si="4"/>
        <v>634</v>
      </c>
      <c r="S13" s="7">
        <f t="shared" si="5"/>
        <v>58</v>
      </c>
      <c r="T13" s="7">
        <f t="shared" si="6"/>
        <v>41</v>
      </c>
    </row>
    <row r="14" spans="1:20" s="1" customFormat="1" ht="23.25">
      <c r="A14" s="143" t="s">
        <v>44</v>
      </c>
      <c r="B14" s="143"/>
      <c r="C14" s="8">
        <f>(C13*100)/$K13</f>
        <v>1.2766043130700924</v>
      </c>
      <c r="D14" s="8">
        <f aca="true" t="shared" si="9" ref="D14:J14">(D13*100)/$K13</f>
        <v>8.082475887481626</v>
      </c>
      <c r="E14" s="8">
        <f t="shared" si="9"/>
        <v>6.747478001731672</v>
      </c>
      <c r="F14" s="8">
        <f t="shared" si="9"/>
        <v>10.70817308660371</v>
      </c>
      <c r="G14" s="8">
        <f t="shared" si="9"/>
        <v>12.413668123150032</v>
      </c>
      <c r="H14" s="8">
        <f t="shared" si="9"/>
        <v>14.711153172381854</v>
      </c>
      <c r="I14" s="8">
        <f t="shared" si="9"/>
        <v>13.349978857499547</v>
      </c>
      <c r="J14" s="8">
        <f t="shared" si="9"/>
        <v>32.710468558081466</v>
      </c>
      <c r="K14" s="8">
        <f>((K13-(N13+O13))*100)/$K13</f>
        <v>99.80065642429977</v>
      </c>
      <c r="L14" s="14" t="s">
        <v>19</v>
      </c>
      <c r="M14" s="36" t="s">
        <v>19</v>
      </c>
      <c r="N14" s="8">
        <f>(N13*100)/$K13</f>
        <v>0.11678714535972454</v>
      </c>
      <c r="O14" s="8">
        <f>(O13*100)/$K13</f>
        <v>0.08255643034049494</v>
      </c>
      <c r="P14" s="143" t="s">
        <v>44</v>
      </c>
      <c r="Q14" s="143"/>
      <c r="R14" s="8">
        <f t="shared" si="4"/>
        <v>1.2766043130700924</v>
      </c>
      <c r="S14" s="8">
        <f t="shared" si="5"/>
        <v>0.11678714535972454</v>
      </c>
      <c r="T14" s="8">
        <f t="shared" si="6"/>
        <v>0.08255643034049494</v>
      </c>
    </row>
    <row r="16" ht="12.75">
      <c r="P16" s="94" t="s">
        <v>19</v>
      </c>
    </row>
    <row r="17" ht="12.75">
      <c r="P17" s="94" t="s">
        <v>19</v>
      </c>
    </row>
    <row r="23" spans="1:20" ht="29.25">
      <c r="A23" s="140" t="s">
        <v>61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1" t="s">
        <v>62</v>
      </c>
      <c r="Q23" s="141"/>
      <c r="R23" s="141"/>
      <c r="S23" s="141"/>
      <c r="T23" s="141"/>
    </row>
    <row r="24" spans="1:20" ht="29.25">
      <c r="A24" s="145" t="s">
        <v>643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1" t="s">
        <v>643</v>
      </c>
      <c r="Q24" s="141"/>
      <c r="R24" s="141"/>
      <c r="S24" s="141"/>
      <c r="T24" s="141"/>
    </row>
    <row r="25" spans="1:20" s="1" customFormat="1" ht="23.25">
      <c r="A25" s="142" t="s">
        <v>56</v>
      </c>
      <c r="B25" s="142" t="s">
        <v>55</v>
      </c>
      <c r="C25" s="143" t="s">
        <v>18</v>
      </c>
      <c r="D25" s="143"/>
      <c r="E25" s="143"/>
      <c r="F25" s="143"/>
      <c r="G25" s="143"/>
      <c r="H25" s="143"/>
      <c r="I25" s="143"/>
      <c r="J25" s="143"/>
      <c r="K25" s="9" t="s">
        <v>17</v>
      </c>
      <c r="L25" s="142" t="s">
        <v>21</v>
      </c>
      <c r="M25" s="144" t="s">
        <v>22</v>
      </c>
      <c r="N25" s="68"/>
      <c r="O25" s="68"/>
      <c r="P25" s="142" t="s">
        <v>56</v>
      </c>
      <c r="Q25" s="142" t="s">
        <v>55</v>
      </c>
      <c r="R25" s="143" t="s">
        <v>18</v>
      </c>
      <c r="S25" s="143"/>
      <c r="T25" s="143"/>
    </row>
    <row r="26" spans="1:20" s="1" customFormat="1" ht="23.25">
      <c r="A26" s="142"/>
      <c r="B26" s="142"/>
      <c r="C26" s="7">
        <v>0</v>
      </c>
      <c r="D26" s="7">
        <v>1</v>
      </c>
      <c r="E26" s="7">
        <v>1.5</v>
      </c>
      <c r="F26" s="7">
        <v>2</v>
      </c>
      <c r="G26" s="7">
        <v>2.5</v>
      </c>
      <c r="H26" s="7">
        <v>3</v>
      </c>
      <c r="I26" s="7">
        <v>3.5</v>
      </c>
      <c r="J26" s="7">
        <v>4</v>
      </c>
      <c r="K26" s="11" t="s">
        <v>20</v>
      </c>
      <c r="L26" s="142"/>
      <c r="M26" s="144"/>
      <c r="N26" s="69" t="s">
        <v>1</v>
      </c>
      <c r="O26" s="69" t="s">
        <v>2</v>
      </c>
      <c r="P26" s="142"/>
      <c r="Q26" s="142"/>
      <c r="R26" s="7">
        <v>0</v>
      </c>
      <c r="S26" s="7" t="s">
        <v>1</v>
      </c>
      <c r="T26" s="7" t="s">
        <v>2</v>
      </c>
    </row>
    <row r="27" spans="1:20" s="1" customFormat="1" ht="23.25">
      <c r="A27" s="7" t="s">
        <v>34</v>
      </c>
      <c r="B27" s="7">
        <f>SUM(K27,N27:O27)</f>
        <v>3693</v>
      </c>
      <c r="C27" s="70">
        <f>ภาษาไทย!E40</f>
        <v>51</v>
      </c>
      <c r="D27" s="70">
        <f>ภาษาไทย!F40</f>
        <v>117</v>
      </c>
      <c r="E27" s="70">
        <f>ภาษาไทย!G40</f>
        <v>114</v>
      </c>
      <c r="F27" s="70">
        <f>ภาษาไทย!H40</f>
        <v>284</v>
      </c>
      <c r="G27" s="70">
        <f>ภาษาไทย!I40</f>
        <v>436</v>
      </c>
      <c r="H27" s="70">
        <f>ภาษาไทย!J40</f>
        <v>709</v>
      </c>
      <c r="I27" s="70">
        <f>ภาษาไทย!K40</f>
        <v>706</v>
      </c>
      <c r="J27" s="70">
        <f>ภาษาไทย!L40</f>
        <v>1263</v>
      </c>
      <c r="K27" s="61">
        <f>SUM(C27:J27)</f>
        <v>3680</v>
      </c>
      <c r="L27" s="19">
        <f aca="true" t="shared" si="10" ref="L27:L35">((4*J27)+(3.5*I27)+(3*H27)+(2.5*G27)+(2*F27)+(1.5*E27)+(D27))/K27</f>
        <v>3.151086956521739</v>
      </c>
      <c r="M27" s="35">
        <f>SQRT((16*J27+12.25*I27+9*H27+6.25*G27+4*F27+2.25*E27+N27)/K27-(L27^2))</f>
        <v>0.8752322133132282</v>
      </c>
      <c r="N27" s="7">
        <f>ภาษาไทย!P40</f>
        <v>4</v>
      </c>
      <c r="O27" s="7">
        <f>ภาษาไทย!Q40</f>
        <v>9</v>
      </c>
      <c r="P27" s="7" t="s">
        <v>34</v>
      </c>
      <c r="Q27" s="7">
        <f>B27</f>
        <v>3693</v>
      </c>
      <c r="R27" s="7">
        <f>C27</f>
        <v>51</v>
      </c>
      <c r="S27" s="7">
        <f>N27</f>
        <v>4</v>
      </c>
      <c r="T27" s="7">
        <f>O27</f>
        <v>9</v>
      </c>
    </row>
    <row r="28" spans="1:20" s="1" customFormat="1" ht="23.25">
      <c r="A28" s="7" t="s">
        <v>36</v>
      </c>
      <c r="B28" s="61">
        <f aca="true" t="shared" si="11" ref="B28:B34">SUM(K28,N28:O28)</f>
        <v>6169</v>
      </c>
      <c r="C28" s="61">
        <f>คณิตศาสตร์!E58</f>
        <v>67</v>
      </c>
      <c r="D28" s="61">
        <f>คณิตศาสตร์!F58</f>
        <v>1141</v>
      </c>
      <c r="E28" s="61">
        <f>คณิตศาสตร์!G58</f>
        <v>838</v>
      </c>
      <c r="F28" s="61">
        <f>คณิตศาสตร์!H58</f>
        <v>1021</v>
      </c>
      <c r="G28" s="61">
        <f>คณิตศาสตร์!I58</f>
        <v>943</v>
      </c>
      <c r="H28" s="61">
        <f>คณิตศาสตร์!J58</f>
        <v>838</v>
      </c>
      <c r="I28" s="61">
        <f>คณิตศาสตร์!K58</f>
        <v>477</v>
      </c>
      <c r="J28" s="61">
        <f>คณิตศาสตร์!L58</f>
        <v>823</v>
      </c>
      <c r="K28" s="61">
        <f aca="true" t="shared" si="12" ref="K28:K35">SUM(C28:J28)</f>
        <v>6148</v>
      </c>
      <c r="L28" s="19">
        <f t="shared" si="10"/>
        <v>2.3215679895901107</v>
      </c>
      <c r="M28" s="35">
        <f>SQRT((16*J28+12.25*I28+9*H28+6.25*G28+4*F28+2.25*E28+N28)/K28-(L28^2))</f>
        <v>0.9286308476639021</v>
      </c>
      <c r="N28" s="7">
        <f>คณิตศาสตร์!P58</f>
        <v>21</v>
      </c>
      <c r="O28" s="7">
        <f>คณิตศาสตร์!Q58</f>
        <v>0</v>
      </c>
      <c r="P28" s="7" t="s">
        <v>36</v>
      </c>
      <c r="Q28" s="61">
        <f aca="true" t="shared" si="13" ref="Q28:Q34">B28</f>
        <v>6169</v>
      </c>
      <c r="R28" s="7">
        <f aca="true" t="shared" si="14" ref="R28:R36">C28</f>
        <v>67</v>
      </c>
      <c r="S28" s="7">
        <f aca="true" t="shared" si="15" ref="S28:S36">N28</f>
        <v>21</v>
      </c>
      <c r="T28" s="7">
        <f aca="true" t="shared" si="16" ref="T28:T36">O28</f>
        <v>0</v>
      </c>
    </row>
    <row r="29" spans="1:20" s="1" customFormat="1" ht="23.25">
      <c r="A29" s="7" t="s">
        <v>38</v>
      </c>
      <c r="B29" s="61">
        <f t="shared" si="11"/>
        <v>9740</v>
      </c>
      <c r="C29" s="61">
        <f>วิทยาศาสตร์!E84</f>
        <v>134</v>
      </c>
      <c r="D29" s="61">
        <f>วิทยาศาสตร์!F84</f>
        <v>727</v>
      </c>
      <c r="E29" s="61">
        <f>วิทยาศาสตร์!G84</f>
        <v>829</v>
      </c>
      <c r="F29" s="61">
        <f>วิทยาศาสตร์!H84</f>
        <v>1525</v>
      </c>
      <c r="G29" s="61">
        <f>วิทยาศาสตร์!I84</f>
        <v>1825</v>
      </c>
      <c r="H29" s="61">
        <f>วิทยาศาสตร์!J84</f>
        <v>1777</v>
      </c>
      <c r="I29" s="61">
        <f>วิทยาศาสตร์!K84</f>
        <v>1086</v>
      </c>
      <c r="J29" s="61">
        <f>วิทยาศาสตร์!L84</f>
        <v>1825</v>
      </c>
      <c r="K29" s="61">
        <f t="shared" si="12"/>
        <v>9728</v>
      </c>
      <c r="L29" s="19">
        <f t="shared" si="10"/>
        <v>2.674239309210526</v>
      </c>
      <c r="M29" s="35">
        <f>SQRT((16*J29+12.25*I29+9*H29+6.25*G29+4*F29+2.25*E29+N29)/K29-(L29^2))</f>
        <v>0.923896054599643</v>
      </c>
      <c r="N29" s="61">
        <f>วิทยาศาสตร์!P84</f>
        <v>6</v>
      </c>
      <c r="O29" s="61">
        <f>วิทยาศาสตร์!Q84</f>
        <v>6</v>
      </c>
      <c r="P29" s="7" t="s">
        <v>38</v>
      </c>
      <c r="Q29" s="61">
        <f t="shared" si="13"/>
        <v>9740</v>
      </c>
      <c r="R29" s="61">
        <f t="shared" si="14"/>
        <v>134</v>
      </c>
      <c r="S29" s="7">
        <f t="shared" si="15"/>
        <v>6</v>
      </c>
      <c r="T29" s="61">
        <f t="shared" si="16"/>
        <v>6</v>
      </c>
    </row>
    <row r="30" spans="1:20" s="1" customFormat="1" ht="23.25">
      <c r="A30" s="7" t="s">
        <v>57</v>
      </c>
      <c r="B30" s="7">
        <f t="shared" si="11"/>
        <v>7991</v>
      </c>
      <c r="C30" s="61">
        <f>สังคมศึกษา!E74</f>
        <v>168</v>
      </c>
      <c r="D30" s="61">
        <f>สังคมศึกษา!F74</f>
        <v>515</v>
      </c>
      <c r="E30" s="61">
        <f>สังคมศึกษา!G74</f>
        <v>533</v>
      </c>
      <c r="F30" s="61">
        <f>สังคมศึกษา!H74</f>
        <v>1023</v>
      </c>
      <c r="G30" s="61">
        <f>สังคมศึกษา!I74</f>
        <v>1062</v>
      </c>
      <c r="H30" s="61">
        <f>สังคมศึกษา!J74</f>
        <v>1276</v>
      </c>
      <c r="I30" s="61">
        <f>สังคมศึกษา!K74</f>
        <v>1048</v>
      </c>
      <c r="J30" s="61">
        <f>สังคมศึกษา!L74</f>
        <v>2331</v>
      </c>
      <c r="K30" s="61">
        <f t="shared" si="12"/>
        <v>7956</v>
      </c>
      <c r="L30" s="19">
        <f t="shared" si="10"/>
        <v>2.870223730517848</v>
      </c>
      <c r="M30" s="35">
        <f>SQRT((16*J30+12.25*I30+9*H30+6.25*G30+4*F30+2.25*E30+N30)/K30-(L30^2))</f>
        <v>1.0032473669319382</v>
      </c>
      <c r="N30" s="7">
        <f>สังคมศึกษา!P74</f>
        <v>4</v>
      </c>
      <c r="O30" s="7">
        <f>สังคมศึกษา!Q74</f>
        <v>31</v>
      </c>
      <c r="P30" s="7" t="s">
        <v>57</v>
      </c>
      <c r="Q30" s="7">
        <f t="shared" si="13"/>
        <v>7991</v>
      </c>
      <c r="R30" s="7">
        <f t="shared" si="14"/>
        <v>168</v>
      </c>
      <c r="S30" s="7">
        <f t="shared" si="15"/>
        <v>4</v>
      </c>
      <c r="T30" s="7">
        <f t="shared" si="16"/>
        <v>31</v>
      </c>
    </row>
    <row r="31" spans="1:20" s="1" customFormat="1" ht="23.25">
      <c r="A31" s="7" t="s">
        <v>58</v>
      </c>
      <c r="B31" s="7">
        <f t="shared" si="11"/>
        <v>4620</v>
      </c>
      <c r="C31" s="61">
        <f>พลานามัย!E63</f>
        <v>11</v>
      </c>
      <c r="D31" s="61">
        <f>พลานามัย!F63</f>
        <v>20</v>
      </c>
      <c r="E31" s="61">
        <f>พลานามัย!G63</f>
        <v>18</v>
      </c>
      <c r="F31" s="61">
        <f>พลานามัย!H63</f>
        <v>44</v>
      </c>
      <c r="G31" s="61">
        <f>พลานามัย!I63</f>
        <v>119</v>
      </c>
      <c r="H31" s="61">
        <f>พลานามัย!J63</f>
        <v>386</v>
      </c>
      <c r="I31" s="61">
        <f>พลานามัย!K63</f>
        <v>628</v>
      </c>
      <c r="J31" s="61">
        <f>พลานามัย!L63</f>
        <v>3363</v>
      </c>
      <c r="K31" s="61">
        <f t="shared" si="12"/>
        <v>4589</v>
      </c>
      <c r="L31" s="19">
        <f t="shared" si="10"/>
        <v>3.7569187186750925</v>
      </c>
      <c r="M31" s="35">
        <v>0.464</v>
      </c>
      <c r="N31" s="7">
        <f>พลานามัย!P63</f>
        <v>24</v>
      </c>
      <c r="O31" s="7">
        <f>พลานามัย!Q63</f>
        <v>7</v>
      </c>
      <c r="P31" s="7" t="s">
        <v>58</v>
      </c>
      <c r="Q31" s="7">
        <f t="shared" si="13"/>
        <v>4620</v>
      </c>
      <c r="R31" s="7">
        <f t="shared" si="14"/>
        <v>11</v>
      </c>
      <c r="S31" s="7">
        <f t="shared" si="15"/>
        <v>24</v>
      </c>
      <c r="T31" s="7">
        <f t="shared" si="16"/>
        <v>7</v>
      </c>
    </row>
    <row r="32" spans="1:20" s="1" customFormat="1" ht="23.25">
      <c r="A32" s="7" t="s">
        <v>39</v>
      </c>
      <c r="B32" s="7">
        <f t="shared" si="11"/>
        <v>3255</v>
      </c>
      <c r="C32" s="61">
        <f>ศิลปะ!E57</f>
        <v>42</v>
      </c>
      <c r="D32" s="61">
        <f>ศิลปะ!F57</f>
        <v>43</v>
      </c>
      <c r="E32" s="61">
        <f>ศิลปะ!G57</f>
        <v>22</v>
      </c>
      <c r="F32" s="61">
        <f>ศิลปะ!H57</f>
        <v>66</v>
      </c>
      <c r="G32" s="61">
        <f>ศิลปะ!I57</f>
        <v>36</v>
      </c>
      <c r="H32" s="61">
        <f>ศิลปะ!J57</f>
        <v>146</v>
      </c>
      <c r="I32" s="61">
        <f>ศิลปะ!K57</f>
        <v>144</v>
      </c>
      <c r="J32" s="61">
        <f>ศิลปะ!L57</f>
        <v>2755</v>
      </c>
      <c r="K32" s="61">
        <f t="shared" si="12"/>
        <v>3254</v>
      </c>
      <c r="L32" s="19">
        <f t="shared" si="10"/>
        <v>3.7676705593116164</v>
      </c>
      <c r="M32" s="35">
        <f>SQRT((16*J32+12.25*I32+9*H32+6.25*G32+4*F32+2.25*E32+N32)/K32-(L32^2))</f>
        <v>0.6802732157567908</v>
      </c>
      <c r="N32" s="7">
        <f>ศิลปะ!P57</f>
        <v>1</v>
      </c>
      <c r="O32" s="7">
        <f>ศิลปะ!Q57</f>
        <v>0</v>
      </c>
      <c r="P32" s="7" t="s">
        <v>39</v>
      </c>
      <c r="Q32" s="7">
        <f t="shared" si="13"/>
        <v>3255</v>
      </c>
      <c r="R32" s="7">
        <f t="shared" si="14"/>
        <v>42</v>
      </c>
      <c r="S32" s="7">
        <f t="shared" si="15"/>
        <v>1</v>
      </c>
      <c r="T32" s="7">
        <f t="shared" si="16"/>
        <v>0</v>
      </c>
    </row>
    <row r="33" spans="1:20" s="1" customFormat="1" ht="23.25">
      <c r="A33" s="7" t="s">
        <v>59</v>
      </c>
      <c r="B33" s="61">
        <f t="shared" si="11"/>
        <v>6333</v>
      </c>
      <c r="C33" s="61">
        <f>'การงานอาชีพ ฯ'!E102</f>
        <v>69</v>
      </c>
      <c r="D33" s="61">
        <f>'การงานอาชีพ ฯ'!F102</f>
        <v>95</v>
      </c>
      <c r="E33" s="61">
        <f>'การงานอาชีพ ฯ'!G102</f>
        <v>142</v>
      </c>
      <c r="F33" s="61">
        <f>'การงานอาชีพ ฯ'!H102</f>
        <v>234</v>
      </c>
      <c r="G33" s="61">
        <f>'การงานอาชีพ ฯ'!I102</f>
        <v>304</v>
      </c>
      <c r="H33" s="61">
        <f>'การงานอาชีพ ฯ'!J102</f>
        <v>683</v>
      </c>
      <c r="I33" s="61">
        <f>'การงานอาชีพ ฯ'!K102</f>
        <v>1176</v>
      </c>
      <c r="J33" s="61">
        <f>'การงานอาชีพ ฯ'!L102</f>
        <v>3598</v>
      </c>
      <c r="K33" s="61">
        <f t="shared" si="12"/>
        <v>6301</v>
      </c>
      <c r="L33" s="19">
        <f t="shared" si="10"/>
        <v>3.5062688462148865</v>
      </c>
      <c r="M33" s="35">
        <f>SQRT((16*J33+12.25*I33+9*H33+6.25*G33+4*F33+2.25*E33+N33)/K33-(L33^2))</f>
        <v>0.7810140333326782</v>
      </c>
      <c r="N33" s="61">
        <f>'การงานอาชีพ ฯ'!P102</f>
        <v>31</v>
      </c>
      <c r="O33" s="61">
        <f>'การงานอาชีพ ฯ'!Q102</f>
        <v>1</v>
      </c>
      <c r="P33" s="7" t="s">
        <v>59</v>
      </c>
      <c r="Q33" s="61">
        <f t="shared" si="13"/>
        <v>6333</v>
      </c>
      <c r="R33" s="7">
        <f t="shared" si="14"/>
        <v>69</v>
      </c>
      <c r="S33" s="7">
        <f t="shared" si="15"/>
        <v>31</v>
      </c>
      <c r="T33" s="7">
        <f t="shared" si="16"/>
        <v>1</v>
      </c>
    </row>
    <row r="34" spans="1:20" s="1" customFormat="1" ht="23.25">
      <c r="A34" s="7" t="s">
        <v>60</v>
      </c>
      <c r="B34" s="61">
        <f t="shared" si="11"/>
        <v>13652</v>
      </c>
      <c r="C34" s="61">
        <f>ภาษาต่างประเทศ!E102</f>
        <v>442</v>
      </c>
      <c r="D34" s="61">
        <f>ภาษาต่างประเทศ!F102</f>
        <v>1585</v>
      </c>
      <c r="E34" s="61">
        <f>ภาษาต่างประเทศ!G102</f>
        <v>1322</v>
      </c>
      <c r="F34" s="61">
        <f>ภาษาต่างประเทศ!H102</f>
        <v>2018</v>
      </c>
      <c r="G34" s="61">
        <f>ภาษาต่างประเทศ!I102</f>
        <v>2086</v>
      </c>
      <c r="H34" s="61">
        <f>ภาษาต่างประเทศ!J102</f>
        <v>1852</v>
      </c>
      <c r="I34" s="61">
        <f>ภาษาต่างประเทศ!K102</f>
        <v>1396</v>
      </c>
      <c r="J34" s="61">
        <f>ภาษาต่างประเทศ!L102</f>
        <v>2875</v>
      </c>
      <c r="K34" s="61">
        <f t="shared" si="12"/>
        <v>13576</v>
      </c>
      <c r="L34" s="19">
        <f t="shared" si="10"/>
        <v>2.560474366529169</v>
      </c>
      <c r="M34" s="35">
        <f>SQRT((16*J34+12.25*I34+9*H34+6.25*G34+4*F34+2.25*E34+N34)/K34-(L34^2))</f>
        <v>1.0465854399748367</v>
      </c>
      <c r="N34" s="61">
        <f>ภาษาต่างประเทศ!P102</f>
        <v>22</v>
      </c>
      <c r="O34" s="61">
        <f>ภาษาต่างประเทศ!Q102</f>
        <v>54</v>
      </c>
      <c r="P34" s="7" t="s">
        <v>60</v>
      </c>
      <c r="Q34" s="61">
        <f t="shared" si="13"/>
        <v>13652</v>
      </c>
      <c r="R34" s="7">
        <f t="shared" si="14"/>
        <v>442</v>
      </c>
      <c r="S34" s="7">
        <f t="shared" si="15"/>
        <v>22</v>
      </c>
      <c r="T34" s="7">
        <f t="shared" si="16"/>
        <v>54</v>
      </c>
    </row>
    <row r="35" spans="1:20" s="1" customFormat="1" ht="23.25">
      <c r="A35" s="143" t="s">
        <v>42</v>
      </c>
      <c r="B35" s="143"/>
      <c r="C35" s="7">
        <f aca="true" t="shared" si="17" ref="C35:J35">SUM(C27:C34)</f>
        <v>984</v>
      </c>
      <c r="D35" s="7">
        <f t="shared" si="17"/>
        <v>4243</v>
      </c>
      <c r="E35" s="61">
        <f t="shared" si="17"/>
        <v>3818</v>
      </c>
      <c r="F35" s="7">
        <f t="shared" si="17"/>
        <v>6215</v>
      </c>
      <c r="G35" s="61">
        <f t="shared" si="17"/>
        <v>6811</v>
      </c>
      <c r="H35" s="7">
        <f t="shared" si="17"/>
        <v>7667</v>
      </c>
      <c r="I35" s="61">
        <f t="shared" si="17"/>
        <v>6661</v>
      </c>
      <c r="J35" s="7">
        <f t="shared" si="17"/>
        <v>18833</v>
      </c>
      <c r="K35" s="61">
        <f t="shared" si="12"/>
        <v>55232</v>
      </c>
      <c r="L35" s="19">
        <f t="shared" si="10"/>
        <v>2.9163166280417148</v>
      </c>
      <c r="M35" s="35">
        <f>SQRT((16*J35+12.25*I35+9*H35+6.25*G35+4*F35+2.25*E35+N35)/K35-(L35^2))</f>
        <v>1.0275545021569978</v>
      </c>
      <c r="N35" s="7">
        <f>SUM(N27:N34)</f>
        <v>113</v>
      </c>
      <c r="O35" s="7">
        <f>SUM(O27:O34)</f>
        <v>108</v>
      </c>
      <c r="P35" s="7" t="s">
        <v>42</v>
      </c>
      <c r="Q35" s="61">
        <f>SUM(Q27:Q34)</f>
        <v>55453</v>
      </c>
      <c r="R35" s="7">
        <f t="shared" si="14"/>
        <v>984</v>
      </c>
      <c r="S35" s="7">
        <f t="shared" si="15"/>
        <v>113</v>
      </c>
      <c r="T35" s="7">
        <f t="shared" si="16"/>
        <v>108</v>
      </c>
    </row>
    <row r="36" spans="1:20" s="1" customFormat="1" ht="23.25">
      <c r="A36" s="143" t="s">
        <v>44</v>
      </c>
      <c r="B36" s="143"/>
      <c r="C36" s="8">
        <f aca="true" t="shared" si="18" ref="C36:J36">(C35*100)/$K35</f>
        <v>1.7815758980301275</v>
      </c>
      <c r="D36" s="8">
        <f t="shared" si="18"/>
        <v>7.682140787949015</v>
      </c>
      <c r="E36" s="8">
        <f t="shared" si="18"/>
        <v>6.91265932792584</v>
      </c>
      <c r="F36" s="8">
        <f t="shared" si="18"/>
        <v>11.252534762456547</v>
      </c>
      <c r="G36" s="8">
        <f t="shared" si="18"/>
        <v>12.33161935110081</v>
      </c>
      <c r="H36" s="8">
        <f t="shared" si="18"/>
        <v>13.881445538818076</v>
      </c>
      <c r="I36" s="8">
        <f t="shared" si="18"/>
        <v>12.060037659327925</v>
      </c>
      <c r="J36" s="8">
        <f t="shared" si="18"/>
        <v>34.097986674391656</v>
      </c>
      <c r="K36" s="8">
        <f>((K35-(N35+O35))*100)/$K35</f>
        <v>99.59986964078794</v>
      </c>
      <c r="L36" s="14" t="s">
        <v>19</v>
      </c>
      <c r="M36" s="36" t="s">
        <v>19</v>
      </c>
      <c r="N36" s="8">
        <f>(N35*100)/$K35</f>
        <v>0.20459154113557357</v>
      </c>
      <c r="O36" s="8">
        <f>(O35*100)/$K35</f>
        <v>0.1955388180764774</v>
      </c>
      <c r="P36" s="143" t="s">
        <v>44</v>
      </c>
      <c r="Q36" s="143"/>
      <c r="R36" s="8">
        <f t="shared" si="14"/>
        <v>1.7815758980301275</v>
      </c>
      <c r="S36" s="8">
        <f t="shared" si="15"/>
        <v>0.20459154113557357</v>
      </c>
      <c r="T36" s="8">
        <f t="shared" si="16"/>
        <v>0.1955388180764774</v>
      </c>
    </row>
    <row r="38" ht="12.75">
      <c r="P38" t="s">
        <v>19</v>
      </c>
    </row>
    <row r="40" ht="12.75">
      <c r="P40" s="94" t="s">
        <v>19</v>
      </c>
    </row>
    <row r="45" ht="12.75">
      <c r="L45" s="94" t="s">
        <v>19</v>
      </c>
    </row>
  </sheetData>
  <mergeCells count="30">
    <mergeCell ref="R3:T3"/>
    <mergeCell ref="P1:T1"/>
    <mergeCell ref="P2:T2"/>
    <mergeCell ref="P3:P4"/>
    <mergeCell ref="Q3:Q4"/>
    <mergeCell ref="A3:A4"/>
    <mergeCell ref="B3:B4"/>
    <mergeCell ref="P14:Q14"/>
    <mergeCell ref="A1:O1"/>
    <mergeCell ref="A2:O2"/>
    <mergeCell ref="A13:B13"/>
    <mergeCell ref="A14:B14"/>
    <mergeCell ref="C3:J3"/>
    <mergeCell ref="L3:L4"/>
    <mergeCell ref="M3:M4"/>
    <mergeCell ref="P36:Q36"/>
    <mergeCell ref="P24:T24"/>
    <mergeCell ref="A35:B35"/>
    <mergeCell ref="A36:B36"/>
    <mergeCell ref="M25:M26"/>
    <mergeCell ref="A25:A26"/>
    <mergeCell ref="B25:B26"/>
    <mergeCell ref="C25:J25"/>
    <mergeCell ref="L25:L26"/>
    <mergeCell ref="A24:O24"/>
    <mergeCell ref="A23:O23"/>
    <mergeCell ref="P23:T23"/>
    <mergeCell ref="P25:P26"/>
    <mergeCell ref="Q25:Q26"/>
    <mergeCell ref="R25:T2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1"/>
  <sheetViews>
    <sheetView workbookViewId="0" topLeftCell="A25">
      <selection activeCell="H66" sqref="H66"/>
    </sheetView>
  </sheetViews>
  <sheetFormatPr defaultColWidth="9.140625" defaultRowHeight="12.75"/>
  <cols>
    <col min="1" max="1" width="6.8515625" style="2" customWidth="1"/>
    <col min="2" max="2" width="7.8515625" style="2" bestFit="1" customWidth="1"/>
    <col min="3" max="3" width="23.140625" style="2" bestFit="1" customWidth="1"/>
    <col min="4" max="4" width="10.7109375" style="2" bestFit="1" customWidth="1"/>
    <col min="5" max="5" width="5.57421875" style="2" customWidth="1"/>
    <col min="6" max="6" width="4.140625" style="2" customWidth="1"/>
    <col min="7" max="7" width="4.8515625" style="2" customWidth="1"/>
    <col min="8" max="12" width="5.421875" style="2" bestFit="1" customWidth="1"/>
    <col min="13" max="13" width="13.7109375" style="2" bestFit="1" customWidth="1"/>
    <col min="14" max="14" width="4.421875" style="2" bestFit="1" customWidth="1"/>
    <col min="15" max="15" width="5.421875" style="39" bestFit="1" customWidth="1"/>
    <col min="16" max="16" width="4.8515625" style="2" customWidth="1"/>
    <col min="17" max="17" width="5.00390625" style="2" customWidth="1"/>
    <col min="18" max="18" width="8.57421875" style="2" bestFit="1" customWidth="1"/>
    <col min="19" max="19" width="9.140625" style="1" customWidth="1"/>
    <col min="20" max="20" width="6.7109375" style="1" customWidth="1"/>
    <col min="21" max="21" width="5.00390625" style="1" bestFit="1" customWidth="1"/>
    <col min="22" max="23" width="4.421875" style="1" bestFit="1" customWidth="1"/>
    <col min="24" max="27" width="5.421875" style="1" bestFit="1" customWidth="1"/>
    <col min="28" max="29" width="4.8515625" style="1" customWidth="1"/>
    <col min="30" max="30" width="7.8515625" style="1" customWidth="1"/>
    <col min="31" max="32" width="9.421875" style="1" bestFit="1" customWidth="1"/>
    <col min="33" max="39" width="5.421875" style="1" customWidth="1"/>
    <col min="40" max="40" width="9.140625" style="1" customWidth="1"/>
    <col min="41" max="41" width="5.8515625" style="1" customWidth="1"/>
    <col min="42" max="42" width="6.421875" style="1" customWidth="1"/>
    <col min="43" max="43" width="9.140625" style="1" customWidth="1"/>
    <col min="44" max="51" width="5.28125" style="47" customWidth="1"/>
    <col min="52" max="16384" width="9.140625" style="1" customWidth="1"/>
  </cols>
  <sheetData>
    <row r="1" spans="1:18" ht="24" customHeight="1">
      <c r="A1" s="146" t="s">
        <v>43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18" ht="23.25" customHeight="1">
      <c r="A2" s="147" t="s">
        <v>521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53" ht="23.25">
      <c r="A3" s="148" t="s">
        <v>23</v>
      </c>
      <c r="B3" s="142" t="s">
        <v>0</v>
      </c>
      <c r="C3" s="142" t="s">
        <v>33</v>
      </c>
      <c r="D3" s="142" t="s">
        <v>30</v>
      </c>
      <c r="E3" s="143" t="s">
        <v>18</v>
      </c>
      <c r="F3" s="143"/>
      <c r="G3" s="143"/>
      <c r="H3" s="143"/>
      <c r="I3" s="143"/>
      <c r="J3" s="143"/>
      <c r="K3" s="143"/>
      <c r="L3" s="143"/>
      <c r="M3" s="9" t="s">
        <v>17</v>
      </c>
      <c r="N3" s="142" t="s">
        <v>21</v>
      </c>
      <c r="O3" s="144" t="s">
        <v>22</v>
      </c>
      <c r="P3" s="68"/>
      <c r="Q3" s="68"/>
      <c r="R3" s="142" t="s">
        <v>3</v>
      </c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Z3" s="47"/>
      <c r="BA3" s="47"/>
    </row>
    <row r="4" spans="1:53" ht="23.25">
      <c r="A4" s="148"/>
      <c r="B4" s="142"/>
      <c r="C4" s="142"/>
      <c r="D4" s="142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20</v>
      </c>
      <c r="N4" s="142"/>
      <c r="O4" s="144"/>
      <c r="P4" s="69" t="s">
        <v>1</v>
      </c>
      <c r="Q4" s="69" t="s">
        <v>2</v>
      </c>
      <c r="R4" s="142"/>
      <c r="T4" s="47"/>
      <c r="U4" s="47"/>
      <c r="V4" s="12">
        <v>0</v>
      </c>
      <c r="W4" s="12">
        <v>1</v>
      </c>
      <c r="X4" s="12">
        <v>1.5</v>
      </c>
      <c r="Y4" s="12">
        <v>2</v>
      </c>
      <c r="Z4" s="12">
        <v>2.5</v>
      </c>
      <c r="AA4" s="12">
        <v>3</v>
      </c>
      <c r="AB4" s="12">
        <v>3.5</v>
      </c>
      <c r="AC4" s="12">
        <v>4</v>
      </c>
      <c r="AD4" s="12" t="s">
        <v>42</v>
      </c>
      <c r="AE4" s="12" t="s">
        <v>1</v>
      </c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Z4" s="47"/>
      <c r="BA4" s="47"/>
    </row>
    <row r="5" spans="1:53" ht="23.25">
      <c r="A5" s="7" t="s">
        <v>24</v>
      </c>
      <c r="B5" s="7" t="s">
        <v>68</v>
      </c>
      <c r="C5" s="7" t="s">
        <v>426</v>
      </c>
      <c r="D5" s="7" t="s">
        <v>32</v>
      </c>
      <c r="E5" s="7">
        <v>0</v>
      </c>
      <c r="F5" s="7">
        <v>40</v>
      </c>
      <c r="G5" s="7">
        <v>40</v>
      </c>
      <c r="H5" s="7">
        <v>110</v>
      </c>
      <c r="I5" s="7">
        <v>135</v>
      </c>
      <c r="J5" s="7">
        <v>90</v>
      </c>
      <c r="K5" s="7">
        <v>49</v>
      </c>
      <c r="L5" s="7">
        <v>79</v>
      </c>
      <c r="M5" s="7">
        <f>SUM(E5:L5)</f>
        <v>543</v>
      </c>
      <c r="N5" s="19">
        <f aca="true" t="shared" si="0" ref="N5:N16">((4*L5)+(3.5*K5)+(3*J5)+(2.5*I5)+(2*H5)+(1.5*G5)+(F5))/M5</f>
        <v>2.605893186003683</v>
      </c>
      <c r="O5" s="35">
        <f>SQRT((16*L5+12.25*K5+9*J5+6.25*I5+4*H5+2.25*G5+F5)/M5-(N5^2))</f>
        <v>0.8589911657548727</v>
      </c>
      <c r="P5" s="28">
        <v>0</v>
      </c>
      <c r="Q5" s="28">
        <v>0</v>
      </c>
      <c r="R5" s="72" t="s">
        <v>523</v>
      </c>
      <c r="T5" s="47" t="s">
        <v>24</v>
      </c>
      <c r="U5" s="47"/>
      <c r="V5" s="47">
        <f>SUM(E5:E9)</f>
        <v>5</v>
      </c>
      <c r="W5" s="47">
        <f aca="true" t="shared" si="1" ref="W5:AC5">SUM(F5:F9)</f>
        <v>74</v>
      </c>
      <c r="X5" s="47">
        <f t="shared" si="1"/>
        <v>87</v>
      </c>
      <c r="Y5" s="47">
        <f t="shared" si="1"/>
        <v>178</v>
      </c>
      <c r="Z5" s="47">
        <f t="shared" si="1"/>
        <v>241</v>
      </c>
      <c r="AA5" s="47">
        <f t="shared" si="1"/>
        <v>200</v>
      </c>
      <c r="AB5" s="47">
        <f t="shared" si="1"/>
        <v>162</v>
      </c>
      <c r="AC5" s="47">
        <f t="shared" si="1"/>
        <v>331</v>
      </c>
      <c r="AD5" s="12">
        <f aca="true" t="shared" si="2" ref="AD5:AD10">SUM(V5:AC5)</f>
        <v>1278</v>
      </c>
      <c r="AE5" s="12">
        <f>SUM(P5:P9)</f>
        <v>0</v>
      </c>
      <c r="AF5" s="12">
        <f>SUM(Q5:Q9)</f>
        <v>0</v>
      </c>
      <c r="AG5" s="12"/>
      <c r="AH5" s="12"/>
      <c r="AI5" s="12"/>
      <c r="AJ5" s="12"/>
      <c r="AK5" s="12"/>
      <c r="AL5" s="12"/>
      <c r="AM5" s="12"/>
      <c r="AN5" s="47"/>
      <c r="AO5" s="12"/>
      <c r="AP5" s="12"/>
      <c r="AQ5" s="47"/>
      <c r="AR5" s="12"/>
      <c r="AS5" s="12"/>
      <c r="AT5" s="12"/>
      <c r="AU5" s="12"/>
      <c r="AV5" s="12"/>
      <c r="AW5" s="12"/>
      <c r="AX5" s="12"/>
      <c r="AY5" s="12"/>
      <c r="AZ5" s="47"/>
      <c r="BA5" s="47"/>
    </row>
    <row r="6" spans="1:53" ht="23.25">
      <c r="A6" s="10"/>
      <c r="B6" s="7" t="s">
        <v>71</v>
      </c>
      <c r="C6" s="7" t="s">
        <v>124</v>
      </c>
      <c r="D6" s="7" t="s">
        <v>31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2</v>
      </c>
      <c r="K6" s="7">
        <v>1</v>
      </c>
      <c r="L6" s="7">
        <v>45</v>
      </c>
      <c r="M6" s="7">
        <f aca="true" t="shared" si="3" ref="M6:M16">SUM(E6:L6)</f>
        <v>48</v>
      </c>
      <c r="N6" s="19">
        <f t="shared" si="0"/>
        <v>3.9479166666666665</v>
      </c>
      <c r="O6" s="35">
        <f aca="true" t="shared" si="4" ref="O6:O16">SQRT((16*L6+12.25*K6+9*J6+6.25*I6+4*H6+2.25*G6+F6)/M6-(N6^2))</f>
        <v>0.21014834376908864</v>
      </c>
      <c r="P6" s="28">
        <v>0</v>
      </c>
      <c r="Q6" s="28">
        <v>0</v>
      </c>
      <c r="R6" s="72" t="s">
        <v>523</v>
      </c>
      <c r="T6" s="47" t="s">
        <v>25</v>
      </c>
      <c r="U6" s="47"/>
      <c r="V6" s="47">
        <f aca="true" t="shared" si="5" ref="V6:AC6">SUM(E10:E11)</f>
        <v>116</v>
      </c>
      <c r="W6" s="47">
        <f t="shared" si="5"/>
        <v>53</v>
      </c>
      <c r="X6" s="47">
        <f t="shared" si="5"/>
        <v>71</v>
      </c>
      <c r="Y6" s="47">
        <f t="shared" si="5"/>
        <v>136</v>
      </c>
      <c r="Z6" s="47">
        <f t="shared" si="5"/>
        <v>156</v>
      </c>
      <c r="AA6" s="47">
        <f t="shared" si="5"/>
        <v>218</v>
      </c>
      <c r="AB6" s="47">
        <f t="shared" si="5"/>
        <v>170</v>
      </c>
      <c r="AC6" s="47">
        <f t="shared" si="5"/>
        <v>201</v>
      </c>
      <c r="AD6" s="12">
        <f t="shared" si="2"/>
        <v>1121</v>
      </c>
      <c r="AE6" s="12">
        <f>SUM(P10:P11)</f>
        <v>0</v>
      </c>
      <c r="AF6" s="12">
        <f>SUM(Q10:Q11)</f>
        <v>7</v>
      </c>
      <c r="AG6" s="12"/>
      <c r="AH6" s="12"/>
      <c r="AI6" s="12"/>
      <c r="AJ6" s="12"/>
      <c r="AK6" s="12"/>
      <c r="AL6" s="12"/>
      <c r="AM6" s="12"/>
      <c r="AN6" s="47"/>
      <c r="AO6" s="12"/>
      <c r="AP6" s="12"/>
      <c r="AQ6" s="47"/>
      <c r="AR6" s="12"/>
      <c r="AS6" s="12"/>
      <c r="AT6" s="12"/>
      <c r="AU6" s="12"/>
      <c r="AV6" s="12"/>
      <c r="AW6" s="12"/>
      <c r="AX6" s="12"/>
      <c r="AY6" s="12"/>
      <c r="AZ6" s="47"/>
      <c r="BA6" s="47"/>
    </row>
    <row r="7" spans="1:53" ht="23.25">
      <c r="A7" s="10"/>
      <c r="B7" s="7" t="s">
        <v>70</v>
      </c>
      <c r="C7" s="7" t="s">
        <v>429</v>
      </c>
      <c r="D7" s="7" t="s">
        <v>32</v>
      </c>
      <c r="E7" s="7">
        <v>2</v>
      </c>
      <c r="F7" s="7">
        <v>33</v>
      </c>
      <c r="G7" s="7">
        <v>45</v>
      </c>
      <c r="H7" s="7">
        <v>65</v>
      </c>
      <c r="I7" s="7">
        <v>101</v>
      </c>
      <c r="J7" s="7">
        <v>94</v>
      </c>
      <c r="K7" s="7">
        <v>86</v>
      </c>
      <c r="L7" s="7">
        <v>117</v>
      </c>
      <c r="M7" s="7">
        <f t="shared" si="3"/>
        <v>543</v>
      </c>
      <c r="N7" s="19">
        <f t="shared" si="0"/>
        <v>2.825046040515654</v>
      </c>
      <c r="O7" s="35">
        <f t="shared" si="4"/>
        <v>0.9237797424782785</v>
      </c>
      <c r="P7" s="28">
        <v>0</v>
      </c>
      <c r="Q7" s="28">
        <v>0</v>
      </c>
      <c r="R7" s="72" t="s">
        <v>524</v>
      </c>
      <c r="T7" s="47" t="s">
        <v>26</v>
      </c>
      <c r="U7" s="47"/>
      <c r="V7" s="47">
        <f aca="true" t="shared" si="6" ref="V7:AC7">SUM(E12:E15)</f>
        <v>15</v>
      </c>
      <c r="W7" s="47">
        <f t="shared" si="6"/>
        <v>70</v>
      </c>
      <c r="X7" s="47">
        <f t="shared" si="6"/>
        <v>59</v>
      </c>
      <c r="Y7" s="47">
        <f t="shared" si="6"/>
        <v>86</v>
      </c>
      <c r="Z7" s="47">
        <f t="shared" si="6"/>
        <v>147</v>
      </c>
      <c r="AA7" s="47">
        <f t="shared" si="6"/>
        <v>189</v>
      </c>
      <c r="AB7" s="47">
        <f t="shared" si="6"/>
        <v>215</v>
      </c>
      <c r="AC7" s="47">
        <f t="shared" si="6"/>
        <v>409</v>
      </c>
      <c r="AD7" s="12">
        <f t="shared" si="2"/>
        <v>1190</v>
      </c>
      <c r="AE7" s="12">
        <f>SUM(P12:P15)</f>
        <v>1</v>
      </c>
      <c r="AF7" s="12">
        <f>SUM(Q12:Q15)</f>
        <v>3</v>
      </c>
      <c r="AG7" s="12"/>
      <c r="AH7" s="12"/>
      <c r="AI7" s="12"/>
      <c r="AJ7" s="12"/>
      <c r="AK7" s="12"/>
      <c r="AL7" s="12"/>
      <c r="AM7" s="12"/>
      <c r="AN7" s="47"/>
      <c r="AO7" s="12"/>
      <c r="AP7" s="12"/>
      <c r="AQ7" s="47"/>
      <c r="AR7" s="12"/>
      <c r="AS7" s="12"/>
      <c r="AT7" s="12"/>
      <c r="AU7" s="12"/>
      <c r="AV7" s="12"/>
      <c r="AW7" s="12"/>
      <c r="AX7" s="12"/>
      <c r="AY7" s="12"/>
      <c r="AZ7" s="47"/>
      <c r="BA7" s="47"/>
    </row>
    <row r="8" spans="1:53" ht="23.25">
      <c r="A8" s="10"/>
      <c r="B8" s="7" t="s">
        <v>206</v>
      </c>
      <c r="C8" s="7" t="s">
        <v>536</v>
      </c>
      <c r="D8" s="7" t="s">
        <v>31</v>
      </c>
      <c r="E8" s="7">
        <v>3</v>
      </c>
      <c r="F8" s="7">
        <v>0</v>
      </c>
      <c r="G8" s="7">
        <v>2</v>
      </c>
      <c r="H8" s="7">
        <v>1</v>
      </c>
      <c r="I8" s="7">
        <v>1</v>
      </c>
      <c r="J8" s="7">
        <v>4</v>
      </c>
      <c r="K8" s="7">
        <v>7</v>
      </c>
      <c r="L8" s="7">
        <v>30</v>
      </c>
      <c r="M8" s="7">
        <f t="shared" si="3"/>
        <v>48</v>
      </c>
      <c r="N8" s="19">
        <f t="shared" si="0"/>
        <v>3.4166666666666665</v>
      </c>
      <c r="O8" s="35">
        <f t="shared" si="4"/>
        <v>1.0817295821455977</v>
      </c>
      <c r="P8" s="28">
        <v>0</v>
      </c>
      <c r="Q8" s="28">
        <v>0</v>
      </c>
      <c r="R8" s="72" t="s">
        <v>524</v>
      </c>
      <c r="T8" s="47" t="s">
        <v>27</v>
      </c>
      <c r="U8" s="47"/>
      <c r="V8" s="47">
        <f aca="true" t="shared" si="7" ref="V8:AC8">SUM(E28:E31)</f>
        <v>9</v>
      </c>
      <c r="W8" s="47">
        <f t="shared" si="7"/>
        <v>47</v>
      </c>
      <c r="X8" s="47">
        <f t="shared" si="7"/>
        <v>40</v>
      </c>
      <c r="Y8" s="47">
        <f t="shared" si="7"/>
        <v>90</v>
      </c>
      <c r="Z8" s="47">
        <f t="shared" si="7"/>
        <v>144</v>
      </c>
      <c r="AA8" s="47">
        <f t="shared" si="7"/>
        <v>232</v>
      </c>
      <c r="AB8" s="47">
        <f t="shared" si="7"/>
        <v>240</v>
      </c>
      <c r="AC8" s="47">
        <f t="shared" si="7"/>
        <v>430</v>
      </c>
      <c r="AD8" s="12">
        <f t="shared" si="2"/>
        <v>1232</v>
      </c>
      <c r="AE8" s="12">
        <f>SUM(P28:P31)</f>
        <v>2</v>
      </c>
      <c r="AF8" s="12">
        <f>SUM(Q28:Q31)</f>
        <v>0</v>
      </c>
      <c r="AG8" s="12"/>
      <c r="AH8" s="12"/>
      <c r="AI8" s="12"/>
      <c r="AJ8" s="12"/>
      <c r="AK8" s="12"/>
      <c r="AL8" s="12"/>
      <c r="AM8" s="12"/>
      <c r="AN8" s="47"/>
      <c r="AO8" s="12"/>
      <c r="AP8" s="12"/>
      <c r="AQ8" s="47"/>
      <c r="AZ8" s="47"/>
      <c r="BA8" s="47"/>
    </row>
    <row r="9" spans="1:53" ht="23.25">
      <c r="A9" s="11"/>
      <c r="B9" s="7" t="s">
        <v>69</v>
      </c>
      <c r="C9" s="7" t="s">
        <v>537</v>
      </c>
      <c r="D9" s="7" t="s">
        <v>31</v>
      </c>
      <c r="E9" s="7">
        <v>0</v>
      </c>
      <c r="F9" s="7">
        <v>1</v>
      </c>
      <c r="G9" s="7">
        <v>0</v>
      </c>
      <c r="H9" s="7">
        <v>2</v>
      </c>
      <c r="I9" s="7">
        <v>4</v>
      </c>
      <c r="J9" s="7">
        <v>10</v>
      </c>
      <c r="K9" s="7">
        <v>19</v>
      </c>
      <c r="L9" s="7">
        <v>60</v>
      </c>
      <c r="M9" s="7">
        <f>SUM(E9:L9)</f>
        <v>96</v>
      </c>
      <c r="N9" s="19">
        <f>((4*L9)+(3.5*K9)+(3*J9)+(2.5*I9)+(2*H9)+(1.5*G9)+(F9))/M9</f>
        <v>3.6614583333333335</v>
      </c>
      <c r="O9" s="35">
        <f>SQRT((16*L9+12.25*K9+9*J9+6.25*I9+4*H9+2.25*G9+F9)/M9-(N9^2))</f>
        <v>0.5566585188400708</v>
      </c>
      <c r="P9" s="28">
        <v>0</v>
      </c>
      <c r="Q9" s="28">
        <v>0</v>
      </c>
      <c r="R9" s="72" t="s">
        <v>524</v>
      </c>
      <c r="T9" s="47" t="s">
        <v>28</v>
      </c>
      <c r="U9" s="12"/>
      <c r="V9" s="12">
        <f aca="true" t="shared" si="8" ref="V9:AC9">SUM(E32:E35)</f>
        <v>33</v>
      </c>
      <c r="W9" s="12">
        <f t="shared" si="8"/>
        <v>47</v>
      </c>
      <c r="X9" s="12">
        <f t="shared" si="8"/>
        <v>59</v>
      </c>
      <c r="Y9" s="12">
        <f t="shared" si="8"/>
        <v>149</v>
      </c>
      <c r="Z9" s="12">
        <f t="shared" si="8"/>
        <v>194</v>
      </c>
      <c r="AA9" s="12">
        <f t="shared" si="8"/>
        <v>326</v>
      </c>
      <c r="AB9" s="12">
        <f t="shared" si="8"/>
        <v>237</v>
      </c>
      <c r="AC9" s="12">
        <f t="shared" si="8"/>
        <v>204</v>
      </c>
      <c r="AD9" s="12">
        <f t="shared" si="2"/>
        <v>1249</v>
      </c>
      <c r="AE9" s="12">
        <f>SUM(P32:P35)</f>
        <v>1</v>
      </c>
      <c r="AF9" s="12">
        <f>SUM(Q32:Q35)</f>
        <v>9</v>
      </c>
      <c r="AG9" s="12"/>
      <c r="AH9" s="12"/>
      <c r="AI9" s="12"/>
      <c r="AJ9" s="12"/>
      <c r="AK9" s="12"/>
      <c r="AL9" s="12"/>
      <c r="AM9" s="12"/>
      <c r="AN9" s="47"/>
      <c r="AO9" s="12"/>
      <c r="AP9" s="12"/>
      <c r="AQ9" s="47"/>
      <c r="AZ9" s="47"/>
      <c r="BA9" s="47"/>
    </row>
    <row r="10" spans="1:53" ht="23.25">
      <c r="A10" s="7" t="s">
        <v>25</v>
      </c>
      <c r="B10" s="7" t="s">
        <v>125</v>
      </c>
      <c r="C10" s="7" t="s">
        <v>357</v>
      </c>
      <c r="D10" s="7" t="s">
        <v>32</v>
      </c>
      <c r="E10" s="7">
        <v>51</v>
      </c>
      <c r="F10" s="7">
        <v>9</v>
      </c>
      <c r="G10" s="7">
        <v>30</v>
      </c>
      <c r="H10" s="7">
        <v>62</v>
      </c>
      <c r="I10" s="7">
        <v>74</v>
      </c>
      <c r="J10" s="7">
        <v>110</v>
      </c>
      <c r="K10" s="7">
        <v>109</v>
      </c>
      <c r="L10" s="7">
        <v>119</v>
      </c>
      <c r="M10" s="7">
        <f t="shared" si="3"/>
        <v>564</v>
      </c>
      <c r="N10" s="19">
        <f t="shared" si="0"/>
        <v>2.749113475177305</v>
      </c>
      <c r="O10" s="35">
        <f t="shared" si="4"/>
        <v>1.15604298548389</v>
      </c>
      <c r="P10" s="28">
        <v>0</v>
      </c>
      <c r="Q10" s="28">
        <v>0</v>
      </c>
      <c r="R10" s="28" t="s">
        <v>560</v>
      </c>
      <c r="T10" s="47" t="s">
        <v>29</v>
      </c>
      <c r="U10" s="47"/>
      <c r="V10" s="47">
        <f>SUM(E36:E39)</f>
        <v>9</v>
      </c>
      <c r="W10" s="47">
        <f aca="true" t="shared" si="9" ref="W10:AC10">SUM(F36:F39)</f>
        <v>23</v>
      </c>
      <c r="X10" s="47">
        <f t="shared" si="9"/>
        <v>15</v>
      </c>
      <c r="Y10" s="47">
        <f t="shared" si="9"/>
        <v>45</v>
      </c>
      <c r="Z10" s="47">
        <f t="shared" si="9"/>
        <v>98</v>
      </c>
      <c r="AA10" s="47">
        <f t="shared" si="9"/>
        <v>151</v>
      </c>
      <c r="AB10" s="47">
        <f t="shared" si="9"/>
        <v>229</v>
      </c>
      <c r="AC10" s="47">
        <f t="shared" si="9"/>
        <v>629</v>
      </c>
      <c r="AD10" s="12">
        <f t="shared" si="2"/>
        <v>1199</v>
      </c>
      <c r="AE10" s="12">
        <f>SUM(P36:P39)</f>
        <v>1</v>
      </c>
      <c r="AF10" s="12">
        <f>SUM(Q36:Q39)</f>
        <v>0</v>
      </c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Z10" s="47"/>
      <c r="BA10" s="47"/>
    </row>
    <row r="11" spans="1:53" ht="23.25">
      <c r="A11" s="9"/>
      <c r="B11" s="7" t="s">
        <v>126</v>
      </c>
      <c r="C11" s="7" t="s">
        <v>358</v>
      </c>
      <c r="D11" s="7" t="s">
        <v>32</v>
      </c>
      <c r="E11" s="7">
        <v>65</v>
      </c>
      <c r="F11" s="7">
        <v>44</v>
      </c>
      <c r="G11" s="7">
        <v>41</v>
      </c>
      <c r="H11" s="7">
        <v>74</v>
      </c>
      <c r="I11" s="7">
        <v>82</v>
      </c>
      <c r="J11" s="7">
        <v>108</v>
      </c>
      <c r="K11" s="7">
        <v>61</v>
      </c>
      <c r="L11" s="7">
        <v>82</v>
      </c>
      <c r="M11" s="7">
        <f t="shared" si="3"/>
        <v>557</v>
      </c>
      <c r="N11" s="19">
        <f t="shared" si="0"/>
        <v>2.3770197486535007</v>
      </c>
      <c r="O11" s="35">
        <f t="shared" si="4"/>
        <v>1.2198433051082962</v>
      </c>
      <c r="P11" s="28">
        <v>0</v>
      </c>
      <c r="Q11" s="28">
        <v>7</v>
      </c>
      <c r="R11" s="28" t="s">
        <v>561</v>
      </c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Z11" s="47"/>
      <c r="BA11" s="47"/>
    </row>
    <row r="12" spans="1:53" ht="23.25">
      <c r="A12" s="7" t="s">
        <v>26</v>
      </c>
      <c r="B12" s="7" t="s">
        <v>214</v>
      </c>
      <c r="C12" s="7" t="s">
        <v>383</v>
      </c>
      <c r="D12" s="7" t="s">
        <v>32</v>
      </c>
      <c r="E12" s="7">
        <v>9</v>
      </c>
      <c r="F12" s="7">
        <v>44</v>
      </c>
      <c r="G12" s="7">
        <v>33</v>
      </c>
      <c r="H12" s="7">
        <v>49</v>
      </c>
      <c r="I12" s="7">
        <v>85</v>
      </c>
      <c r="J12" s="7">
        <v>98</v>
      </c>
      <c r="K12" s="7">
        <v>107</v>
      </c>
      <c r="L12" s="7">
        <v>123</v>
      </c>
      <c r="M12" s="7">
        <f t="shared" si="3"/>
        <v>548</v>
      </c>
      <c r="N12" s="19">
        <f t="shared" si="0"/>
        <v>2.85492700729927</v>
      </c>
      <c r="O12" s="35">
        <f t="shared" si="4"/>
        <v>0.9924134640980846</v>
      </c>
      <c r="P12" s="28">
        <v>0</v>
      </c>
      <c r="Q12" s="28">
        <v>0</v>
      </c>
      <c r="R12" s="28" t="s">
        <v>576</v>
      </c>
      <c r="T12" s="1" t="s">
        <v>205</v>
      </c>
      <c r="U12" s="2">
        <f>SUM(AD12,AG12:AH12)</f>
        <v>563</v>
      </c>
      <c r="V12" s="2">
        <v>69</v>
      </c>
      <c r="W12" s="2">
        <v>13</v>
      </c>
      <c r="X12" s="2">
        <v>7</v>
      </c>
      <c r="Y12" s="2">
        <v>14</v>
      </c>
      <c r="Z12" s="2">
        <v>15</v>
      </c>
      <c r="AA12" s="2">
        <v>41</v>
      </c>
      <c r="AB12" s="2">
        <v>48</v>
      </c>
      <c r="AC12" s="2">
        <v>356</v>
      </c>
      <c r="AD12" s="1">
        <f>SUM(V12:AC12)</f>
        <v>563</v>
      </c>
      <c r="AE12" s="5">
        <f>((4*AC12)+(3.5*AB12)+(3*AA12)+(2.5*Z12)+(2*Y12)+(1.5*X12)+(W12))/AD12</f>
        <v>3.2042628774422734</v>
      </c>
      <c r="AF12" s="37">
        <f>SQRT((16*AC12+12.25*AB12+9*AA12+6.25*Z12+4*Y12+2.25*X12+AG12)/AD12-(AE12^2))</f>
        <v>1.3578335117524172</v>
      </c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Z12" s="47"/>
      <c r="BA12" s="47"/>
    </row>
    <row r="13" spans="1:53" ht="23.25">
      <c r="A13" s="10"/>
      <c r="B13" s="7" t="s">
        <v>215</v>
      </c>
      <c r="C13" s="7" t="s">
        <v>581</v>
      </c>
      <c r="D13" s="7" t="s">
        <v>31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5</v>
      </c>
      <c r="K13" s="7">
        <v>3</v>
      </c>
      <c r="L13" s="7">
        <v>42</v>
      </c>
      <c r="M13" s="7">
        <f>SUM(E13:L13)</f>
        <v>50</v>
      </c>
      <c r="N13" s="19">
        <f>((4*L13)+(3.5*K13)+(3*J13)+(2.5*I13)+(2*H13)+(1.5*G13)+(F13))/M13</f>
        <v>3.87</v>
      </c>
      <c r="O13" s="35">
        <f>SQRT((16*L13+12.25*K13+9*J13+6.25*I13+4*H13+2.25*G13+F13)/M13-(N13^2))</f>
        <v>0.3132091952673145</v>
      </c>
      <c r="P13" s="28">
        <v>0</v>
      </c>
      <c r="Q13" s="28">
        <v>0</v>
      </c>
      <c r="R13" s="28" t="s">
        <v>576</v>
      </c>
      <c r="U13" s="2"/>
      <c r="V13" s="2"/>
      <c r="W13" s="2"/>
      <c r="X13" s="2"/>
      <c r="Y13" s="2"/>
      <c r="Z13" s="2"/>
      <c r="AA13" s="2"/>
      <c r="AB13" s="2"/>
      <c r="AC13" s="2"/>
      <c r="AE13" s="5"/>
      <c r="AF13" s="3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Z13" s="47"/>
      <c r="BA13" s="47"/>
    </row>
    <row r="14" spans="1:53" ht="23.25">
      <c r="A14" s="10"/>
      <c r="B14" s="7" t="s">
        <v>384</v>
      </c>
      <c r="C14" s="7" t="s">
        <v>385</v>
      </c>
      <c r="D14" s="7" t="s">
        <v>32</v>
      </c>
      <c r="E14" s="7">
        <v>6</v>
      </c>
      <c r="F14" s="7">
        <v>26</v>
      </c>
      <c r="G14" s="7">
        <v>26</v>
      </c>
      <c r="H14" s="7">
        <v>37</v>
      </c>
      <c r="I14" s="7">
        <v>62</v>
      </c>
      <c r="J14" s="7">
        <v>86</v>
      </c>
      <c r="K14" s="7">
        <v>105</v>
      </c>
      <c r="L14" s="7">
        <v>193</v>
      </c>
      <c r="M14" s="7">
        <f>SUM(E14:L14)</f>
        <v>541</v>
      </c>
      <c r="N14" s="19">
        <f>((4*L14)+(3.5*K14)+(3*J14)+(2.5*I14)+(2*H14)+(1.5*G14)+(F14))/M14</f>
        <v>3.1266173752310538</v>
      </c>
      <c r="O14" s="35">
        <f>SQRT((16*L14+12.25*K14+9*J14+6.25*I14+4*H14+2.25*G14+F14)/M14-(N14^2))</f>
        <v>0.9415218633773237</v>
      </c>
      <c r="P14" s="28">
        <v>1</v>
      </c>
      <c r="Q14" s="28">
        <v>3</v>
      </c>
      <c r="R14" s="28" t="s">
        <v>577</v>
      </c>
      <c r="U14" s="2"/>
      <c r="V14" s="2"/>
      <c r="W14" s="2"/>
      <c r="X14" s="2"/>
      <c r="Y14" s="2"/>
      <c r="Z14" s="2"/>
      <c r="AA14" s="2"/>
      <c r="AB14" s="2"/>
      <c r="AC14" s="2"/>
      <c r="AE14" s="5"/>
      <c r="AF14" s="3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Z14" s="47"/>
      <c r="BA14" s="47"/>
    </row>
    <row r="15" spans="1:53" ht="23.25">
      <c r="A15" s="10"/>
      <c r="B15" s="7" t="s">
        <v>386</v>
      </c>
      <c r="C15" s="7" t="s">
        <v>582</v>
      </c>
      <c r="D15" s="7" t="s">
        <v>31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51</v>
      </c>
      <c r="M15" s="7">
        <f t="shared" si="3"/>
        <v>51</v>
      </c>
      <c r="N15" s="19">
        <f t="shared" si="0"/>
        <v>4</v>
      </c>
      <c r="O15" s="35">
        <f t="shared" si="4"/>
        <v>0</v>
      </c>
      <c r="P15" s="28">
        <v>0</v>
      </c>
      <c r="Q15" s="28">
        <v>0</v>
      </c>
      <c r="R15" s="28" t="s">
        <v>577</v>
      </c>
      <c r="U15" s="2">
        <f aca="true" t="shared" si="10" ref="U15:AD15">SUM(U12:U12)</f>
        <v>563</v>
      </c>
      <c r="V15" s="2">
        <f t="shared" si="10"/>
        <v>69</v>
      </c>
      <c r="W15" s="2">
        <f t="shared" si="10"/>
        <v>13</v>
      </c>
      <c r="X15" s="2">
        <f t="shared" si="10"/>
        <v>7</v>
      </c>
      <c r="Y15" s="2">
        <f t="shared" si="10"/>
        <v>14</v>
      </c>
      <c r="Z15" s="2">
        <f t="shared" si="10"/>
        <v>15</v>
      </c>
      <c r="AA15" s="2">
        <f t="shared" si="10"/>
        <v>41</v>
      </c>
      <c r="AB15" s="2">
        <f t="shared" si="10"/>
        <v>48</v>
      </c>
      <c r="AC15" s="2">
        <f t="shared" si="10"/>
        <v>356</v>
      </c>
      <c r="AD15" s="1">
        <f t="shared" si="10"/>
        <v>563</v>
      </c>
      <c r="AE15" s="5">
        <f>((4*AC15)+(3.5*AB15)+(3*AA15)+(2.5*Z15)+(2*Y15)+(1.5*X15)+(W15))/AD15</f>
        <v>3.2042628774422734</v>
      </c>
      <c r="AF15" s="37">
        <f>SQRT((16*AC15+12.25*AB15+9*AA15+6.25*Z15+4*Y15+2.25*X15+AG15)/AD15-(AE15^2))</f>
        <v>1.3578335117524172</v>
      </c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Z15" s="47"/>
      <c r="BA15" s="47"/>
    </row>
    <row r="16" spans="1:37" ht="23.25">
      <c r="A16" s="143" t="s">
        <v>42</v>
      </c>
      <c r="B16" s="143"/>
      <c r="C16" s="143"/>
      <c r="D16" s="143"/>
      <c r="E16" s="7">
        <f aca="true" t="shared" si="11" ref="E16:L16">SUM(E5:E15)</f>
        <v>136</v>
      </c>
      <c r="F16" s="7">
        <f t="shared" si="11"/>
        <v>197</v>
      </c>
      <c r="G16" s="7">
        <f t="shared" si="11"/>
        <v>217</v>
      </c>
      <c r="H16" s="7">
        <f t="shared" si="11"/>
        <v>400</v>
      </c>
      <c r="I16" s="7">
        <f t="shared" si="11"/>
        <v>544</v>
      </c>
      <c r="J16" s="7">
        <f t="shared" si="11"/>
        <v>607</v>
      </c>
      <c r="K16" s="7">
        <f t="shared" si="11"/>
        <v>547</v>
      </c>
      <c r="L16" s="7">
        <f t="shared" si="11"/>
        <v>941</v>
      </c>
      <c r="M16" s="7">
        <f t="shared" si="3"/>
        <v>3589</v>
      </c>
      <c r="N16" s="19">
        <f t="shared" si="0"/>
        <v>2.8370019504040123</v>
      </c>
      <c r="O16" s="35">
        <f t="shared" si="4"/>
        <v>1.0581644185793533</v>
      </c>
      <c r="P16" s="7">
        <f>SUM(P5:P15)</f>
        <v>1</v>
      </c>
      <c r="Q16" s="7">
        <f>SUM(Q5:Q15)</f>
        <v>10</v>
      </c>
      <c r="R16" s="9" t="s">
        <v>19</v>
      </c>
      <c r="T16" s="13"/>
      <c r="U16" s="13"/>
      <c r="V16" s="13"/>
      <c r="W16" s="13"/>
      <c r="X16" s="13"/>
      <c r="Y16" s="13"/>
      <c r="Z16" s="13"/>
      <c r="AA16" s="13"/>
      <c r="AB16" s="13"/>
      <c r="AC16" s="12"/>
      <c r="AD16" s="59"/>
      <c r="AE16" s="60"/>
      <c r="AF16" s="12"/>
      <c r="AG16" s="12"/>
      <c r="AH16" s="47"/>
      <c r="AI16" s="47"/>
      <c r="AJ16" s="47"/>
      <c r="AK16" s="47"/>
    </row>
    <row r="17" spans="1:37" ht="23.25">
      <c r="A17" s="143" t="s">
        <v>44</v>
      </c>
      <c r="B17" s="143"/>
      <c r="C17" s="143"/>
      <c r="D17" s="143"/>
      <c r="E17" s="8">
        <f>(E16*100)/$M16</f>
        <v>3.789356366675954</v>
      </c>
      <c r="F17" s="8">
        <f aca="true" t="shared" si="12" ref="F17:L17">(F16*100)/$M16</f>
        <v>5.488994148787963</v>
      </c>
      <c r="G17" s="8">
        <f t="shared" si="12"/>
        <v>6.046252438005015</v>
      </c>
      <c r="H17" s="8">
        <f t="shared" si="12"/>
        <v>11.145165784341042</v>
      </c>
      <c r="I17" s="8">
        <f t="shared" si="12"/>
        <v>15.157425466703817</v>
      </c>
      <c r="J17" s="8">
        <f t="shared" si="12"/>
        <v>16.912789077737532</v>
      </c>
      <c r="K17" s="8">
        <f t="shared" si="12"/>
        <v>15.241014210086375</v>
      </c>
      <c r="L17" s="8">
        <f t="shared" si="12"/>
        <v>26.219002507662303</v>
      </c>
      <c r="M17" s="8">
        <f>((M16-(P16+Q16))*100)/$M16</f>
        <v>99.69350794093062</v>
      </c>
      <c r="N17" s="14" t="s">
        <v>19</v>
      </c>
      <c r="O17" s="36" t="s">
        <v>19</v>
      </c>
      <c r="P17" s="8">
        <f>(P16*100)/$M16</f>
        <v>0.027862914460852605</v>
      </c>
      <c r="Q17" s="8">
        <f>(Q16*100)/$M16</f>
        <v>0.27862914460852606</v>
      </c>
      <c r="R17" s="11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ht="23.25">
      <c r="A18" s="12"/>
      <c r="B18" s="12"/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37"/>
      <c r="P18" s="13"/>
      <c r="Q18" s="13"/>
      <c r="R18" s="12"/>
      <c r="T18" s="47"/>
      <c r="U18" s="47"/>
      <c r="V18" s="47"/>
      <c r="W18" s="47"/>
      <c r="X18" s="47"/>
      <c r="Y18" s="47"/>
      <c r="Z18" s="64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20:28" ht="23.25">
      <c r="T19" s="47"/>
      <c r="U19" s="47"/>
      <c r="V19" s="47"/>
      <c r="W19" s="47"/>
      <c r="X19" s="47"/>
      <c r="Y19" s="47"/>
      <c r="Z19" s="47"/>
      <c r="AA19" s="47"/>
      <c r="AB19" s="47"/>
    </row>
    <row r="24" spans="1:18" ht="24.75" customHeight="1">
      <c r="A24" s="146" t="s">
        <v>43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</row>
    <row r="25" spans="1:18" ht="24" customHeight="1">
      <c r="A25" s="147" t="s">
        <v>541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</row>
    <row r="26" spans="1:51" s="17" customFormat="1" ht="23.25">
      <c r="A26" s="148" t="s">
        <v>23</v>
      </c>
      <c r="B26" s="149" t="s">
        <v>0</v>
      </c>
      <c r="C26" s="149" t="s">
        <v>33</v>
      </c>
      <c r="D26" s="149" t="s">
        <v>30</v>
      </c>
      <c r="E26" s="150" t="s">
        <v>18</v>
      </c>
      <c r="F26" s="150"/>
      <c r="G26" s="150"/>
      <c r="H26" s="150"/>
      <c r="I26" s="150"/>
      <c r="J26" s="150"/>
      <c r="K26" s="150"/>
      <c r="L26" s="150"/>
      <c r="M26" s="16" t="s">
        <v>17</v>
      </c>
      <c r="N26" s="142" t="s">
        <v>21</v>
      </c>
      <c r="O26" s="144" t="s">
        <v>22</v>
      </c>
      <c r="P26" s="68"/>
      <c r="Q26" s="68"/>
      <c r="R26" s="149" t="s">
        <v>3</v>
      </c>
      <c r="AR26" s="63"/>
      <c r="AS26" s="63"/>
      <c r="AT26" s="63"/>
      <c r="AU26" s="63"/>
      <c r="AV26" s="63"/>
      <c r="AW26" s="63"/>
      <c r="AX26" s="63"/>
      <c r="AY26" s="63"/>
    </row>
    <row r="27" spans="1:51" s="17" customFormat="1" ht="23.25">
      <c r="A27" s="148"/>
      <c r="B27" s="149"/>
      <c r="C27" s="149"/>
      <c r="D27" s="149"/>
      <c r="E27" s="15">
        <v>0</v>
      </c>
      <c r="F27" s="15">
        <v>1</v>
      </c>
      <c r="G27" s="15">
        <v>1.5</v>
      </c>
      <c r="H27" s="15">
        <v>2</v>
      </c>
      <c r="I27" s="15">
        <v>2.5</v>
      </c>
      <c r="J27" s="15">
        <v>3</v>
      </c>
      <c r="K27" s="15">
        <v>3.5</v>
      </c>
      <c r="L27" s="15">
        <v>4</v>
      </c>
      <c r="M27" s="18" t="s">
        <v>20</v>
      </c>
      <c r="N27" s="142"/>
      <c r="O27" s="144"/>
      <c r="P27" s="69" t="s">
        <v>1</v>
      </c>
      <c r="Q27" s="69" t="s">
        <v>2</v>
      </c>
      <c r="R27" s="149"/>
      <c r="AR27" s="63"/>
      <c r="AS27" s="63"/>
      <c r="AT27" s="63"/>
      <c r="AU27" s="63"/>
      <c r="AV27" s="63"/>
      <c r="AW27" s="63"/>
      <c r="AX27" s="63"/>
      <c r="AY27" s="63"/>
    </row>
    <row r="28" spans="1:51" s="17" customFormat="1" ht="23.25">
      <c r="A28" s="15" t="s">
        <v>27</v>
      </c>
      <c r="B28" s="15" t="s">
        <v>4</v>
      </c>
      <c r="C28" s="15" t="s">
        <v>426</v>
      </c>
      <c r="D28" s="15" t="s">
        <v>32</v>
      </c>
      <c r="E28" s="15">
        <v>5</v>
      </c>
      <c r="F28" s="15">
        <v>9</v>
      </c>
      <c r="G28" s="15">
        <v>9</v>
      </c>
      <c r="H28" s="15">
        <v>22</v>
      </c>
      <c r="I28" s="15">
        <v>39</v>
      </c>
      <c r="J28" s="15">
        <v>66</v>
      </c>
      <c r="K28" s="15">
        <v>111</v>
      </c>
      <c r="L28" s="15">
        <v>306</v>
      </c>
      <c r="M28" s="7">
        <f>SUM(E28:L28)</f>
        <v>567</v>
      </c>
      <c r="N28" s="19">
        <f>((4*L28)+(3.5*K28)+(3*J28)+(2.5*I28)+(2*H28)+(1.5*G28)+(F28))/M28</f>
        <v>3.482363315696649</v>
      </c>
      <c r="O28" s="35">
        <f aca="true" t="shared" si="13" ref="O28:O40">SQRT((16*L28+12.25*K28+9*J28+6.25*I28+4*H28+2.25*G28+F28)/M28-(N28^2))</f>
        <v>0.7684516064977944</v>
      </c>
      <c r="P28" s="15">
        <v>1</v>
      </c>
      <c r="Q28" s="15">
        <v>0</v>
      </c>
      <c r="R28" s="15" t="s">
        <v>591</v>
      </c>
      <c r="AR28" s="63"/>
      <c r="AS28" s="63"/>
      <c r="AT28" s="63"/>
      <c r="AU28" s="63"/>
      <c r="AV28" s="63"/>
      <c r="AW28" s="63"/>
      <c r="AX28" s="63"/>
      <c r="AY28" s="63"/>
    </row>
    <row r="29" spans="1:51" s="17" customFormat="1" ht="23.25">
      <c r="A29" s="16"/>
      <c r="B29" s="15" t="s">
        <v>72</v>
      </c>
      <c r="C29" s="15" t="s">
        <v>427</v>
      </c>
      <c r="D29" s="15" t="s">
        <v>31</v>
      </c>
      <c r="E29" s="15">
        <v>0</v>
      </c>
      <c r="F29" s="15">
        <v>0</v>
      </c>
      <c r="G29" s="15">
        <v>3</v>
      </c>
      <c r="H29" s="15">
        <v>6</v>
      </c>
      <c r="I29" s="15">
        <v>13</v>
      </c>
      <c r="J29" s="15">
        <v>11</v>
      </c>
      <c r="K29" s="15">
        <v>6</v>
      </c>
      <c r="L29" s="15">
        <v>10</v>
      </c>
      <c r="M29" s="7">
        <f aca="true" t="shared" si="14" ref="M29:M40">SUM(E29:L29)</f>
        <v>49</v>
      </c>
      <c r="N29" s="19">
        <f aca="true" t="shared" si="15" ref="N29:N37">((4*L29)+(3.5*K29)+(3*J29)+(2.5*I29)+(2*H29)+(1.5*G29)+(F29))/M29</f>
        <v>2.9183673469387754</v>
      </c>
      <c r="O29" s="35">
        <f t="shared" si="13"/>
        <v>0.7446882567558751</v>
      </c>
      <c r="P29" s="15">
        <v>0</v>
      </c>
      <c r="Q29" s="15">
        <v>0</v>
      </c>
      <c r="R29" s="15" t="s">
        <v>591</v>
      </c>
      <c r="AR29" s="63"/>
      <c r="AS29" s="63"/>
      <c r="AT29" s="63"/>
      <c r="AU29" s="63"/>
      <c r="AV29" s="63"/>
      <c r="AW29" s="63"/>
      <c r="AX29" s="63"/>
      <c r="AY29" s="63"/>
    </row>
    <row r="30" spans="1:51" s="17" customFormat="1" ht="23.25">
      <c r="A30" s="20"/>
      <c r="B30" s="15" t="s">
        <v>73</v>
      </c>
      <c r="C30" s="15" t="s">
        <v>428</v>
      </c>
      <c r="D30" s="15" t="s">
        <v>31</v>
      </c>
      <c r="E30" s="15">
        <v>0</v>
      </c>
      <c r="F30" s="15">
        <v>5</v>
      </c>
      <c r="G30" s="15">
        <v>1</v>
      </c>
      <c r="H30" s="15">
        <v>14</v>
      </c>
      <c r="I30" s="15">
        <v>13</v>
      </c>
      <c r="J30" s="15">
        <v>10</v>
      </c>
      <c r="K30" s="15">
        <v>6</v>
      </c>
      <c r="L30" s="15">
        <v>0</v>
      </c>
      <c r="M30" s="7">
        <f t="shared" si="14"/>
        <v>49</v>
      </c>
      <c r="N30" s="19">
        <f t="shared" si="15"/>
        <v>2.4081632653061225</v>
      </c>
      <c r="O30" s="35">
        <f t="shared" si="13"/>
        <v>0.6974696934953083</v>
      </c>
      <c r="P30" s="15">
        <v>0</v>
      </c>
      <c r="Q30" s="15">
        <v>0</v>
      </c>
      <c r="R30" s="15" t="s">
        <v>591</v>
      </c>
      <c r="AR30" s="63"/>
      <c r="AS30" s="63"/>
      <c r="AT30" s="63"/>
      <c r="AU30" s="63"/>
      <c r="AV30" s="63"/>
      <c r="AW30" s="63"/>
      <c r="AX30" s="63"/>
      <c r="AY30" s="63"/>
    </row>
    <row r="31" spans="1:51" s="17" customFormat="1" ht="22.5" customHeight="1">
      <c r="A31" s="20"/>
      <c r="B31" s="15" t="s">
        <v>74</v>
      </c>
      <c r="C31" s="15" t="s">
        <v>429</v>
      </c>
      <c r="D31" s="15" t="s">
        <v>32</v>
      </c>
      <c r="E31" s="15">
        <v>4</v>
      </c>
      <c r="F31" s="15">
        <v>33</v>
      </c>
      <c r="G31" s="15">
        <v>27</v>
      </c>
      <c r="H31" s="15">
        <v>48</v>
      </c>
      <c r="I31" s="15">
        <v>79</v>
      </c>
      <c r="J31" s="15">
        <v>145</v>
      </c>
      <c r="K31" s="15">
        <v>117</v>
      </c>
      <c r="L31" s="15">
        <v>114</v>
      </c>
      <c r="M31" s="7">
        <f t="shared" si="14"/>
        <v>567</v>
      </c>
      <c r="N31" s="19">
        <f t="shared" si="15"/>
        <v>2.940917107583774</v>
      </c>
      <c r="O31" s="35">
        <f t="shared" si="13"/>
        <v>0.8786821974204283</v>
      </c>
      <c r="P31" s="15">
        <v>1</v>
      </c>
      <c r="Q31" s="15">
        <v>0</v>
      </c>
      <c r="R31" s="15" t="s">
        <v>592</v>
      </c>
      <c r="AR31" s="63"/>
      <c r="AS31" s="63"/>
      <c r="AT31" s="63"/>
      <c r="AU31" s="63"/>
      <c r="AV31" s="63"/>
      <c r="AW31" s="63"/>
      <c r="AX31" s="63"/>
      <c r="AY31" s="63"/>
    </row>
    <row r="32" spans="1:51" s="17" customFormat="1" ht="21" customHeight="1">
      <c r="A32" s="15" t="s">
        <v>28</v>
      </c>
      <c r="B32" s="15" t="s">
        <v>12</v>
      </c>
      <c r="C32" s="15" t="s">
        <v>357</v>
      </c>
      <c r="D32" s="15" t="s">
        <v>32</v>
      </c>
      <c r="E32" s="15">
        <v>12</v>
      </c>
      <c r="F32" s="15">
        <v>29</v>
      </c>
      <c r="G32" s="15">
        <v>30</v>
      </c>
      <c r="H32" s="15">
        <v>75</v>
      </c>
      <c r="I32" s="15">
        <v>100</v>
      </c>
      <c r="J32" s="15">
        <v>130</v>
      </c>
      <c r="K32" s="15">
        <v>90</v>
      </c>
      <c r="L32" s="15">
        <v>70</v>
      </c>
      <c r="M32" s="7">
        <f t="shared" si="14"/>
        <v>536</v>
      </c>
      <c r="N32" s="19">
        <f t="shared" si="15"/>
        <v>2.7220149253731343</v>
      </c>
      <c r="O32" s="35">
        <f t="shared" si="13"/>
        <v>0.9086855192593101</v>
      </c>
      <c r="P32" s="15">
        <v>0</v>
      </c>
      <c r="Q32" s="15">
        <v>3</v>
      </c>
      <c r="R32" s="15" t="s">
        <v>606</v>
      </c>
      <c r="AR32" s="63"/>
      <c r="AS32" s="63"/>
      <c r="AT32" s="63"/>
      <c r="AU32" s="63"/>
      <c r="AV32" s="63"/>
      <c r="AW32" s="63"/>
      <c r="AX32" s="63"/>
      <c r="AY32" s="63"/>
    </row>
    <row r="33" spans="1:51" s="17" customFormat="1" ht="21" customHeight="1">
      <c r="A33" s="16"/>
      <c r="B33" s="15" t="s">
        <v>127</v>
      </c>
      <c r="C33" s="15" t="s">
        <v>35</v>
      </c>
      <c r="D33" s="15" t="s">
        <v>31</v>
      </c>
      <c r="E33" s="15">
        <v>0</v>
      </c>
      <c r="F33" s="15">
        <v>0</v>
      </c>
      <c r="G33" s="15">
        <v>7</v>
      </c>
      <c r="H33" s="15">
        <v>24</v>
      </c>
      <c r="I33" s="15">
        <v>21</v>
      </c>
      <c r="J33" s="15">
        <v>24</v>
      </c>
      <c r="K33" s="15">
        <v>11</v>
      </c>
      <c r="L33" s="15">
        <v>4</v>
      </c>
      <c r="M33" s="7">
        <f t="shared" si="14"/>
        <v>91</v>
      </c>
      <c r="N33" s="19">
        <f t="shared" si="15"/>
        <v>2.60989010989011</v>
      </c>
      <c r="O33" s="35">
        <f t="shared" si="13"/>
        <v>0.6453646971440007</v>
      </c>
      <c r="P33" s="15">
        <v>1</v>
      </c>
      <c r="Q33" s="15">
        <v>0</v>
      </c>
      <c r="R33" s="15" t="s">
        <v>606</v>
      </c>
      <c r="AR33" s="63"/>
      <c r="AS33" s="63"/>
      <c r="AT33" s="63"/>
      <c r="AU33" s="63"/>
      <c r="AV33" s="63"/>
      <c r="AW33" s="63"/>
      <c r="AX33" s="63"/>
      <c r="AY33" s="63"/>
    </row>
    <row r="34" spans="1:51" s="17" customFormat="1" ht="21" customHeight="1">
      <c r="A34" s="20"/>
      <c r="B34" s="15" t="s">
        <v>128</v>
      </c>
      <c r="C34" s="15" t="s">
        <v>358</v>
      </c>
      <c r="D34" s="15" t="s">
        <v>32</v>
      </c>
      <c r="E34" s="15">
        <v>21</v>
      </c>
      <c r="F34" s="15">
        <v>18</v>
      </c>
      <c r="G34" s="15">
        <v>17</v>
      </c>
      <c r="H34" s="15">
        <v>41</v>
      </c>
      <c r="I34" s="15">
        <v>52</v>
      </c>
      <c r="J34" s="15">
        <v>145</v>
      </c>
      <c r="K34" s="15">
        <v>121</v>
      </c>
      <c r="L34" s="15">
        <v>120</v>
      </c>
      <c r="M34" s="7">
        <f t="shared" si="14"/>
        <v>535</v>
      </c>
      <c r="N34" s="19">
        <f>((4*L34)+(3.5*K34)+(3*J34)+(2.5*I34)+(2*H34)+(1.5*G34)+(F34))/M34</f>
        <v>2.979439252336449</v>
      </c>
      <c r="O34" s="35">
        <f t="shared" si="13"/>
        <v>0.9698962578454543</v>
      </c>
      <c r="P34" s="15">
        <v>0</v>
      </c>
      <c r="Q34" s="15">
        <v>2</v>
      </c>
      <c r="R34" s="28" t="s">
        <v>607</v>
      </c>
      <c r="AR34" s="63"/>
      <c r="AS34" s="63"/>
      <c r="AT34" s="63"/>
      <c r="AU34" s="63"/>
      <c r="AV34" s="63"/>
      <c r="AW34" s="63"/>
      <c r="AX34" s="63"/>
      <c r="AY34" s="63"/>
    </row>
    <row r="35" spans="1:51" s="17" customFormat="1" ht="23.25">
      <c r="A35" s="18"/>
      <c r="B35" s="15" t="s">
        <v>129</v>
      </c>
      <c r="C35" s="15" t="s">
        <v>47</v>
      </c>
      <c r="D35" s="15" t="s">
        <v>31</v>
      </c>
      <c r="E35" s="15">
        <v>0</v>
      </c>
      <c r="F35" s="15">
        <v>0</v>
      </c>
      <c r="G35" s="15">
        <v>5</v>
      </c>
      <c r="H35" s="15">
        <v>9</v>
      </c>
      <c r="I35" s="15">
        <v>21</v>
      </c>
      <c r="J35" s="15">
        <v>27</v>
      </c>
      <c r="K35" s="15">
        <v>15</v>
      </c>
      <c r="L35" s="15">
        <v>10</v>
      </c>
      <c r="M35" s="7">
        <f t="shared" si="14"/>
        <v>87</v>
      </c>
      <c r="N35" s="19">
        <f t="shared" si="15"/>
        <v>2.8908045977011496</v>
      </c>
      <c r="O35" s="35">
        <f t="shared" si="13"/>
        <v>0.6627411179368214</v>
      </c>
      <c r="P35" s="15">
        <v>0</v>
      </c>
      <c r="Q35" s="15">
        <v>4</v>
      </c>
      <c r="R35" s="28" t="s">
        <v>607</v>
      </c>
      <c r="T35" s="63"/>
      <c r="U35" s="63"/>
      <c r="V35" s="63"/>
      <c r="W35" s="63"/>
      <c r="X35" s="63"/>
      <c r="Y35" s="63"/>
      <c r="Z35" s="63"/>
      <c r="AA35" s="63"/>
      <c r="AB35" s="63"/>
      <c r="AC35" s="63"/>
      <c r="AR35" s="63"/>
      <c r="AS35" s="63"/>
      <c r="AT35" s="63"/>
      <c r="AU35" s="63"/>
      <c r="AV35" s="63"/>
      <c r="AW35" s="63"/>
      <c r="AX35" s="63"/>
      <c r="AY35" s="63"/>
    </row>
    <row r="36" spans="1:51" s="17" customFormat="1" ht="23.25">
      <c r="A36" s="16" t="s">
        <v>29</v>
      </c>
      <c r="B36" s="28" t="s">
        <v>280</v>
      </c>
      <c r="C36" s="15" t="s">
        <v>383</v>
      </c>
      <c r="D36" s="15" t="s">
        <v>32</v>
      </c>
      <c r="E36" s="15">
        <v>3</v>
      </c>
      <c r="F36" s="15">
        <v>22</v>
      </c>
      <c r="G36" s="15">
        <v>2</v>
      </c>
      <c r="H36" s="15">
        <v>18</v>
      </c>
      <c r="I36" s="15">
        <v>36</v>
      </c>
      <c r="J36" s="15">
        <v>78</v>
      </c>
      <c r="K36" s="15">
        <v>112</v>
      </c>
      <c r="L36" s="15">
        <v>251</v>
      </c>
      <c r="M36" s="7">
        <f t="shared" si="14"/>
        <v>522</v>
      </c>
      <c r="N36" s="19">
        <f t="shared" si="15"/>
        <v>3.4118773946360155</v>
      </c>
      <c r="O36" s="35">
        <f t="shared" si="13"/>
        <v>0.8034246146370573</v>
      </c>
      <c r="P36" s="15">
        <v>1</v>
      </c>
      <c r="Q36" s="15">
        <v>0</v>
      </c>
      <c r="R36" s="28" t="s">
        <v>633</v>
      </c>
      <c r="T36" s="12"/>
      <c r="U36" s="12"/>
      <c r="V36" s="12"/>
      <c r="W36" s="12"/>
      <c r="X36" s="12"/>
      <c r="Y36" s="12"/>
      <c r="Z36" s="12"/>
      <c r="AA36" s="12"/>
      <c r="AB36" s="12"/>
      <c r="AC36" s="63"/>
      <c r="AR36" s="63"/>
      <c r="AS36" s="63"/>
      <c r="AT36" s="63"/>
      <c r="AU36" s="63"/>
      <c r="AV36" s="63"/>
      <c r="AW36" s="63"/>
      <c r="AX36" s="63"/>
      <c r="AY36" s="63"/>
    </row>
    <row r="37" spans="1:51" s="17" customFormat="1" ht="23.25">
      <c r="A37" s="20"/>
      <c r="B37" s="28" t="s">
        <v>281</v>
      </c>
      <c r="C37" s="15" t="s">
        <v>497</v>
      </c>
      <c r="D37" s="15" t="s">
        <v>31</v>
      </c>
      <c r="E37" s="15">
        <v>1</v>
      </c>
      <c r="F37" s="15">
        <v>1</v>
      </c>
      <c r="G37" s="15">
        <v>2</v>
      </c>
      <c r="H37" s="15">
        <v>7</v>
      </c>
      <c r="I37" s="15">
        <v>16</v>
      </c>
      <c r="J37" s="15">
        <v>17</v>
      </c>
      <c r="K37" s="15">
        <v>15</v>
      </c>
      <c r="L37" s="15">
        <v>19</v>
      </c>
      <c r="M37" s="7">
        <f t="shared" si="14"/>
        <v>78</v>
      </c>
      <c r="N37" s="19">
        <f t="shared" si="15"/>
        <v>3.0448717948717947</v>
      </c>
      <c r="O37" s="35">
        <f t="shared" si="13"/>
        <v>0.8093440579112613</v>
      </c>
      <c r="P37" s="15">
        <v>0</v>
      </c>
      <c r="Q37" s="15">
        <v>0</v>
      </c>
      <c r="R37" s="28" t="s">
        <v>633</v>
      </c>
      <c r="T37" s="13"/>
      <c r="U37" s="13"/>
      <c r="V37" s="13"/>
      <c r="W37" s="13"/>
      <c r="X37" s="13"/>
      <c r="Y37" s="13"/>
      <c r="Z37" s="13"/>
      <c r="AA37" s="13"/>
      <c r="AB37" s="13"/>
      <c r="AC37" s="63"/>
      <c r="AR37" s="63"/>
      <c r="AS37" s="63"/>
      <c r="AT37" s="63"/>
      <c r="AU37" s="63"/>
      <c r="AV37" s="63"/>
      <c r="AW37" s="63"/>
      <c r="AX37" s="63"/>
      <c r="AY37" s="63"/>
    </row>
    <row r="38" spans="1:51" s="17" customFormat="1" ht="21" customHeight="1">
      <c r="A38" s="20"/>
      <c r="B38" s="28" t="s">
        <v>282</v>
      </c>
      <c r="C38" s="15" t="s">
        <v>385</v>
      </c>
      <c r="D38" s="15" t="s">
        <v>32</v>
      </c>
      <c r="E38" s="15">
        <v>4</v>
      </c>
      <c r="F38" s="15">
        <v>0</v>
      </c>
      <c r="G38" s="15">
        <v>10</v>
      </c>
      <c r="H38" s="15">
        <v>18</v>
      </c>
      <c r="I38" s="15">
        <v>42</v>
      </c>
      <c r="J38" s="15">
        <v>54</v>
      </c>
      <c r="K38" s="15">
        <v>97</v>
      </c>
      <c r="L38" s="15">
        <v>296</v>
      </c>
      <c r="M38" s="7">
        <f t="shared" si="14"/>
        <v>521</v>
      </c>
      <c r="N38" s="19">
        <f>((4*L38)+(3.5*K38)+(3*J38)+(2.5*I38)+(2*H38)+(1.5*G38)+(F38))/M38</f>
        <v>3.534548944337812</v>
      </c>
      <c r="O38" s="35">
        <f t="shared" si="13"/>
        <v>0.7042210531859476</v>
      </c>
      <c r="P38" s="15">
        <v>0</v>
      </c>
      <c r="Q38" s="15">
        <v>0</v>
      </c>
      <c r="R38" s="28" t="s">
        <v>634</v>
      </c>
      <c r="T38" s="13"/>
      <c r="U38" s="13"/>
      <c r="V38" s="13"/>
      <c r="W38" s="13"/>
      <c r="X38" s="13"/>
      <c r="Y38" s="13"/>
      <c r="Z38" s="13"/>
      <c r="AA38" s="13"/>
      <c r="AB38" s="13"/>
      <c r="AC38" s="63"/>
      <c r="AR38" s="63"/>
      <c r="AS38" s="63"/>
      <c r="AT38" s="63"/>
      <c r="AU38" s="63"/>
      <c r="AV38" s="63"/>
      <c r="AW38" s="63"/>
      <c r="AX38" s="63"/>
      <c r="AY38" s="63"/>
    </row>
    <row r="39" spans="1:51" s="17" customFormat="1" ht="20.25" customHeight="1">
      <c r="A39" s="20"/>
      <c r="B39" s="28" t="s">
        <v>283</v>
      </c>
      <c r="C39" s="15" t="s">
        <v>498</v>
      </c>
      <c r="D39" s="15" t="s">
        <v>31</v>
      </c>
      <c r="E39" s="15">
        <v>1</v>
      </c>
      <c r="F39" s="15">
        <v>0</v>
      </c>
      <c r="G39" s="15">
        <v>1</v>
      </c>
      <c r="H39" s="15">
        <v>2</v>
      </c>
      <c r="I39" s="15">
        <v>4</v>
      </c>
      <c r="J39" s="15">
        <v>2</v>
      </c>
      <c r="K39" s="15">
        <v>5</v>
      </c>
      <c r="L39" s="15">
        <v>63</v>
      </c>
      <c r="M39" s="7">
        <f t="shared" si="14"/>
        <v>78</v>
      </c>
      <c r="N39" s="19">
        <f>((4*L39)+(3.5*K39)+(3*J39)+(2.5*I39)+(2*H39)+(1.5*G39)+(F39))/M39</f>
        <v>3.730769230769231</v>
      </c>
      <c r="O39" s="35">
        <f t="shared" si="13"/>
        <v>0.6873038540348821</v>
      </c>
      <c r="P39" s="15">
        <v>0</v>
      </c>
      <c r="Q39" s="15">
        <v>0</v>
      </c>
      <c r="R39" s="28" t="s">
        <v>634</v>
      </c>
      <c r="T39" s="13"/>
      <c r="U39" s="13"/>
      <c r="V39" s="13"/>
      <c r="W39" s="13"/>
      <c r="X39" s="13"/>
      <c r="Y39" s="13"/>
      <c r="Z39" s="13"/>
      <c r="AA39" s="13"/>
      <c r="AB39" s="13"/>
      <c r="AC39" s="63"/>
      <c r="AR39" s="63"/>
      <c r="AS39" s="63"/>
      <c r="AT39" s="63"/>
      <c r="AU39" s="63"/>
      <c r="AV39" s="63"/>
      <c r="AW39" s="63"/>
      <c r="AX39" s="63"/>
      <c r="AY39" s="63"/>
    </row>
    <row r="40" spans="1:51" s="17" customFormat="1" ht="23.25">
      <c r="A40" s="150" t="s">
        <v>42</v>
      </c>
      <c r="B40" s="150"/>
      <c r="C40" s="150"/>
      <c r="D40" s="150"/>
      <c r="E40" s="15">
        <f>SUM(E28:E39)</f>
        <v>51</v>
      </c>
      <c r="F40" s="15">
        <f aca="true" t="shared" si="16" ref="F40:L40">SUM(F28:F39)</f>
        <v>117</v>
      </c>
      <c r="G40" s="15">
        <f t="shared" si="16"/>
        <v>114</v>
      </c>
      <c r="H40" s="15">
        <f t="shared" si="16"/>
        <v>284</v>
      </c>
      <c r="I40" s="15">
        <f t="shared" si="16"/>
        <v>436</v>
      </c>
      <c r="J40" s="15">
        <f t="shared" si="16"/>
        <v>709</v>
      </c>
      <c r="K40" s="15">
        <f t="shared" si="16"/>
        <v>706</v>
      </c>
      <c r="L40" s="15">
        <f t="shared" si="16"/>
        <v>1263</v>
      </c>
      <c r="M40" s="7">
        <f t="shared" si="14"/>
        <v>3680</v>
      </c>
      <c r="N40" s="19">
        <f>((4*L40)+(3.5*K40)+(3*J40)+(2.5*I40)+(2*H40)+(1.5*G40)+(F40))/M40</f>
        <v>3.151086956521739</v>
      </c>
      <c r="O40" s="35">
        <f t="shared" si="13"/>
        <v>0.8926017863304456</v>
      </c>
      <c r="P40" s="15">
        <f>SUM(P28:P37)</f>
        <v>4</v>
      </c>
      <c r="Q40" s="15">
        <f>SUM(Q28:Q37)</f>
        <v>9</v>
      </c>
      <c r="R40" s="16"/>
      <c r="T40" s="47"/>
      <c r="U40" s="47"/>
      <c r="V40" s="47"/>
      <c r="W40" s="47"/>
      <c r="X40" s="47"/>
      <c r="Y40" s="47"/>
      <c r="Z40" s="47"/>
      <c r="AA40" s="47"/>
      <c r="AB40" s="47"/>
      <c r="AC40" s="63"/>
      <c r="AR40" s="63"/>
      <c r="AS40" s="63"/>
      <c r="AT40" s="63"/>
      <c r="AU40" s="63"/>
      <c r="AV40" s="63"/>
      <c r="AW40" s="63"/>
      <c r="AX40" s="63"/>
      <c r="AY40" s="63"/>
    </row>
    <row r="41" spans="1:51" s="17" customFormat="1" ht="23.25">
      <c r="A41" s="150" t="s">
        <v>44</v>
      </c>
      <c r="B41" s="150"/>
      <c r="C41" s="150"/>
      <c r="D41" s="150"/>
      <c r="E41" s="19">
        <f aca="true" t="shared" si="17" ref="E41:L41">(E40*100)/$M40</f>
        <v>1.3858695652173914</v>
      </c>
      <c r="F41" s="19">
        <f t="shared" si="17"/>
        <v>3.1793478260869565</v>
      </c>
      <c r="G41" s="19">
        <f t="shared" si="17"/>
        <v>3.097826086956522</v>
      </c>
      <c r="H41" s="19">
        <f t="shared" si="17"/>
        <v>7.717391304347826</v>
      </c>
      <c r="I41" s="19">
        <f t="shared" si="17"/>
        <v>11.847826086956522</v>
      </c>
      <c r="J41" s="19">
        <f t="shared" si="17"/>
        <v>19.266304347826086</v>
      </c>
      <c r="K41" s="19">
        <f t="shared" si="17"/>
        <v>19.184782608695652</v>
      </c>
      <c r="L41" s="19">
        <f t="shared" si="17"/>
        <v>34.32065217391305</v>
      </c>
      <c r="M41" s="8">
        <f>((M40-(P40+Q40))*100)/$M40</f>
        <v>99.64673913043478</v>
      </c>
      <c r="N41" s="21" t="s">
        <v>19</v>
      </c>
      <c r="O41" s="38" t="s">
        <v>19</v>
      </c>
      <c r="P41" s="19">
        <f>(P40*100)/$M40</f>
        <v>0.10869565217391304</v>
      </c>
      <c r="Q41" s="19">
        <f>(Q40*100)/$M40</f>
        <v>0.24456521739130435</v>
      </c>
      <c r="R41" s="18"/>
      <c r="T41" s="47"/>
      <c r="U41" s="47"/>
      <c r="V41" s="47"/>
      <c r="W41" s="47"/>
      <c r="X41" s="47"/>
      <c r="Y41" s="47"/>
      <c r="Z41" s="64"/>
      <c r="AA41" s="47"/>
      <c r="AB41" s="47"/>
      <c r="AC41" s="63"/>
      <c r="AR41" s="63"/>
      <c r="AS41" s="63"/>
      <c r="AT41" s="63"/>
      <c r="AU41" s="63"/>
      <c r="AV41" s="63"/>
      <c r="AW41" s="63"/>
      <c r="AX41" s="63"/>
      <c r="AY41" s="63"/>
    </row>
  </sheetData>
  <mergeCells count="24">
    <mergeCell ref="A41:D41"/>
    <mergeCell ref="R26:R27"/>
    <mergeCell ref="A16:D16"/>
    <mergeCell ref="A40:D40"/>
    <mergeCell ref="A24:R24"/>
    <mergeCell ref="A25:R25"/>
    <mergeCell ref="A17:D17"/>
    <mergeCell ref="E26:L26"/>
    <mergeCell ref="N26:N27"/>
    <mergeCell ref="O26:O27"/>
    <mergeCell ref="A26:A27"/>
    <mergeCell ref="B26:B27"/>
    <mergeCell ref="C26:C27"/>
    <mergeCell ref="D26:D27"/>
    <mergeCell ref="A1:R1"/>
    <mergeCell ref="A2:R2"/>
    <mergeCell ref="R3:R4"/>
    <mergeCell ref="A3:A4"/>
    <mergeCell ref="B3:B4"/>
    <mergeCell ref="C3:C4"/>
    <mergeCell ref="D3:D4"/>
    <mergeCell ref="E3:L3"/>
    <mergeCell ref="N3:N4"/>
    <mergeCell ref="O3:O4"/>
  </mergeCells>
  <printOptions/>
  <pageMargins left="0.75" right="0.29" top="0.56" bottom="0.45" header="0.5" footer="0.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1"/>
  <sheetViews>
    <sheetView workbookViewId="0" topLeftCell="A130">
      <selection activeCell="A73" sqref="A73:IV74"/>
    </sheetView>
  </sheetViews>
  <sheetFormatPr defaultColWidth="9.140625" defaultRowHeight="12.75"/>
  <cols>
    <col min="1" max="1" width="8.57421875" style="3" customWidth="1"/>
    <col min="2" max="2" width="7.8515625" style="0" bestFit="1" customWidth="1"/>
    <col min="3" max="3" width="18.57421875" style="3" customWidth="1"/>
    <col min="4" max="4" width="11.8515625" style="3" customWidth="1"/>
    <col min="5" max="5" width="4.421875" style="3" bestFit="1" customWidth="1"/>
    <col min="6" max="6" width="5.421875" style="3" bestFit="1" customWidth="1"/>
    <col min="7" max="7" width="6.00390625" style="3" bestFit="1" customWidth="1"/>
    <col min="8" max="8" width="5.421875" style="3" bestFit="1" customWidth="1"/>
    <col min="9" max="9" width="6.00390625" style="3" bestFit="1" customWidth="1"/>
    <col min="10" max="10" width="5.421875" style="3" bestFit="1" customWidth="1"/>
    <col min="11" max="11" width="6.00390625" style="3" bestFit="1" customWidth="1"/>
    <col min="12" max="12" width="5.421875" style="3" bestFit="1" customWidth="1"/>
    <col min="13" max="13" width="13.7109375" style="3" bestFit="1" customWidth="1"/>
    <col min="14" max="14" width="5.140625" style="4" customWidth="1"/>
    <col min="15" max="15" width="5.28125" style="41" customWidth="1"/>
    <col min="16" max="17" width="5.00390625" style="3" customWidth="1"/>
    <col min="18" max="18" width="8.57421875" style="4" bestFit="1" customWidth="1"/>
    <col min="19" max="20" width="9.140625" style="66" customWidth="1"/>
    <col min="21" max="21" width="8.00390625" style="66" bestFit="1" customWidth="1"/>
    <col min="22" max="27" width="5.7109375" style="66" customWidth="1"/>
    <col min="28" max="28" width="6.421875" style="66" bestFit="1" customWidth="1"/>
    <col min="29" max="32" width="7.140625" style="66" customWidth="1"/>
    <col min="33" max="16384" width="9.140625" style="66" customWidth="1"/>
  </cols>
  <sheetData>
    <row r="1" spans="1:18" s="47" customFormat="1" ht="26.25">
      <c r="A1" s="146" t="s">
        <v>45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18" s="47" customFormat="1" ht="26.25">
      <c r="A2" s="146" t="s">
        <v>521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31" s="47" customFormat="1" ht="21.75" customHeight="1">
      <c r="A3" s="142" t="s">
        <v>23</v>
      </c>
      <c r="B3" s="142" t="s">
        <v>0</v>
      </c>
      <c r="C3" s="142" t="s">
        <v>33</v>
      </c>
      <c r="D3" s="142" t="s">
        <v>30</v>
      </c>
      <c r="E3" s="143" t="s">
        <v>18</v>
      </c>
      <c r="F3" s="143"/>
      <c r="G3" s="143"/>
      <c r="H3" s="143"/>
      <c r="I3" s="143"/>
      <c r="J3" s="143"/>
      <c r="K3" s="143"/>
      <c r="L3" s="143"/>
      <c r="M3" s="9" t="s">
        <v>17</v>
      </c>
      <c r="N3" s="142" t="s">
        <v>21</v>
      </c>
      <c r="O3" s="144" t="s">
        <v>22</v>
      </c>
      <c r="P3" s="68"/>
      <c r="Q3" s="68"/>
      <c r="R3" s="151" t="s">
        <v>3</v>
      </c>
      <c r="U3" s="12">
        <v>0</v>
      </c>
      <c r="V3" s="12">
        <v>1</v>
      </c>
      <c r="W3" s="12">
        <v>1.5</v>
      </c>
      <c r="X3" s="12">
        <v>2</v>
      </c>
      <c r="Y3" s="12">
        <v>2.5</v>
      </c>
      <c r="Z3" s="12">
        <v>3</v>
      </c>
      <c r="AA3" s="12">
        <v>3.5</v>
      </c>
      <c r="AB3" s="12">
        <v>4</v>
      </c>
      <c r="AC3" s="12" t="s">
        <v>42</v>
      </c>
      <c r="AD3" s="12" t="s">
        <v>1</v>
      </c>
      <c r="AE3" s="47" t="s">
        <v>2</v>
      </c>
    </row>
    <row r="4" spans="1:31" s="47" customFormat="1" ht="22.5" customHeight="1">
      <c r="A4" s="142"/>
      <c r="B4" s="142"/>
      <c r="C4" s="142"/>
      <c r="D4" s="142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20</v>
      </c>
      <c r="N4" s="142"/>
      <c r="O4" s="144"/>
      <c r="P4" s="69" t="s">
        <v>1</v>
      </c>
      <c r="Q4" s="69" t="s">
        <v>2</v>
      </c>
      <c r="R4" s="151"/>
      <c r="T4" s="47" t="s">
        <v>24</v>
      </c>
      <c r="U4" s="12">
        <f aca="true" t="shared" si="0" ref="U4:AB4">SUM(E5:E8)</f>
        <v>0</v>
      </c>
      <c r="V4" s="12">
        <f t="shared" si="0"/>
        <v>133</v>
      </c>
      <c r="W4" s="12">
        <f t="shared" si="0"/>
        <v>128</v>
      </c>
      <c r="X4" s="12">
        <f t="shared" si="0"/>
        <v>150</v>
      </c>
      <c r="Y4" s="12">
        <f t="shared" si="0"/>
        <v>165</v>
      </c>
      <c r="Z4" s="12">
        <f t="shared" si="0"/>
        <v>129</v>
      </c>
      <c r="AA4" s="12">
        <f t="shared" si="0"/>
        <v>111</v>
      </c>
      <c r="AB4" s="12">
        <f t="shared" si="0"/>
        <v>140</v>
      </c>
      <c r="AC4" s="12">
        <f>SUM(U4:AB4)</f>
        <v>956</v>
      </c>
      <c r="AD4" s="67">
        <f>SUM(P5:P8)</f>
        <v>0</v>
      </c>
      <c r="AE4" s="67">
        <f>SUM(Q5:Q8)</f>
        <v>1</v>
      </c>
    </row>
    <row r="5" spans="1:31" s="47" customFormat="1" ht="23.25">
      <c r="A5" s="85" t="s">
        <v>24</v>
      </c>
      <c r="B5" s="85" t="s">
        <v>525</v>
      </c>
      <c r="C5" s="85" t="s">
        <v>527</v>
      </c>
      <c r="D5" s="85" t="s">
        <v>31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7</v>
      </c>
      <c r="L5" s="7">
        <v>23</v>
      </c>
      <c r="M5" s="7">
        <f>SUM(E5:L5)</f>
        <v>30</v>
      </c>
      <c r="N5" s="8">
        <f>((4*L5)+(3.5*K5)+(3*J5)+(2.5*I5)+(2*H5)+(1.5*G5)+(F5))/M5</f>
        <v>3.8833333333333333</v>
      </c>
      <c r="O5" s="40">
        <f>SQRT((16*L5+12.25*K5+9*J5+6.25*I5+4*H5+2.25*G5+F5)/M5-(N5^2))</f>
        <v>0.21147629234082718</v>
      </c>
      <c r="P5" s="77">
        <v>0</v>
      </c>
      <c r="Q5" s="77">
        <v>0</v>
      </c>
      <c r="R5" s="123" t="s">
        <v>523</v>
      </c>
      <c r="T5" s="47" t="s">
        <v>25</v>
      </c>
      <c r="U5" s="12">
        <f>SUM(E11:E14)</f>
        <v>5</v>
      </c>
      <c r="V5" s="12">
        <f aca="true" t="shared" si="1" ref="V5:AB5">SUM(F11:F14)</f>
        <v>400</v>
      </c>
      <c r="W5" s="12">
        <f t="shared" si="1"/>
        <v>201</v>
      </c>
      <c r="X5" s="12">
        <f t="shared" si="1"/>
        <v>381</v>
      </c>
      <c r="Y5" s="12">
        <f t="shared" si="1"/>
        <v>333</v>
      </c>
      <c r="Z5" s="12">
        <f t="shared" si="1"/>
        <v>202</v>
      </c>
      <c r="AA5" s="12">
        <f t="shared" si="1"/>
        <v>94</v>
      </c>
      <c r="AB5" s="12">
        <f t="shared" si="1"/>
        <v>158</v>
      </c>
      <c r="AC5" s="12">
        <f>SUM(U5:AB5)</f>
        <v>1774</v>
      </c>
      <c r="AD5" s="12">
        <f>SUM(P11:P14)</f>
        <v>0</v>
      </c>
      <c r="AE5" s="12">
        <f>SUM(Q11:Q14)</f>
        <v>0</v>
      </c>
    </row>
    <row r="6" spans="1:31" s="47" customFormat="1" ht="23.25">
      <c r="A6" s="9" t="s">
        <v>19</v>
      </c>
      <c r="B6" s="7" t="s">
        <v>75</v>
      </c>
      <c r="C6" s="7" t="s">
        <v>334</v>
      </c>
      <c r="D6" s="7" t="s">
        <v>32</v>
      </c>
      <c r="E6" s="7">
        <v>0</v>
      </c>
      <c r="F6" s="7">
        <v>92</v>
      </c>
      <c r="G6" s="7">
        <v>85</v>
      </c>
      <c r="H6" s="7">
        <v>96</v>
      </c>
      <c r="I6" s="7">
        <v>101</v>
      </c>
      <c r="J6" s="7">
        <v>55</v>
      </c>
      <c r="K6" s="7">
        <v>64</v>
      </c>
      <c r="L6" s="7">
        <v>50</v>
      </c>
      <c r="M6" s="7">
        <f>SUM(E6:L6)</f>
        <v>543</v>
      </c>
      <c r="N6" s="8">
        <f>((4*L6)+(3.5*K6)+(3*J6)+(2.5*I6)+(2*H6)+(1.5*G6)+(F6))/M6</f>
        <v>2.307550644567219</v>
      </c>
      <c r="O6" s="40">
        <f>SQRT((16*L6+12.25*K6+9*J6+6.25*I6+4*H6+2.25*G6+F6)/M6-(N6^2))</f>
        <v>0.9461943180882337</v>
      </c>
      <c r="P6" s="77">
        <v>0</v>
      </c>
      <c r="Q6" s="77">
        <v>0</v>
      </c>
      <c r="R6" s="124" t="s">
        <v>523</v>
      </c>
      <c r="T6" s="47" t="s">
        <v>26</v>
      </c>
      <c r="U6" s="12">
        <f aca="true" t="shared" si="2" ref="U6:AB6">SUM(E15:E16)</f>
        <v>5</v>
      </c>
      <c r="V6" s="12">
        <f t="shared" si="2"/>
        <v>129</v>
      </c>
      <c r="W6" s="12">
        <f t="shared" si="2"/>
        <v>101</v>
      </c>
      <c r="X6" s="12">
        <f t="shared" si="2"/>
        <v>134</v>
      </c>
      <c r="Y6" s="12">
        <f t="shared" si="2"/>
        <v>137</v>
      </c>
      <c r="Z6" s="12">
        <f t="shared" si="2"/>
        <v>114</v>
      </c>
      <c r="AA6" s="12">
        <f t="shared" si="2"/>
        <v>55</v>
      </c>
      <c r="AB6" s="12">
        <f t="shared" si="2"/>
        <v>61</v>
      </c>
      <c r="AC6" s="12">
        <f>SUM(U6:AB6)</f>
        <v>736</v>
      </c>
      <c r="AD6" s="12">
        <f>SUM(P15:P16)</f>
        <v>0</v>
      </c>
      <c r="AE6" s="12">
        <f>SUM(Q15:Q16)</f>
        <v>7</v>
      </c>
    </row>
    <row r="7" spans="1:31" s="47" customFormat="1" ht="23.25">
      <c r="A7" s="10"/>
      <c r="B7" s="7" t="s">
        <v>76</v>
      </c>
      <c r="C7" s="7" t="s">
        <v>37</v>
      </c>
      <c r="D7" s="7" t="s">
        <v>31</v>
      </c>
      <c r="E7" s="7">
        <v>0</v>
      </c>
      <c r="F7" s="7">
        <v>41</v>
      </c>
      <c r="G7" s="7">
        <v>43</v>
      </c>
      <c r="H7" s="7">
        <v>54</v>
      </c>
      <c r="I7" s="7">
        <v>64</v>
      </c>
      <c r="J7" s="7">
        <v>74</v>
      </c>
      <c r="K7" s="7">
        <v>40</v>
      </c>
      <c r="L7" s="7">
        <v>37</v>
      </c>
      <c r="M7" s="7">
        <f aca="true" t="shared" si="3" ref="M7:M16">SUM(E7:L7)</f>
        <v>353</v>
      </c>
      <c r="N7" s="8">
        <f aca="true" t="shared" si="4" ref="N7:N19">((4*L7)+(3.5*K7)+(3*J7)+(2.5*I7)+(2*H7)+(1.5*G7)+(F7))/M7</f>
        <v>2.502832861189802</v>
      </c>
      <c r="O7" s="40">
        <f aca="true" t="shared" si="5" ref="O7:O19">SQRT((16*L7+12.25*K7+9*J7+6.25*I7+4*H7+2.25*G7+F7)/M7-(N7^2))</f>
        <v>0.9071593854085799</v>
      </c>
      <c r="P7" s="77">
        <v>0</v>
      </c>
      <c r="Q7" s="77">
        <v>1</v>
      </c>
      <c r="R7" s="124" t="s">
        <v>523</v>
      </c>
      <c r="T7" s="47" t="s">
        <v>27</v>
      </c>
      <c r="U7" s="12">
        <f aca="true" t="shared" si="6" ref="U7:AB7">SUM(E28:E34)</f>
        <v>16</v>
      </c>
      <c r="V7" s="12">
        <f t="shared" si="6"/>
        <v>452</v>
      </c>
      <c r="W7" s="12">
        <f t="shared" si="6"/>
        <v>374</v>
      </c>
      <c r="X7" s="12">
        <f t="shared" si="6"/>
        <v>341</v>
      </c>
      <c r="Y7" s="12">
        <f t="shared" si="6"/>
        <v>175</v>
      </c>
      <c r="Z7" s="12">
        <f t="shared" si="6"/>
        <v>103</v>
      </c>
      <c r="AA7" s="12">
        <f t="shared" si="6"/>
        <v>64</v>
      </c>
      <c r="AB7" s="12">
        <f t="shared" si="6"/>
        <v>168</v>
      </c>
      <c r="AC7" s="47">
        <f>SUM(U7:AB7)</f>
        <v>1693</v>
      </c>
      <c r="AD7" s="12">
        <f>SUM(P28:P34)</f>
        <v>0</v>
      </c>
      <c r="AE7" s="12">
        <f>SUM(Q28:Q34)</f>
        <v>0</v>
      </c>
    </row>
    <row r="8" spans="1:31" s="47" customFormat="1" ht="23.25">
      <c r="A8" s="10"/>
      <c r="B8" s="7" t="s">
        <v>526</v>
      </c>
      <c r="C8" s="85" t="s">
        <v>527</v>
      </c>
      <c r="D8" s="7" t="s">
        <v>31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30</v>
      </c>
      <c r="M8" s="7">
        <f>SUM(E8:L8)</f>
        <v>30</v>
      </c>
      <c r="N8" s="8">
        <f>((4*L8)+(3.5*K8)+(3*J8)+(2.5*I8)+(2*H8)+(1.5*G8)+(F8))/M8</f>
        <v>4</v>
      </c>
      <c r="O8" s="40">
        <f>SQRT((16*L8+12.25*K8+9*J8+6.25*I8+4*H8+2.25*G8+F8)/M8-(N8^2))</f>
        <v>0</v>
      </c>
      <c r="P8" s="77">
        <v>0</v>
      </c>
      <c r="Q8" s="77">
        <v>0</v>
      </c>
      <c r="R8" s="124" t="s">
        <v>524</v>
      </c>
      <c r="T8" s="47" t="s">
        <v>28</v>
      </c>
      <c r="U8" s="12">
        <f aca="true" t="shared" si="7" ref="U8:AB8">SUM(E35:E46)</f>
        <v>49</v>
      </c>
      <c r="V8" s="12">
        <f t="shared" si="7"/>
        <v>634</v>
      </c>
      <c r="W8" s="12">
        <f t="shared" si="7"/>
        <v>398</v>
      </c>
      <c r="X8" s="12">
        <f t="shared" si="7"/>
        <v>466</v>
      </c>
      <c r="Y8" s="12">
        <f t="shared" si="7"/>
        <v>302</v>
      </c>
      <c r="Z8" s="12">
        <f t="shared" si="7"/>
        <v>269</v>
      </c>
      <c r="AA8" s="12">
        <f t="shared" si="7"/>
        <v>130</v>
      </c>
      <c r="AB8" s="12">
        <f t="shared" si="7"/>
        <v>277</v>
      </c>
      <c r="AC8" s="47">
        <f>SUM(U8:AB8)</f>
        <v>2525</v>
      </c>
      <c r="AD8" s="12">
        <f>SUM(P35:P46)</f>
        <v>13</v>
      </c>
      <c r="AE8" s="12">
        <f>SUM(Q35:Q46)</f>
        <v>0</v>
      </c>
    </row>
    <row r="9" spans="1:31" s="47" customFormat="1" ht="23.25">
      <c r="A9" s="10"/>
      <c r="B9" s="7" t="s">
        <v>77</v>
      </c>
      <c r="C9" s="7" t="s">
        <v>335</v>
      </c>
      <c r="D9" s="7" t="s">
        <v>32</v>
      </c>
      <c r="E9" s="7">
        <v>0</v>
      </c>
      <c r="F9" s="7">
        <v>109</v>
      </c>
      <c r="G9" s="7">
        <v>81</v>
      </c>
      <c r="H9" s="7">
        <v>100</v>
      </c>
      <c r="I9" s="7">
        <v>77</v>
      </c>
      <c r="J9" s="7">
        <v>60</v>
      </c>
      <c r="K9" s="7">
        <v>51</v>
      </c>
      <c r="L9" s="7">
        <v>65</v>
      </c>
      <c r="M9" s="7">
        <f>SUM(E9:L9)</f>
        <v>543</v>
      </c>
      <c r="N9" s="8">
        <f>((4*L9)+(3.5*K9)+(3*J9)+(2.5*I9)+(2*H9)+(1.5*G9)+(F9))/M9</f>
        <v>2.2863720073664826</v>
      </c>
      <c r="O9" s="40">
        <f>SQRT((16*L9+12.25*K9+9*J9+6.25*I9+4*H9+2.25*G9+F9)/M9-(N9^2))</f>
        <v>0.9960503519398346</v>
      </c>
      <c r="P9" s="77">
        <v>0</v>
      </c>
      <c r="Q9" s="77">
        <v>0</v>
      </c>
      <c r="R9" s="124" t="s">
        <v>524</v>
      </c>
      <c r="U9" s="12"/>
      <c r="V9" s="12"/>
      <c r="W9" s="12"/>
      <c r="X9" s="12"/>
      <c r="Y9" s="12"/>
      <c r="Z9" s="12"/>
      <c r="AA9" s="12"/>
      <c r="AB9" s="12"/>
      <c r="AD9" s="12"/>
      <c r="AE9" s="12"/>
    </row>
    <row r="10" spans="1:31" s="47" customFormat="1" ht="23.25">
      <c r="A10" s="11"/>
      <c r="B10" s="7" t="s">
        <v>78</v>
      </c>
      <c r="C10" s="7" t="s">
        <v>37</v>
      </c>
      <c r="D10" s="7" t="s">
        <v>31</v>
      </c>
      <c r="E10" s="7">
        <v>2</v>
      </c>
      <c r="F10" s="7">
        <v>75</v>
      </c>
      <c r="G10" s="7">
        <v>58</v>
      </c>
      <c r="H10" s="7">
        <v>56</v>
      </c>
      <c r="I10" s="7">
        <v>45</v>
      </c>
      <c r="J10" s="7">
        <v>46</v>
      </c>
      <c r="K10" s="7">
        <v>43</v>
      </c>
      <c r="L10" s="7">
        <v>28</v>
      </c>
      <c r="M10" s="7">
        <f>SUM(E10:L10)</f>
        <v>353</v>
      </c>
      <c r="N10" s="8">
        <f>((4*L10)+(3.5*K10)+(3*J10)+(2.5*I10)+(2*H10)+(1.5*G10)+(F10))/M10</f>
        <v>2.229461756373938</v>
      </c>
      <c r="O10" s="40">
        <f>SQRT((16*L10+12.25*K10+9*J10+6.25*I10+4*H10+2.25*G10+F10)/M10-(N10^2))</f>
        <v>0.9884798150972556</v>
      </c>
      <c r="P10" s="77">
        <v>0</v>
      </c>
      <c r="Q10" s="77">
        <v>0</v>
      </c>
      <c r="R10" s="124" t="s">
        <v>524</v>
      </c>
      <c r="U10" s="12"/>
      <c r="V10" s="12"/>
      <c r="W10" s="12"/>
      <c r="X10" s="12"/>
      <c r="Y10" s="12"/>
      <c r="Z10" s="12"/>
      <c r="AA10" s="12"/>
      <c r="AB10" s="12"/>
      <c r="AD10" s="12"/>
      <c r="AE10" s="12"/>
    </row>
    <row r="11" spans="1:31" s="47" customFormat="1" ht="23.25">
      <c r="A11" s="7" t="s">
        <v>25</v>
      </c>
      <c r="B11" s="22" t="s">
        <v>130</v>
      </c>
      <c r="C11" s="7" t="s">
        <v>351</v>
      </c>
      <c r="D11" s="7" t="s">
        <v>32</v>
      </c>
      <c r="E11" s="28">
        <v>0</v>
      </c>
      <c r="F11" s="28">
        <v>132</v>
      </c>
      <c r="G11" s="28">
        <v>53</v>
      </c>
      <c r="H11" s="28">
        <v>85</v>
      </c>
      <c r="I11" s="28">
        <v>143</v>
      </c>
      <c r="J11" s="28">
        <v>76</v>
      </c>
      <c r="K11" s="28">
        <v>33</v>
      </c>
      <c r="L11" s="28">
        <v>42</v>
      </c>
      <c r="M11" s="7">
        <f t="shared" si="3"/>
        <v>564</v>
      </c>
      <c r="N11" s="8">
        <f t="shared" si="4"/>
        <v>2.2171985815602837</v>
      </c>
      <c r="O11" s="40">
        <f t="shared" si="5"/>
        <v>0.915434220263364</v>
      </c>
      <c r="P11" s="28">
        <v>0</v>
      </c>
      <c r="Q11" s="28">
        <v>0</v>
      </c>
      <c r="R11" s="124" t="s">
        <v>560</v>
      </c>
      <c r="T11" s="47" t="s">
        <v>65</v>
      </c>
      <c r="U11" s="47">
        <f>SUM(U4:U6)</f>
        <v>10</v>
      </c>
      <c r="V11" s="47">
        <f aca="true" t="shared" si="8" ref="V11:AC11">SUM(V4:V6)</f>
        <v>662</v>
      </c>
      <c r="W11" s="47">
        <f t="shared" si="8"/>
        <v>430</v>
      </c>
      <c r="X11" s="47">
        <f t="shared" si="8"/>
        <v>665</v>
      </c>
      <c r="Y11" s="47">
        <f t="shared" si="8"/>
        <v>635</v>
      </c>
      <c r="Z11" s="47">
        <f t="shared" si="8"/>
        <v>445</v>
      </c>
      <c r="AA11" s="47">
        <f t="shared" si="8"/>
        <v>260</v>
      </c>
      <c r="AB11" s="47">
        <f t="shared" si="8"/>
        <v>359</v>
      </c>
      <c r="AC11" s="47">
        <f t="shared" si="8"/>
        <v>3466</v>
      </c>
      <c r="AD11" s="12">
        <f>SUM(AD4:AD6)</f>
        <v>0</v>
      </c>
      <c r="AE11" s="12">
        <f>SUM(AE4:AE6)</f>
        <v>8</v>
      </c>
    </row>
    <row r="12" spans="1:31" s="47" customFormat="1" ht="23.25">
      <c r="A12" s="7"/>
      <c r="B12" s="22" t="s">
        <v>132</v>
      </c>
      <c r="C12" s="7" t="s">
        <v>37</v>
      </c>
      <c r="D12" s="7" t="s">
        <v>31</v>
      </c>
      <c r="E12" s="28">
        <v>0</v>
      </c>
      <c r="F12" s="28">
        <v>39</v>
      </c>
      <c r="G12" s="28">
        <v>30</v>
      </c>
      <c r="H12" s="28">
        <v>104</v>
      </c>
      <c r="I12" s="28">
        <v>73</v>
      </c>
      <c r="J12" s="28">
        <v>35</v>
      </c>
      <c r="K12" s="28">
        <v>12</v>
      </c>
      <c r="L12" s="28">
        <v>30</v>
      </c>
      <c r="M12" s="7">
        <f t="shared" si="3"/>
        <v>323</v>
      </c>
      <c r="N12" s="8">
        <f t="shared" si="4"/>
        <v>2.2956656346749225</v>
      </c>
      <c r="O12" s="40">
        <f t="shared" si="5"/>
        <v>0.8225045416392348</v>
      </c>
      <c r="P12" s="28">
        <v>0</v>
      </c>
      <c r="Q12" s="28">
        <v>0</v>
      </c>
      <c r="R12" s="124" t="s">
        <v>560</v>
      </c>
      <c r="T12" s="47" t="s">
        <v>66</v>
      </c>
      <c r="U12" s="47">
        <f aca="true" t="shared" si="9" ref="U12:AC12">SUM(U7:U11)</f>
        <v>75</v>
      </c>
      <c r="V12" s="47">
        <f t="shared" si="9"/>
        <v>1748</v>
      </c>
      <c r="W12" s="47">
        <f t="shared" si="9"/>
        <v>1202</v>
      </c>
      <c r="X12" s="47">
        <f t="shared" si="9"/>
        <v>1472</v>
      </c>
      <c r="Y12" s="47">
        <f t="shared" si="9"/>
        <v>1112</v>
      </c>
      <c r="Z12" s="47">
        <f t="shared" si="9"/>
        <v>817</v>
      </c>
      <c r="AA12" s="47">
        <f t="shared" si="9"/>
        <v>454</v>
      </c>
      <c r="AB12" s="47">
        <f t="shared" si="9"/>
        <v>804</v>
      </c>
      <c r="AC12" s="47">
        <f t="shared" si="9"/>
        <v>7684</v>
      </c>
      <c r="AD12" s="12">
        <f>SUM(AD7:AD14)</f>
        <v>166</v>
      </c>
      <c r="AE12" s="12">
        <f>SUM(AE7:AE14)</f>
        <v>72</v>
      </c>
    </row>
    <row r="13" spans="1:31" s="47" customFormat="1" ht="23.25">
      <c r="A13" s="7"/>
      <c r="B13" s="22" t="s">
        <v>131</v>
      </c>
      <c r="C13" s="7" t="s">
        <v>352</v>
      </c>
      <c r="D13" s="7" t="s">
        <v>32</v>
      </c>
      <c r="E13" s="28">
        <v>5</v>
      </c>
      <c r="F13" s="28">
        <v>167</v>
      </c>
      <c r="G13" s="28">
        <v>91</v>
      </c>
      <c r="H13" s="28">
        <v>96</v>
      </c>
      <c r="I13" s="28">
        <v>75</v>
      </c>
      <c r="J13" s="28">
        <v>53</v>
      </c>
      <c r="K13" s="28">
        <v>31</v>
      </c>
      <c r="L13" s="28">
        <v>46</v>
      </c>
      <c r="M13" s="7">
        <f>SUM(E13:L13)</f>
        <v>564</v>
      </c>
      <c r="N13" s="8">
        <f>((4*L13)+(3.5*K13)+(3*J13)+(2.5*I13)+(2*H13)+(1.5*G13)+(F13))/M13</f>
        <v>2.0115248226950353</v>
      </c>
      <c r="O13" s="40">
        <f>SQRT((16*L13+12.25*K13+9*J13+6.25*I13+4*H13+2.25*G13+F13)/M13-(N13^2))</f>
        <v>0.9741108772397956</v>
      </c>
      <c r="P13" s="28">
        <v>0</v>
      </c>
      <c r="Q13" s="28">
        <v>0</v>
      </c>
      <c r="R13" s="124" t="s">
        <v>561</v>
      </c>
      <c r="T13" s="12" t="s">
        <v>67</v>
      </c>
      <c r="U13" s="12">
        <f>SUM(U11:U12)</f>
        <v>85</v>
      </c>
      <c r="V13" s="12">
        <f aca="true" t="shared" si="10" ref="V13:AC13">SUM(V11:V12)</f>
        <v>2410</v>
      </c>
      <c r="W13" s="12">
        <f t="shared" si="10"/>
        <v>1632</v>
      </c>
      <c r="X13" s="12">
        <f t="shared" si="10"/>
        <v>2137</v>
      </c>
      <c r="Y13" s="12">
        <f t="shared" si="10"/>
        <v>1747</v>
      </c>
      <c r="Z13" s="12">
        <f t="shared" si="10"/>
        <v>1262</v>
      </c>
      <c r="AA13" s="12">
        <f t="shared" si="10"/>
        <v>714</v>
      </c>
      <c r="AB13" s="12">
        <f t="shared" si="10"/>
        <v>1163</v>
      </c>
      <c r="AC13" s="12">
        <f t="shared" si="10"/>
        <v>11150</v>
      </c>
      <c r="AD13" s="12">
        <f>SUM(AD11:AD12)</f>
        <v>166</v>
      </c>
      <c r="AE13" s="12">
        <f>SUM(AE11:AE12)</f>
        <v>76</v>
      </c>
    </row>
    <row r="14" spans="1:31" s="47" customFormat="1" ht="23.25">
      <c r="A14" s="7"/>
      <c r="B14" s="22" t="s">
        <v>133</v>
      </c>
      <c r="C14" s="7" t="s">
        <v>37</v>
      </c>
      <c r="D14" s="7" t="s">
        <v>31</v>
      </c>
      <c r="E14" s="28">
        <v>0</v>
      </c>
      <c r="F14" s="28">
        <v>62</v>
      </c>
      <c r="G14" s="28">
        <v>27</v>
      </c>
      <c r="H14" s="28">
        <v>96</v>
      </c>
      <c r="I14" s="28">
        <v>42</v>
      </c>
      <c r="J14" s="28">
        <v>38</v>
      </c>
      <c r="K14" s="28">
        <v>18</v>
      </c>
      <c r="L14" s="28">
        <v>40</v>
      </c>
      <c r="M14" s="7">
        <f>SUM(E14:L14)</f>
        <v>323</v>
      </c>
      <c r="N14" s="8">
        <f>((4*L14)+(3.5*K14)+(3*J14)+(2.5*I14)+(2*H14)+(1.5*G14)+(F14))/M14</f>
        <v>2.280185758513932</v>
      </c>
      <c r="O14" s="40">
        <f>SQRT((16*L14+12.25*K14+9*J14+6.25*I14+4*H14+2.25*G14+F14)/M14-(N14^2))</f>
        <v>0.9514421005804463</v>
      </c>
      <c r="P14" s="28">
        <v>0</v>
      </c>
      <c r="Q14" s="28">
        <v>0</v>
      </c>
      <c r="R14" s="124" t="s">
        <v>561</v>
      </c>
      <c r="U14" s="12"/>
      <c r="V14" s="12"/>
      <c r="W14" s="12"/>
      <c r="X14" s="12"/>
      <c r="Y14" s="12"/>
      <c r="Z14" s="12"/>
      <c r="AA14" s="12"/>
      <c r="AB14" s="12"/>
      <c r="AD14" s="12"/>
      <c r="AE14" s="12"/>
    </row>
    <row r="15" spans="1:18" s="47" customFormat="1" ht="23.25">
      <c r="A15" s="7" t="s">
        <v>26</v>
      </c>
      <c r="B15" s="22" t="s">
        <v>216</v>
      </c>
      <c r="C15" s="7" t="s">
        <v>377</v>
      </c>
      <c r="D15" s="7" t="s">
        <v>32</v>
      </c>
      <c r="E15" s="28">
        <v>5</v>
      </c>
      <c r="F15" s="28">
        <v>104</v>
      </c>
      <c r="G15" s="28">
        <v>78</v>
      </c>
      <c r="H15" s="28">
        <v>108</v>
      </c>
      <c r="I15" s="28">
        <v>92</v>
      </c>
      <c r="J15" s="28">
        <v>84</v>
      </c>
      <c r="K15" s="28">
        <v>31</v>
      </c>
      <c r="L15" s="28">
        <v>39</v>
      </c>
      <c r="M15" s="7">
        <f t="shared" si="3"/>
        <v>541</v>
      </c>
      <c r="N15" s="8">
        <f t="shared" si="4"/>
        <v>2.187615526802218</v>
      </c>
      <c r="O15" s="40">
        <f t="shared" si="5"/>
        <v>0.9193011731770827</v>
      </c>
      <c r="P15" s="28">
        <v>0</v>
      </c>
      <c r="Q15" s="28">
        <v>7</v>
      </c>
      <c r="R15" s="124" t="s">
        <v>576</v>
      </c>
    </row>
    <row r="16" spans="1:28" s="47" customFormat="1" ht="21.75" customHeight="1">
      <c r="A16" s="7"/>
      <c r="B16" s="22" t="s">
        <v>217</v>
      </c>
      <c r="C16" s="7" t="s">
        <v>37</v>
      </c>
      <c r="D16" s="7" t="s">
        <v>31</v>
      </c>
      <c r="E16" s="28">
        <v>0</v>
      </c>
      <c r="F16" s="28">
        <v>25</v>
      </c>
      <c r="G16" s="28">
        <v>23</v>
      </c>
      <c r="H16" s="28">
        <v>26</v>
      </c>
      <c r="I16" s="28">
        <v>45</v>
      </c>
      <c r="J16" s="28">
        <v>30</v>
      </c>
      <c r="K16" s="28">
        <v>24</v>
      </c>
      <c r="L16" s="28">
        <v>22</v>
      </c>
      <c r="M16" s="7">
        <f t="shared" si="3"/>
        <v>195</v>
      </c>
      <c r="N16" s="8">
        <f t="shared" si="4"/>
        <v>2.4923076923076923</v>
      </c>
      <c r="O16" s="40">
        <f t="shared" si="5"/>
        <v>0.9246994287499974</v>
      </c>
      <c r="P16" s="28">
        <v>0</v>
      </c>
      <c r="Q16" s="28">
        <v>0</v>
      </c>
      <c r="R16" s="124" t="s">
        <v>576</v>
      </c>
      <c r="T16" s="13"/>
      <c r="U16" s="13"/>
      <c r="V16" s="13"/>
      <c r="W16" s="13"/>
      <c r="X16" s="13"/>
      <c r="Y16" s="13"/>
      <c r="Z16" s="13"/>
      <c r="AA16" s="13"/>
      <c r="AB16" s="13"/>
    </row>
    <row r="17" spans="1:28" s="47" customFormat="1" ht="23.25">
      <c r="A17" s="7"/>
      <c r="B17" s="22" t="s">
        <v>218</v>
      </c>
      <c r="C17" s="7" t="s">
        <v>378</v>
      </c>
      <c r="D17" s="7" t="s">
        <v>32</v>
      </c>
      <c r="E17" s="28">
        <v>7</v>
      </c>
      <c r="F17" s="28">
        <v>101</v>
      </c>
      <c r="G17" s="28">
        <v>111</v>
      </c>
      <c r="H17" s="28">
        <v>99</v>
      </c>
      <c r="I17" s="28">
        <v>94</v>
      </c>
      <c r="J17" s="28">
        <v>56</v>
      </c>
      <c r="K17" s="28">
        <v>29</v>
      </c>
      <c r="L17" s="28">
        <v>45</v>
      </c>
      <c r="M17" s="7">
        <f>SUM(E17:L17)</f>
        <v>542</v>
      </c>
      <c r="N17" s="8">
        <f>((4*L17)+(3.5*K17)+(3*J17)+(2.5*I17)+(2*H17)+(1.5*G17)+(F17))/M17</f>
        <v>2.121771217712177</v>
      </c>
      <c r="O17" s="40">
        <f>SQRT((16*L17+12.25*K17+9*J17+6.25*I17+4*H17+2.25*G17+F17)/M17-(N17^2))</f>
        <v>0.9346379803435825</v>
      </c>
      <c r="P17" s="28">
        <v>1</v>
      </c>
      <c r="Q17" s="28">
        <v>2</v>
      </c>
      <c r="R17" s="124" t="s">
        <v>577</v>
      </c>
      <c r="T17" s="13"/>
      <c r="U17" s="13"/>
      <c r="V17" s="13"/>
      <c r="W17" s="13"/>
      <c r="X17" s="13"/>
      <c r="Y17" s="13"/>
      <c r="Z17" s="13"/>
      <c r="AA17" s="13"/>
      <c r="AB17" s="13"/>
    </row>
    <row r="18" spans="1:28" s="47" customFormat="1" ht="21.75" customHeight="1">
      <c r="A18" s="7"/>
      <c r="B18" s="22" t="s">
        <v>219</v>
      </c>
      <c r="C18" s="7" t="s">
        <v>37</v>
      </c>
      <c r="D18" s="7" t="s">
        <v>31</v>
      </c>
      <c r="E18" s="28">
        <v>2</v>
      </c>
      <c r="F18" s="28">
        <v>18</v>
      </c>
      <c r="G18" s="28">
        <v>23</v>
      </c>
      <c r="H18" s="28">
        <v>33</v>
      </c>
      <c r="I18" s="28">
        <v>30</v>
      </c>
      <c r="J18" s="28">
        <v>33</v>
      </c>
      <c r="K18" s="28">
        <v>13</v>
      </c>
      <c r="L18" s="28">
        <v>40</v>
      </c>
      <c r="M18" s="7">
        <f>SUM(E18:L18)</f>
        <v>192</v>
      </c>
      <c r="N18" s="8">
        <f>((4*L18)+(3.5*K18)+(3*J18)+(2.5*I18)+(2*H18)+(1.5*G18)+(F18))/M18</f>
        <v>2.59375</v>
      </c>
      <c r="O18" s="40">
        <f>SQRT((16*L18+12.25*K18+9*J18+6.25*I18+4*H18+2.25*G18+F18)/M18-(N18^2))</f>
        <v>1.0047089649080807</v>
      </c>
      <c r="P18" s="28">
        <v>0</v>
      </c>
      <c r="Q18" s="28">
        <v>0</v>
      </c>
      <c r="R18" s="124" t="s">
        <v>577</v>
      </c>
      <c r="T18" s="13"/>
      <c r="U18" s="13"/>
      <c r="V18" s="13"/>
      <c r="W18" s="13"/>
      <c r="X18" s="13"/>
      <c r="Y18" s="13"/>
      <c r="Z18" s="13"/>
      <c r="AA18" s="13"/>
      <c r="AB18" s="13"/>
    </row>
    <row r="19" spans="1:18" s="12" customFormat="1" ht="20.25" customHeight="1">
      <c r="A19" s="143" t="s">
        <v>42</v>
      </c>
      <c r="B19" s="143"/>
      <c r="C19" s="143"/>
      <c r="D19" s="143"/>
      <c r="E19" s="7">
        <f aca="true" t="shared" si="11" ref="E19:K19">SUM(E5:E18)</f>
        <v>21</v>
      </c>
      <c r="F19" s="7">
        <f t="shared" si="11"/>
        <v>965</v>
      </c>
      <c r="G19" s="7">
        <f t="shared" si="11"/>
        <v>703</v>
      </c>
      <c r="H19" s="7">
        <f t="shared" si="11"/>
        <v>953</v>
      </c>
      <c r="I19" s="7">
        <f t="shared" si="11"/>
        <v>881</v>
      </c>
      <c r="J19" s="7">
        <f t="shared" si="11"/>
        <v>640</v>
      </c>
      <c r="K19" s="7">
        <f t="shared" si="11"/>
        <v>396</v>
      </c>
      <c r="L19" s="7">
        <f>SUM(L5:L18)</f>
        <v>537</v>
      </c>
      <c r="M19" s="7">
        <f>SUM(E19:L19)</f>
        <v>5096</v>
      </c>
      <c r="N19" s="8">
        <f t="shared" si="4"/>
        <v>2.27276295133438</v>
      </c>
      <c r="O19" s="40">
        <f t="shared" si="5"/>
        <v>0.9649325768538775</v>
      </c>
      <c r="P19" s="7">
        <f>SUM(P5:P18)</f>
        <v>1</v>
      </c>
      <c r="Q19" s="7">
        <f>SUM(Q5:Q18)</f>
        <v>10</v>
      </c>
      <c r="R19" s="125"/>
    </row>
    <row r="20" spans="1:18" s="12" customFormat="1" ht="23.25">
      <c r="A20" s="143" t="s">
        <v>44</v>
      </c>
      <c r="B20" s="143"/>
      <c r="C20" s="143"/>
      <c r="D20" s="143"/>
      <c r="E20" s="8">
        <f>(E19*100)/$M19</f>
        <v>0.41208791208791207</v>
      </c>
      <c r="F20" s="8">
        <f aca="true" t="shared" si="12" ref="F20:L20">(F19*100)/$M19</f>
        <v>18.936420722135008</v>
      </c>
      <c r="G20" s="8">
        <f t="shared" si="12"/>
        <v>13.79513343799058</v>
      </c>
      <c r="H20" s="8">
        <f t="shared" si="12"/>
        <v>18.70094191522763</v>
      </c>
      <c r="I20" s="8">
        <f t="shared" si="12"/>
        <v>17.288069073783358</v>
      </c>
      <c r="J20" s="8">
        <f t="shared" si="12"/>
        <v>12.558869701726845</v>
      </c>
      <c r="K20" s="8">
        <f t="shared" si="12"/>
        <v>7.770800627943485</v>
      </c>
      <c r="L20" s="8">
        <f t="shared" si="12"/>
        <v>10.53767660910518</v>
      </c>
      <c r="M20" s="8">
        <f>((M19-(P19+Q19))*100)/$M19</f>
        <v>99.78414442700156</v>
      </c>
      <c r="N20" s="23" t="s">
        <v>19</v>
      </c>
      <c r="O20" s="36" t="s">
        <v>19</v>
      </c>
      <c r="P20" s="78">
        <f>(P19*100)/$M19</f>
        <v>0.019623233908948195</v>
      </c>
      <c r="Q20" s="7">
        <f>(Q19*100)/$M19</f>
        <v>0.19623233908948196</v>
      </c>
      <c r="R20" s="126"/>
    </row>
    <row r="21" spans="1:18" s="12" customFormat="1" ht="23.25">
      <c r="A21" s="2"/>
      <c r="B21" s="2"/>
      <c r="C21" s="2"/>
      <c r="D21" s="2"/>
      <c r="E21" s="5"/>
      <c r="F21" s="5"/>
      <c r="G21" s="5"/>
      <c r="H21" s="5"/>
      <c r="I21" s="5"/>
      <c r="J21" s="5"/>
      <c r="K21" s="5"/>
      <c r="L21" s="5"/>
      <c r="M21" s="5"/>
      <c r="N21" s="2"/>
      <c r="O21" s="39"/>
      <c r="P21" s="2"/>
      <c r="Q21" s="2"/>
      <c r="R21" s="127"/>
    </row>
    <row r="22" spans="1:18" s="12" customFormat="1" ht="23.25">
      <c r="A22" s="2"/>
      <c r="B22" s="2"/>
      <c r="C22" s="2"/>
      <c r="D22" s="2"/>
      <c r="E22" s="5"/>
      <c r="F22" s="5"/>
      <c r="G22" s="5"/>
      <c r="H22" s="5"/>
      <c r="I22" s="5"/>
      <c r="J22" s="5"/>
      <c r="K22" s="5"/>
      <c r="L22" s="5"/>
      <c r="M22" s="5"/>
      <c r="N22" s="2"/>
      <c r="O22" s="39"/>
      <c r="P22" s="2"/>
      <c r="Q22" s="2"/>
      <c r="R22" s="127"/>
    </row>
    <row r="23" spans="1:18" s="12" customFormat="1" ht="23.25">
      <c r="A23" s="2"/>
      <c r="B23" s="2"/>
      <c r="C23" s="2"/>
      <c r="D23" s="2"/>
      <c r="E23" s="5"/>
      <c r="F23" s="5"/>
      <c r="G23" s="5"/>
      <c r="H23" s="5"/>
      <c r="I23" s="5"/>
      <c r="J23" s="5"/>
      <c r="K23" s="5"/>
      <c r="L23" s="5"/>
      <c r="M23" s="5"/>
      <c r="N23" s="2"/>
      <c r="O23" s="39"/>
      <c r="P23" s="2"/>
      <c r="Q23" s="2"/>
      <c r="R23" s="127"/>
    </row>
    <row r="24" spans="1:18" s="65" customFormat="1" ht="26.25" customHeight="1">
      <c r="A24" s="152" t="s">
        <v>45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</row>
    <row r="25" spans="1:18" s="65" customFormat="1" ht="24.75" customHeight="1">
      <c r="A25" s="152" t="s">
        <v>541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</row>
    <row r="26" spans="1:18" s="63" customFormat="1" ht="23.25">
      <c r="A26" s="149" t="s">
        <v>23</v>
      </c>
      <c r="B26" s="149" t="s">
        <v>0</v>
      </c>
      <c r="C26" s="149" t="s">
        <v>33</v>
      </c>
      <c r="D26" s="149" t="s">
        <v>30</v>
      </c>
      <c r="E26" s="150" t="s">
        <v>18</v>
      </c>
      <c r="F26" s="150"/>
      <c r="G26" s="150"/>
      <c r="H26" s="150"/>
      <c r="I26" s="150"/>
      <c r="J26" s="150"/>
      <c r="K26" s="150"/>
      <c r="L26" s="150"/>
      <c r="M26" s="15" t="s">
        <v>17</v>
      </c>
      <c r="N26" s="142" t="s">
        <v>21</v>
      </c>
      <c r="O26" s="144" t="s">
        <v>22</v>
      </c>
      <c r="P26" s="68"/>
      <c r="Q26" s="68"/>
      <c r="R26" s="134" t="s">
        <v>3</v>
      </c>
    </row>
    <row r="27" spans="1:18" s="63" customFormat="1" ht="23.25">
      <c r="A27" s="149"/>
      <c r="B27" s="149"/>
      <c r="C27" s="149"/>
      <c r="D27" s="149"/>
      <c r="E27" s="15">
        <v>0</v>
      </c>
      <c r="F27" s="15">
        <v>1</v>
      </c>
      <c r="G27" s="15">
        <v>1.5</v>
      </c>
      <c r="H27" s="15">
        <v>2</v>
      </c>
      <c r="I27" s="15">
        <v>2.5</v>
      </c>
      <c r="J27" s="15">
        <v>3</v>
      </c>
      <c r="K27" s="15">
        <v>3.5</v>
      </c>
      <c r="L27" s="15">
        <v>4</v>
      </c>
      <c r="M27" s="15" t="s">
        <v>20</v>
      </c>
      <c r="N27" s="142"/>
      <c r="O27" s="144"/>
      <c r="P27" s="69" t="s">
        <v>1</v>
      </c>
      <c r="Q27" s="69" t="s">
        <v>2</v>
      </c>
      <c r="R27" s="134"/>
    </row>
    <row r="28" spans="1:18" s="63" customFormat="1" ht="20.25" customHeight="1">
      <c r="A28" s="15" t="s">
        <v>27</v>
      </c>
      <c r="B28" s="72" t="s">
        <v>416</v>
      </c>
      <c r="C28" s="15" t="s">
        <v>417</v>
      </c>
      <c r="D28" s="15" t="s">
        <v>31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29</v>
      </c>
      <c r="M28" s="15">
        <f aca="true" t="shared" si="13" ref="M28:M46">SUM(E28:L28)</f>
        <v>29</v>
      </c>
      <c r="N28" s="19">
        <f aca="true" t="shared" si="14" ref="N28:N46">((4*L28)+(3.5*K28)+(3*J28)+(2.5*I28)+(2*H28)+(1.5*G28)+(F28))/M28</f>
        <v>4</v>
      </c>
      <c r="O28" s="40">
        <f>SQRT((16*L28+12.25*K28+9*J28+6.25*I28+4*H28+2.25*G28+F28)/M28-(N28^2))</f>
        <v>0</v>
      </c>
      <c r="P28" s="28">
        <v>0</v>
      </c>
      <c r="Q28" s="28">
        <v>0</v>
      </c>
      <c r="R28" s="124" t="s">
        <v>591</v>
      </c>
    </row>
    <row r="29" spans="1:31" s="63" customFormat="1" ht="23.25">
      <c r="A29" s="16"/>
      <c r="B29" s="72" t="s">
        <v>5</v>
      </c>
      <c r="C29" s="15" t="s">
        <v>334</v>
      </c>
      <c r="D29" s="15" t="s">
        <v>32</v>
      </c>
      <c r="E29" s="28">
        <v>5</v>
      </c>
      <c r="F29" s="28">
        <v>155</v>
      </c>
      <c r="G29" s="28">
        <v>117</v>
      </c>
      <c r="H29" s="28">
        <v>129</v>
      </c>
      <c r="I29" s="28">
        <v>59</v>
      </c>
      <c r="J29" s="28">
        <v>45</v>
      </c>
      <c r="K29" s="28">
        <v>23</v>
      </c>
      <c r="L29" s="28">
        <v>35</v>
      </c>
      <c r="M29" s="15">
        <f t="shared" si="13"/>
        <v>568</v>
      </c>
      <c r="N29" s="19">
        <f t="shared" si="14"/>
        <v>1.9216549295774648</v>
      </c>
      <c r="O29" s="40">
        <f aca="true" t="shared" si="15" ref="O29:O41">SQRT((16*L29+12.25*K29+9*J29+6.25*I29+4*H29+2.25*G29+F29)/M29-(N29^2))</f>
        <v>0.8923221450260372</v>
      </c>
      <c r="P29" s="28">
        <v>0</v>
      </c>
      <c r="Q29" s="28">
        <v>0</v>
      </c>
      <c r="R29" s="124" t="s">
        <v>591</v>
      </c>
      <c r="U29" s="47">
        <v>0</v>
      </c>
      <c r="V29" s="47">
        <v>0</v>
      </c>
      <c r="W29" s="47">
        <v>0</v>
      </c>
      <c r="X29" s="47">
        <v>2</v>
      </c>
      <c r="Y29" s="47">
        <v>6</v>
      </c>
      <c r="Z29" s="47">
        <v>13</v>
      </c>
      <c r="AA29" s="47">
        <v>10</v>
      </c>
      <c r="AB29" s="47">
        <v>11</v>
      </c>
      <c r="AC29" s="47"/>
      <c r="AD29" s="12">
        <v>1</v>
      </c>
      <c r="AE29" s="12">
        <v>0</v>
      </c>
    </row>
    <row r="30" spans="1:31" s="63" customFormat="1" ht="23.25">
      <c r="A30" s="20"/>
      <c r="B30" s="72" t="s">
        <v>6</v>
      </c>
      <c r="C30" s="15" t="s">
        <v>415</v>
      </c>
      <c r="D30" s="15" t="s">
        <v>31</v>
      </c>
      <c r="E30" s="28">
        <v>5</v>
      </c>
      <c r="F30" s="28">
        <v>131</v>
      </c>
      <c r="G30" s="28">
        <v>103</v>
      </c>
      <c r="H30" s="28">
        <v>120</v>
      </c>
      <c r="I30" s="28">
        <v>49</v>
      </c>
      <c r="J30" s="28">
        <v>20</v>
      </c>
      <c r="K30" s="28">
        <v>10</v>
      </c>
      <c r="L30" s="28">
        <v>3</v>
      </c>
      <c r="M30" s="15">
        <f t="shared" si="13"/>
        <v>441</v>
      </c>
      <c r="N30" s="19">
        <f t="shared" si="14"/>
        <v>1.7120181405895691</v>
      </c>
      <c r="O30" s="40">
        <f t="shared" si="15"/>
        <v>0.68499682018375</v>
      </c>
      <c r="P30" s="28">
        <v>0</v>
      </c>
      <c r="Q30" s="28">
        <v>0</v>
      </c>
      <c r="R30" s="124" t="s">
        <v>591</v>
      </c>
      <c r="U30" s="47">
        <v>0</v>
      </c>
      <c r="V30" s="47">
        <v>2</v>
      </c>
      <c r="W30" s="47">
        <v>2</v>
      </c>
      <c r="X30" s="47">
        <v>2</v>
      </c>
      <c r="Y30" s="47">
        <v>1</v>
      </c>
      <c r="Z30" s="47">
        <v>1</v>
      </c>
      <c r="AA30" s="47">
        <v>4</v>
      </c>
      <c r="AB30" s="47">
        <v>35</v>
      </c>
      <c r="AC30" s="47"/>
      <c r="AD30" s="12">
        <v>0</v>
      </c>
      <c r="AE30" s="12">
        <v>0</v>
      </c>
    </row>
    <row r="31" spans="1:31" s="63" customFormat="1" ht="23.25">
      <c r="A31" s="20"/>
      <c r="B31" s="72" t="s">
        <v>134</v>
      </c>
      <c r="C31" s="15" t="s">
        <v>37</v>
      </c>
      <c r="D31" s="15" t="s">
        <v>31</v>
      </c>
      <c r="E31" s="28">
        <v>0</v>
      </c>
      <c r="F31" s="28">
        <v>0</v>
      </c>
      <c r="G31" s="28">
        <v>0</v>
      </c>
      <c r="H31" s="28">
        <v>0</v>
      </c>
      <c r="I31" s="28">
        <v>3</v>
      </c>
      <c r="J31" s="28">
        <v>3</v>
      </c>
      <c r="K31" s="28">
        <v>7</v>
      </c>
      <c r="L31" s="28">
        <v>16</v>
      </c>
      <c r="M31" s="15">
        <f t="shared" si="13"/>
        <v>29</v>
      </c>
      <c r="N31" s="19">
        <f t="shared" si="14"/>
        <v>3.6206896551724137</v>
      </c>
      <c r="O31" s="40">
        <f t="shared" si="15"/>
        <v>0.502668266797009</v>
      </c>
      <c r="P31" s="28">
        <v>0</v>
      </c>
      <c r="Q31" s="28">
        <v>0</v>
      </c>
      <c r="R31" s="124" t="s">
        <v>591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4</v>
      </c>
      <c r="AB31" s="47">
        <v>46</v>
      </c>
      <c r="AC31" s="47"/>
      <c r="AD31" s="12">
        <v>0</v>
      </c>
      <c r="AE31" s="12">
        <v>0</v>
      </c>
    </row>
    <row r="32" spans="1:31" s="63" customFormat="1" ht="19.5" customHeight="1">
      <c r="A32" s="20"/>
      <c r="B32" s="72" t="s">
        <v>590</v>
      </c>
      <c r="C32" s="15" t="s">
        <v>418</v>
      </c>
      <c r="D32" s="15" t="s">
        <v>31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2</v>
      </c>
      <c r="K32" s="28">
        <v>4</v>
      </c>
      <c r="L32" s="28">
        <v>23</v>
      </c>
      <c r="M32" s="15">
        <f>SUM(E32:L32)</f>
        <v>29</v>
      </c>
      <c r="N32" s="19">
        <f>((4*L32)+(3.5*K32)+(3*J32)+(2.5*I32)+(2*H32)+(1.5*G32)+(F32))/M32</f>
        <v>3.8620689655172415</v>
      </c>
      <c r="O32" s="40">
        <f>SQRT((16*L32+12.25*K32+9*J32+6.25*I32+4*H32+2.25*G32+F32)/M32-(N32^2))</f>
        <v>0.29055688873021585</v>
      </c>
      <c r="P32" s="28">
        <v>0</v>
      </c>
      <c r="Q32" s="28">
        <v>0</v>
      </c>
      <c r="R32" s="124" t="s">
        <v>592</v>
      </c>
      <c r="U32" s="47"/>
      <c r="V32" s="47"/>
      <c r="W32" s="47"/>
      <c r="X32" s="47"/>
      <c r="Y32" s="47"/>
      <c r="Z32" s="47"/>
      <c r="AA32" s="47"/>
      <c r="AB32" s="47"/>
      <c r="AC32" s="47"/>
      <c r="AD32" s="12"/>
      <c r="AE32" s="12"/>
    </row>
    <row r="33" spans="1:31" s="63" customFormat="1" ht="23.25">
      <c r="A33" s="20"/>
      <c r="B33" s="72" t="s">
        <v>136</v>
      </c>
      <c r="C33" s="15" t="s">
        <v>419</v>
      </c>
      <c r="D33" s="15" t="s">
        <v>31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29</v>
      </c>
      <c r="M33" s="15">
        <f t="shared" si="13"/>
        <v>29</v>
      </c>
      <c r="N33" s="19">
        <f t="shared" si="14"/>
        <v>4</v>
      </c>
      <c r="O33" s="40">
        <f>SQRT((16*L33+12.25*K33+9*J33+6.25*I33+4*H33+2.25*G33+F33)/M33-(N33^2))</f>
        <v>0</v>
      </c>
      <c r="P33" s="28">
        <v>0</v>
      </c>
      <c r="Q33" s="28">
        <v>0</v>
      </c>
      <c r="R33" s="124" t="s">
        <v>592</v>
      </c>
      <c r="U33" s="47"/>
      <c r="V33" s="47"/>
      <c r="W33" s="47"/>
      <c r="X33" s="47"/>
      <c r="Y33" s="47"/>
      <c r="Z33" s="47"/>
      <c r="AA33" s="47"/>
      <c r="AB33" s="47"/>
      <c r="AC33" s="47"/>
      <c r="AD33" s="12"/>
      <c r="AE33" s="12"/>
    </row>
    <row r="34" spans="1:31" s="63" customFormat="1" ht="23.25">
      <c r="A34" s="20"/>
      <c r="B34" s="72" t="s">
        <v>106</v>
      </c>
      <c r="C34" s="15" t="s">
        <v>335</v>
      </c>
      <c r="D34" s="15" t="s">
        <v>32</v>
      </c>
      <c r="E34" s="28">
        <v>6</v>
      </c>
      <c r="F34" s="28">
        <v>166</v>
      </c>
      <c r="G34" s="28">
        <v>154</v>
      </c>
      <c r="H34" s="28">
        <v>92</v>
      </c>
      <c r="I34" s="28">
        <v>64</v>
      </c>
      <c r="J34" s="28">
        <v>33</v>
      </c>
      <c r="K34" s="28">
        <v>20</v>
      </c>
      <c r="L34" s="28">
        <v>33</v>
      </c>
      <c r="M34" s="15">
        <f t="shared" si="13"/>
        <v>568</v>
      </c>
      <c r="N34" s="19">
        <f t="shared" si="14"/>
        <v>1.8345070422535212</v>
      </c>
      <c r="O34" s="40">
        <f>SQRT((16*L34+12.25*K34+9*J34+6.25*I34+4*H34+2.25*G34+F34)/M34-(N34^2))</f>
        <v>0.8790836918487058</v>
      </c>
      <c r="P34" s="28">
        <v>0</v>
      </c>
      <c r="Q34" s="28">
        <v>0</v>
      </c>
      <c r="R34" s="124" t="s">
        <v>592</v>
      </c>
      <c r="U34" s="47"/>
      <c r="V34" s="47"/>
      <c r="W34" s="47"/>
      <c r="X34" s="47"/>
      <c r="Y34" s="47"/>
      <c r="Z34" s="47"/>
      <c r="AA34" s="47"/>
      <c r="AB34" s="47"/>
      <c r="AC34" s="47"/>
      <c r="AD34" s="12"/>
      <c r="AE34" s="12"/>
    </row>
    <row r="35" spans="1:31" s="63" customFormat="1" ht="23.25">
      <c r="A35" s="20" t="s">
        <v>19</v>
      </c>
      <c r="B35" s="15" t="s">
        <v>107</v>
      </c>
      <c r="C35" s="15" t="s">
        <v>420</v>
      </c>
      <c r="D35" s="15" t="s">
        <v>31</v>
      </c>
      <c r="E35" s="28">
        <v>9</v>
      </c>
      <c r="F35" s="28">
        <v>126</v>
      </c>
      <c r="G35" s="28">
        <v>120</v>
      </c>
      <c r="H35" s="28">
        <v>61</v>
      </c>
      <c r="I35" s="28">
        <v>74</v>
      </c>
      <c r="J35" s="28">
        <v>33</v>
      </c>
      <c r="K35" s="28">
        <v>10</v>
      </c>
      <c r="L35" s="28">
        <v>8</v>
      </c>
      <c r="M35" s="15">
        <f t="shared" si="13"/>
        <v>441</v>
      </c>
      <c r="N35" s="19">
        <f t="shared" si="14"/>
        <v>1.7664399092970522</v>
      </c>
      <c r="O35" s="40">
        <f t="shared" si="15"/>
        <v>0.788153947831309</v>
      </c>
      <c r="P35" s="28">
        <v>0</v>
      </c>
      <c r="Q35" s="28">
        <v>0</v>
      </c>
      <c r="R35" s="124" t="s">
        <v>592</v>
      </c>
      <c r="U35" s="47">
        <v>4</v>
      </c>
      <c r="V35" s="47">
        <v>18</v>
      </c>
      <c r="W35" s="47">
        <v>26</v>
      </c>
      <c r="X35" s="47">
        <v>66</v>
      </c>
      <c r="Y35" s="47">
        <v>86</v>
      </c>
      <c r="Z35" s="47">
        <v>112</v>
      </c>
      <c r="AA35" s="47">
        <v>95</v>
      </c>
      <c r="AB35" s="47">
        <v>118</v>
      </c>
      <c r="AC35" s="47"/>
      <c r="AD35" s="12">
        <v>0</v>
      </c>
      <c r="AE35" s="12">
        <v>1</v>
      </c>
    </row>
    <row r="36" spans="1:31" s="63" customFormat="1" ht="21" customHeight="1">
      <c r="A36" s="18"/>
      <c r="B36" s="72" t="s">
        <v>135</v>
      </c>
      <c r="C36" s="15" t="s">
        <v>37</v>
      </c>
      <c r="D36" s="15" t="s">
        <v>31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11</v>
      </c>
      <c r="L36" s="28">
        <v>18</v>
      </c>
      <c r="M36" s="15">
        <f>SUM(E36:L36)</f>
        <v>29</v>
      </c>
      <c r="N36" s="19">
        <f>((4*L36)+(3.5*K36)+(3*J36)+(2.5*I36)+(2*H36)+(1.5*G36)+(F36))/M36</f>
        <v>3.810344827586207</v>
      </c>
      <c r="O36" s="40">
        <f>SQRT((16*L36+12.25*K36+9*J36+6.25*I36+4*H36+2.25*G36+F36)/M36-(N36^2))</f>
        <v>0.24260771171500592</v>
      </c>
      <c r="P36" s="28">
        <v>0</v>
      </c>
      <c r="Q36" s="28">
        <v>0</v>
      </c>
      <c r="R36" s="124" t="s">
        <v>592</v>
      </c>
      <c r="U36" s="47"/>
      <c r="V36" s="47"/>
      <c r="W36" s="47"/>
      <c r="X36" s="47"/>
      <c r="Y36" s="47"/>
      <c r="Z36" s="47"/>
      <c r="AA36" s="47"/>
      <c r="AB36" s="47"/>
      <c r="AC36" s="47"/>
      <c r="AD36" s="12"/>
      <c r="AE36" s="12"/>
    </row>
    <row r="37" spans="1:31" s="63" customFormat="1" ht="21" customHeight="1">
      <c r="A37" s="15" t="s">
        <v>28</v>
      </c>
      <c r="B37" s="15" t="s">
        <v>603</v>
      </c>
      <c r="C37" s="15" t="s">
        <v>489</v>
      </c>
      <c r="D37" s="15" t="s">
        <v>31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31</v>
      </c>
      <c r="M37" s="15">
        <f t="shared" si="13"/>
        <v>31</v>
      </c>
      <c r="N37" s="19">
        <f t="shared" si="14"/>
        <v>4</v>
      </c>
      <c r="O37" s="40">
        <f t="shared" si="15"/>
        <v>0</v>
      </c>
      <c r="P37" s="28">
        <v>0</v>
      </c>
      <c r="Q37" s="28">
        <v>0</v>
      </c>
      <c r="R37" s="124" t="s">
        <v>606</v>
      </c>
      <c r="U37" s="12">
        <f>SUM(U29:U35)</f>
        <v>4</v>
      </c>
      <c r="V37" s="12">
        <f aca="true" t="shared" si="16" ref="V37:AE37">SUM(V29:V35)</f>
        <v>20</v>
      </c>
      <c r="W37" s="12">
        <f t="shared" si="16"/>
        <v>28</v>
      </c>
      <c r="X37" s="12">
        <f t="shared" si="16"/>
        <v>70</v>
      </c>
      <c r="Y37" s="12">
        <f t="shared" si="16"/>
        <v>93</v>
      </c>
      <c r="Z37" s="12">
        <f t="shared" si="16"/>
        <v>126</v>
      </c>
      <c r="AA37" s="12">
        <f t="shared" si="16"/>
        <v>113</v>
      </c>
      <c r="AB37" s="12">
        <f t="shared" si="16"/>
        <v>210</v>
      </c>
      <c r="AC37" s="47">
        <f>SUM(U37:AB37)</f>
        <v>664</v>
      </c>
      <c r="AD37" s="12">
        <f t="shared" si="16"/>
        <v>1</v>
      </c>
      <c r="AE37" s="12">
        <f t="shared" si="16"/>
        <v>1</v>
      </c>
    </row>
    <row r="38" spans="1:31" s="63" customFormat="1" ht="23.25">
      <c r="A38" s="20"/>
      <c r="B38" s="15" t="s">
        <v>269</v>
      </c>
      <c r="C38" s="15" t="s">
        <v>419</v>
      </c>
      <c r="D38" s="15" t="s">
        <v>31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1</v>
      </c>
      <c r="L38" s="28">
        <v>30</v>
      </c>
      <c r="M38" s="15">
        <f t="shared" si="13"/>
        <v>31</v>
      </c>
      <c r="N38" s="19">
        <f t="shared" si="14"/>
        <v>3.9838709677419355</v>
      </c>
      <c r="O38" s="40">
        <f>SQRT((16*L38+12.25*K38+9*J38+6.25*I38+4*H38+2.25*G38+F38)/M38-(N38^2))</f>
        <v>0.08834234798470458</v>
      </c>
      <c r="P38" s="28">
        <v>0</v>
      </c>
      <c r="Q38" s="28">
        <v>0</v>
      </c>
      <c r="R38" s="124" t="s">
        <v>606</v>
      </c>
      <c r="U38" s="12"/>
      <c r="V38" s="12"/>
      <c r="W38" s="12"/>
      <c r="X38" s="12"/>
      <c r="Y38" s="12"/>
      <c r="Z38" s="12"/>
      <c r="AA38" s="12"/>
      <c r="AB38" s="12"/>
      <c r="AC38" s="47"/>
      <c r="AD38" s="12"/>
      <c r="AE38" s="12"/>
    </row>
    <row r="39" spans="1:31" s="63" customFormat="1" ht="19.5" customHeight="1">
      <c r="A39" s="20"/>
      <c r="B39" s="15" t="s">
        <v>13</v>
      </c>
      <c r="C39" s="15" t="s">
        <v>351</v>
      </c>
      <c r="D39" s="15" t="s">
        <v>32</v>
      </c>
      <c r="E39" s="28">
        <v>8</v>
      </c>
      <c r="F39" s="28">
        <v>147</v>
      </c>
      <c r="G39" s="28">
        <v>100</v>
      </c>
      <c r="H39" s="28">
        <v>69</v>
      </c>
      <c r="I39" s="28">
        <v>74</v>
      </c>
      <c r="J39" s="28">
        <v>51</v>
      </c>
      <c r="K39" s="28">
        <v>42</v>
      </c>
      <c r="L39" s="28">
        <v>42</v>
      </c>
      <c r="M39" s="15">
        <f t="shared" si="13"/>
        <v>533</v>
      </c>
      <c r="N39" s="19">
        <f t="shared" si="14"/>
        <v>2.041275797373358</v>
      </c>
      <c r="O39" s="40">
        <f>SQRT((16*L39+12.25*K39+9*J39+6.25*I39+4*H39+2.25*G39+F39)/M39-(N39^2))</f>
        <v>1.001960491424105</v>
      </c>
      <c r="P39" s="28">
        <v>6</v>
      </c>
      <c r="Q39" s="28">
        <v>0</v>
      </c>
      <c r="R39" s="124" t="s">
        <v>606</v>
      </c>
      <c r="U39" s="12"/>
      <c r="V39" s="12"/>
      <c r="W39" s="12"/>
      <c r="X39" s="12"/>
      <c r="Y39" s="12"/>
      <c r="Z39" s="12"/>
      <c r="AA39" s="12"/>
      <c r="AB39" s="12"/>
      <c r="AC39" s="47"/>
      <c r="AD39" s="12"/>
      <c r="AE39" s="12"/>
    </row>
    <row r="40" spans="1:31" s="63" customFormat="1" ht="23.25">
      <c r="A40" s="20"/>
      <c r="B40" s="15" t="s">
        <v>14</v>
      </c>
      <c r="C40" s="15" t="s">
        <v>462</v>
      </c>
      <c r="D40" s="15" t="s">
        <v>31</v>
      </c>
      <c r="E40" s="28">
        <v>11</v>
      </c>
      <c r="F40" s="28">
        <v>167</v>
      </c>
      <c r="G40" s="28">
        <v>58</v>
      </c>
      <c r="H40" s="28">
        <v>58</v>
      </c>
      <c r="I40" s="28">
        <v>59</v>
      </c>
      <c r="J40" s="28">
        <v>47</v>
      </c>
      <c r="K40" s="28">
        <v>8</v>
      </c>
      <c r="L40" s="28">
        <v>4</v>
      </c>
      <c r="M40" s="15">
        <f t="shared" si="13"/>
        <v>412</v>
      </c>
      <c r="N40" s="19">
        <f t="shared" si="14"/>
        <v>1.7050970873786409</v>
      </c>
      <c r="O40" s="40">
        <f>SQRT((16*L40+12.25*K40+9*J40+6.25*I40+4*H40+2.25*G40+F40)/M40-(N40^2))</f>
        <v>0.8323252260001356</v>
      </c>
      <c r="P40" s="28">
        <v>4</v>
      </c>
      <c r="Q40" s="28">
        <v>0</v>
      </c>
      <c r="R40" s="124" t="s">
        <v>606</v>
      </c>
      <c r="U40" s="12"/>
      <c r="V40" s="12"/>
      <c r="W40" s="12"/>
      <c r="X40" s="12"/>
      <c r="Y40" s="12"/>
      <c r="Z40" s="12"/>
      <c r="AA40" s="12"/>
      <c r="AB40" s="12"/>
      <c r="AC40" s="47"/>
      <c r="AD40" s="12"/>
      <c r="AE40" s="12"/>
    </row>
    <row r="41" spans="1:18" s="63" customFormat="1" ht="23.25">
      <c r="A41" s="20"/>
      <c r="B41" s="15" t="s">
        <v>270</v>
      </c>
      <c r="C41" s="15" t="s">
        <v>37</v>
      </c>
      <c r="D41" s="15" t="s">
        <v>31</v>
      </c>
      <c r="E41" s="28">
        <v>0</v>
      </c>
      <c r="F41" s="28">
        <v>0</v>
      </c>
      <c r="G41" s="28">
        <v>0</v>
      </c>
      <c r="H41" s="28">
        <v>0</v>
      </c>
      <c r="I41" s="28">
        <v>1</v>
      </c>
      <c r="J41" s="28">
        <v>7</v>
      </c>
      <c r="K41" s="28">
        <v>8</v>
      </c>
      <c r="L41" s="28">
        <v>15</v>
      </c>
      <c r="M41" s="15">
        <f t="shared" si="13"/>
        <v>31</v>
      </c>
      <c r="N41" s="19">
        <f t="shared" si="14"/>
        <v>3.596774193548387</v>
      </c>
      <c r="O41" s="40">
        <f t="shared" si="15"/>
        <v>0.44756248146811756</v>
      </c>
      <c r="P41" s="28">
        <v>0</v>
      </c>
      <c r="Q41" s="28">
        <v>0</v>
      </c>
      <c r="R41" s="124" t="s">
        <v>606</v>
      </c>
    </row>
    <row r="42" spans="1:18" s="63" customFormat="1" ht="21" customHeight="1">
      <c r="A42" s="20"/>
      <c r="B42" s="16" t="s">
        <v>604</v>
      </c>
      <c r="C42" s="16" t="s">
        <v>605</v>
      </c>
      <c r="D42" s="16" t="s">
        <v>31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31</v>
      </c>
      <c r="M42" s="15">
        <f t="shared" si="13"/>
        <v>31</v>
      </c>
      <c r="N42" s="19">
        <f t="shared" si="14"/>
        <v>4</v>
      </c>
      <c r="O42" s="40">
        <f>SQRT((16*L42+12.25*K42+9*J42+6.25*I42+4*H42+2.25*G42+F42)/M42-(N42^2))</f>
        <v>0</v>
      </c>
      <c r="P42" s="79">
        <v>0</v>
      </c>
      <c r="Q42" s="79">
        <v>0</v>
      </c>
      <c r="R42" s="124" t="s">
        <v>607</v>
      </c>
    </row>
    <row r="43" spans="1:18" s="63" customFormat="1" ht="23.25">
      <c r="A43" s="20"/>
      <c r="B43" s="16" t="s">
        <v>271</v>
      </c>
      <c r="C43" s="15" t="s">
        <v>463</v>
      </c>
      <c r="D43" s="16" t="s">
        <v>31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6</v>
      </c>
      <c r="M43" s="15">
        <f t="shared" si="13"/>
        <v>6</v>
      </c>
      <c r="N43" s="19">
        <f t="shared" si="14"/>
        <v>4</v>
      </c>
      <c r="O43" s="40">
        <f>SQRT((16*L43+12.25*K43+9*J43+6.25*I43+4*H43+2.25*G43+F43)/M43-(N43^2))</f>
        <v>0</v>
      </c>
      <c r="P43" s="79">
        <v>0</v>
      </c>
      <c r="Q43" s="79">
        <v>0</v>
      </c>
      <c r="R43" s="124" t="s">
        <v>607</v>
      </c>
    </row>
    <row r="44" spans="1:18" s="63" customFormat="1" ht="21" customHeight="1">
      <c r="A44" s="20"/>
      <c r="B44" s="16" t="s">
        <v>137</v>
      </c>
      <c r="C44" s="16" t="s">
        <v>352</v>
      </c>
      <c r="D44" s="16" t="s">
        <v>32</v>
      </c>
      <c r="E44" s="28">
        <v>13</v>
      </c>
      <c r="F44" s="28">
        <v>70</v>
      </c>
      <c r="G44" s="28">
        <v>76</v>
      </c>
      <c r="H44" s="28">
        <v>171</v>
      </c>
      <c r="I44" s="28">
        <v>62</v>
      </c>
      <c r="J44" s="28">
        <v>64</v>
      </c>
      <c r="K44" s="28">
        <v>23</v>
      </c>
      <c r="L44" s="28">
        <v>56</v>
      </c>
      <c r="M44" s="15">
        <f t="shared" si="13"/>
        <v>535</v>
      </c>
      <c r="N44" s="19">
        <f t="shared" si="14"/>
        <v>2.2009345794392523</v>
      </c>
      <c r="O44" s="40">
        <f>SQRT((16*L44+12.25*K44+9*J44+6.25*I44+4*H44+2.25*G44+F44)/M44-(N44^2))</f>
        <v>0.9419104990621534</v>
      </c>
      <c r="P44" s="79">
        <v>2</v>
      </c>
      <c r="Q44" s="79">
        <v>0</v>
      </c>
      <c r="R44" s="124" t="s">
        <v>607</v>
      </c>
    </row>
    <row r="45" spans="1:18" s="63" customFormat="1" ht="23.25">
      <c r="A45" s="20"/>
      <c r="B45" s="16" t="s">
        <v>138</v>
      </c>
      <c r="C45" s="16" t="s">
        <v>464</v>
      </c>
      <c r="D45" s="16" t="s">
        <v>31</v>
      </c>
      <c r="E45" s="28">
        <v>8</v>
      </c>
      <c r="F45" s="28">
        <v>124</v>
      </c>
      <c r="G45" s="28">
        <v>44</v>
      </c>
      <c r="H45" s="28">
        <v>107</v>
      </c>
      <c r="I45" s="28">
        <v>31</v>
      </c>
      <c r="J45" s="28">
        <v>66</v>
      </c>
      <c r="K45" s="28">
        <v>26</v>
      </c>
      <c r="L45" s="28">
        <v>8</v>
      </c>
      <c r="M45" s="15">
        <f>SUM(E45:L45)</f>
        <v>414</v>
      </c>
      <c r="N45" s="19">
        <f>((4*L45)+(3.5*K45)+(3*J45)+(2.5*I45)+(2*H45)+(1.5*G45)+(F45))/M45</f>
        <v>1.9384057971014492</v>
      </c>
      <c r="O45" s="40">
        <f>SQRT((16*L45+12.25*K45+9*J45+6.25*I45+4*H45+2.25*G45+F45)/M45-(N45^2))</f>
        <v>0.8923715185482739</v>
      </c>
      <c r="P45" s="79">
        <v>1</v>
      </c>
      <c r="Q45" s="79">
        <v>0</v>
      </c>
      <c r="R45" s="124" t="s">
        <v>607</v>
      </c>
    </row>
    <row r="46" spans="1:28" s="63" customFormat="1" ht="22.5" customHeight="1">
      <c r="A46" s="18"/>
      <c r="B46" s="15" t="s">
        <v>272</v>
      </c>
      <c r="C46" s="15" t="s">
        <v>37</v>
      </c>
      <c r="D46" s="15" t="s">
        <v>31</v>
      </c>
      <c r="E46" s="28">
        <v>0</v>
      </c>
      <c r="F46" s="28">
        <v>0</v>
      </c>
      <c r="G46" s="28">
        <v>0</v>
      </c>
      <c r="H46" s="28">
        <v>0</v>
      </c>
      <c r="I46" s="28">
        <v>1</v>
      </c>
      <c r="J46" s="28">
        <v>1</v>
      </c>
      <c r="K46" s="28">
        <v>1</v>
      </c>
      <c r="L46" s="28">
        <v>28</v>
      </c>
      <c r="M46" s="15">
        <f t="shared" si="13"/>
        <v>31</v>
      </c>
      <c r="N46" s="19">
        <f t="shared" si="14"/>
        <v>3.903225806451613</v>
      </c>
      <c r="O46" s="40">
        <f>SQRT((16*L46+12.25*K46+9*J46+6.25*I46+4*H46+2.25*G46+F46)/M46-(N46^2))</f>
        <v>0.32177318295580415</v>
      </c>
      <c r="P46" s="28">
        <v>0</v>
      </c>
      <c r="Q46" s="28">
        <v>0</v>
      </c>
      <c r="R46" s="124" t="s">
        <v>607</v>
      </c>
      <c r="T46" s="12">
        <v>0</v>
      </c>
      <c r="U46" s="12">
        <v>1</v>
      </c>
      <c r="V46" s="12">
        <v>1.5</v>
      </c>
      <c r="W46" s="12">
        <v>2</v>
      </c>
      <c r="X46" s="12">
        <v>2.5</v>
      </c>
      <c r="Y46" s="12">
        <v>3</v>
      </c>
      <c r="Z46" s="12">
        <v>3.5</v>
      </c>
      <c r="AA46" s="12">
        <v>4</v>
      </c>
      <c r="AB46" s="47"/>
    </row>
    <row r="47" spans="1:18" s="65" customFormat="1" ht="27">
      <c r="A47" s="152" t="s">
        <v>45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</row>
    <row r="48" spans="1:18" s="65" customFormat="1" ht="27">
      <c r="A48" s="152" t="s">
        <v>541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</row>
    <row r="49" spans="1:18" s="63" customFormat="1" ht="23.25">
      <c r="A49" s="149" t="s">
        <v>23</v>
      </c>
      <c r="B49" s="149" t="s">
        <v>0</v>
      </c>
      <c r="C49" s="149" t="s">
        <v>33</v>
      </c>
      <c r="D49" s="149" t="s">
        <v>30</v>
      </c>
      <c r="E49" s="150" t="s">
        <v>18</v>
      </c>
      <c r="F49" s="150"/>
      <c r="G49" s="150"/>
      <c r="H49" s="150"/>
      <c r="I49" s="150"/>
      <c r="J49" s="150"/>
      <c r="K49" s="150"/>
      <c r="L49" s="150"/>
      <c r="M49" s="15" t="s">
        <v>17</v>
      </c>
      <c r="N49" s="142" t="s">
        <v>21</v>
      </c>
      <c r="O49" s="144" t="s">
        <v>22</v>
      </c>
      <c r="P49" s="68"/>
      <c r="Q49" s="68"/>
      <c r="R49" s="134" t="s">
        <v>3</v>
      </c>
    </row>
    <row r="50" spans="1:18" s="63" customFormat="1" ht="23.25">
      <c r="A50" s="149"/>
      <c r="B50" s="149"/>
      <c r="C50" s="149"/>
      <c r="D50" s="149"/>
      <c r="E50" s="15">
        <v>0</v>
      </c>
      <c r="F50" s="15">
        <v>1</v>
      </c>
      <c r="G50" s="15">
        <v>1.5</v>
      </c>
      <c r="H50" s="15">
        <v>2</v>
      </c>
      <c r="I50" s="15">
        <v>2.5</v>
      </c>
      <c r="J50" s="15">
        <v>3</v>
      </c>
      <c r="K50" s="15">
        <v>3.5</v>
      </c>
      <c r="L50" s="15">
        <v>4</v>
      </c>
      <c r="M50" s="15" t="s">
        <v>20</v>
      </c>
      <c r="N50" s="142"/>
      <c r="O50" s="144"/>
      <c r="P50" s="69" t="s">
        <v>1</v>
      </c>
      <c r="Q50" s="69" t="s">
        <v>2</v>
      </c>
      <c r="R50" s="134"/>
    </row>
    <row r="51" spans="1:28" s="63" customFormat="1" ht="23.25">
      <c r="A51" s="18" t="s">
        <v>29</v>
      </c>
      <c r="B51" s="18" t="s">
        <v>488</v>
      </c>
      <c r="C51" s="18" t="s">
        <v>489</v>
      </c>
      <c r="D51" s="18" t="s">
        <v>31</v>
      </c>
      <c r="E51" s="97">
        <v>0</v>
      </c>
      <c r="F51" s="97">
        <v>0</v>
      </c>
      <c r="G51" s="97">
        <v>0</v>
      </c>
      <c r="H51" s="97">
        <v>0</v>
      </c>
      <c r="I51" s="97">
        <v>0</v>
      </c>
      <c r="J51" s="97">
        <v>0</v>
      </c>
      <c r="K51" s="97">
        <v>0</v>
      </c>
      <c r="L51" s="97">
        <v>29</v>
      </c>
      <c r="M51" s="18">
        <f aca="true" t="shared" si="17" ref="M51:M57">SUM(E51:L51)</f>
        <v>29</v>
      </c>
      <c r="N51" s="50">
        <f aca="true" t="shared" si="18" ref="N51:N58">((4*L51)+(3.5*K51)+(3*J51)+(2.5*I51)+(2*H51)+(1.5*G51)+(F51))/M51</f>
        <v>4</v>
      </c>
      <c r="O51" s="98">
        <f aca="true" t="shared" si="19" ref="O51:O58">SQRT((16*L51+12.25*K51+9*J51+6.25*I51+4*H51+2.25*G51+F51)/M51-(N51^2))</f>
        <v>0</v>
      </c>
      <c r="P51" s="97">
        <v>0</v>
      </c>
      <c r="Q51" s="97">
        <v>0</v>
      </c>
      <c r="R51" s="128" t="s">
        <v>633</v>
      </c>
      <c r="T51" s="12">
        <f aca="true" t="shared" si="20" ref="T51:AA51">SUM(E51:E52)</f>
        <v>0</v>
      </c>
      <c r="U51" s="12">
        <f t="shared" si="20"/>
        <v>0</v>
      </c>
      <c r="V51" s="12">
        <f t="shared" si="20"/>
        <v>0</v>
      </c>
      <c r="W51" s="12">
        <f t="shared" si="20"/>
        <v>0</v>
      </c>
      <c r="X51" s="12">
        <f t="shared" si="20"/>
        <v>0</v>
      </c>
      <c r="Y51" s="12">
        <f t="shared" si="20"/>
        <v>0</v>
      </c>
      <c r="Z51" s="12">
        <f t="shared" si="20"/>
        <v>0</v>
      </c>
      <c r="AA51" s="12">
        <f t="shared" si="20"/>
        <v>35</v>
      </c>
      <c r="AB51" s="12">
        <f>SUM(T51:AA51)</f>
        <v>35</v>
      </c>
    </row>
    <row r="52" spans="1:28" s="63" customFormat="1" ht="23.25">
      <c r="A52" s="16"/>
      <c r="B52" s="15" t="s">
        <v>490</v>
      </c>
      <c r="C52" s="15" t="s">
        <v>491</v>
      </c>
      <c r="D52" s="15" t="s">
        <v>31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6</v>
      </c>
      <c r="M52" s="15">
        <f t="shared" si="17"/>
        <v>6</v>
      </c>
      <c r="N52" s="19">
        <f t="shared" si="18"/>
        <v>4</v>
      </c>
      <c r="O52" s="40">
        <f t="shared" si="19"/>
        <v>0</v>
      </c>
      <c r="P52" s="28">
        <v>0</v>
      </c>
      <c r="Q52" s="28">
        <v>0</v>
      </c>
      <c r="R52" s="124" t="s">
        <v>633</v>
      </c>
      <c r="T52" s="47"/>
      <c r="U52" s="47"/>
      <c r="V52" s="47"/>
      <c r="W52" s="47"/>
      <c r="X52" s="47"/>
      <c r="Y52" s="47"/>
      <c r="Z52" s="47"/>
      <c r="AA52" s="47"/>
      <c r="AB52" s="47"/>
    </row>
    <row r="53" spans="1:28" s="63" customFormat="1" ht="23.25">
      <c r="A53" s="20"/>
      <c r="B53" s="15" t="s">
        <v>286</v>
      </c>
      <c r="C53" s="15" t="s">
        <v>377</v>
      </c>
      <c r="D53" s="15" t="s">
        <v>32</v>
      </c>
      <c r="E53" s="97">
        <v>1</v>
      </c>
      <c r="F53" s="97">
        <v>7</v>
      </c>
      <c r="G53" s="97">
        <v>4</v>
      </c>
      <c r="H53" s="97">
        <v>12</v>
      </c>
      <c r="I53" s="97">
        <v>98</v>
      </c>
      <c r="J53" s="97">
        <v>172</v>
      </c>
      <c r="K53" s="97">
        <v>111</v>
      </c>
      <c r="L53" s="97">
        <v>117</v>
      </c>
      <c r="M53" s="15">
        <f t="shared" si="17"/>
        <v>522</v>
      </c>
      <c r="N53" s="19">
        <f t="shared" si="18"/>
        <v>3.1695402298850577</v>
      </c>
      <c r="O53" s="40">
        <f t="shared" si="19"/>
        <v>0.6376526782165403</v>
      </c>
      <c r="P53" s="28">
        <v>1</v>
      </c>
      <c r="Q53" s="28">
        <v>0</v>
      </c>
      <c r="R53" s="124" t="s">
        <v>633</v>
      </c>
      <c r="T53" s="47"/>
      <c r="U53" s="47"/>
      <c r="V53" s="47"/>
      <c r="W53" s="47"/>
      <c r="X53" s="47"/>
      <c r="Y53" s="47"/>
      <c r="Z53" s="47"/>
      <c r="AA53" s="47"/>
      <c r="AB53" s="47"/>
    </row>
    <row r="54" spans="1:28" s="63" customFormat="1" ht="23.25">
      <c r="A54" s="20"/>
      <c r="B54" s="15" t="s">
        <v>287</v>
      </c>
      <c r="C54" s="15" t="s">
        <v>37</v>
      </c>
      <c r="D54" s="15" t="s">
        <v>31</v>
      </c>
      <c r="E54" s="97">
        <v>1</v>
      </c>
      <c r="F54" s="97">
        <v>11</v>
      </c>
      <c r="G54" s="97">
        <v>7</v>
      </c>
      <c r="H54" s="97">
        <v>25</v>
      </c>
      <c r="I54" s="97">
        <v>94</v>
      </c>
      <c r="J54" s="97">
        <v>103</v>
      </c>
      <c r="K54" s="97">
        <v>66</v>
      </c>
      <c r="L54" s="97">
        <v>108</v>
      </c>
      <c r="M54" s="15">
        <f t="shared" si="17"/>
        <v>415</v>
      </c>
      <c r="N54" s="19">
        <f t="shared" si="18"/>
        <v>3.080722891566265</v>
      </c>
      <c r="O54" s="40">
        <f t="shared" si="19"/>
        <v>0.7589558190429196</v>
      </c>
      <c r="P54" s="28">
        <v>1</v>
      </c>
      <c r="Q54" s="28">
        <v>0</v>
      </c>
      <c r="R54" s="124" t="s">
        <v>633</v>
      </c>
      <c r="T54" s="47"/>
      <c r="U54" s="47"/>
      <c r="V54" s="47"/>
      <c r="W54" s="47"/>
      <c r="X54" s="47"/>
      <c r="Y54" s="47"/>
      <c r="Z54" s="47"/>
      <c r="AA54" s="47"/>
      <c r="AB54" s="47"/>
    </row>
    <row r="55" spans="1:28" s="63" customFormat="1" ht="23.25">
      <c r="A55" s="20"/>
      <c r="B55" s="15" t="s">
        <v>492</v>
      </c>
      <c r="C55" s="15" t="s">
        <v>37</v>
      </c>
      <c r="D55" s="15" t="s">
        <v>31</v>
      </c>
      <c r="E55" s="97">
        <v>0</v>
      </c>
      <c r="F55" s="97">
        <v>0</v>
      </c>
      <c r="G55" s="97">
        <v>0</v>
      </c>
      <c r="H55" s="97">
        <v>0</v>
      </c>
      <c r="I55" s="97">
        <v>0</v>
      </c>
      <c r="J55" s="97">
        <v>0</v>
      </c>
      <c r="K55" s="97">
        <v>0</v>
      </c>
      <c r="L55" s="97">
        <v>29</v>
      </c>
      <c r="M55" s="15">
        <f t="shared" si="17"/>
        <v>29</v>
      </c>
      <c r="N55" s="19">
        <f t="shared" si="18"/>
        <v>4</v>
      </c>
      <c r="O55" s="40">
        <f t="shared" si="19"/>
        <v>0</v>
      </c>
      <c r="P55" s="28">
        <v>0</v>
      </c>
      <c r="Q55" s="28">
        <v>0</v>
      </c>
      <c r="R55" s="124" t="s">
        <v>633</v>
      </c>
      <c r="T55" s="47"/>
      <c r="U55" s="47"/>
      <c r="V55" s="47"/>
      <c r="W55" s="47"/>
      <c r="X55" s="47"/>
      <c r="Y55" s="47"/>
      <c r="Z55" s="47"/>
      <c r="AA55" s="47"/>
      <c r="AB55" s="47"/>
    </row>
    <row r="56" spans="1:28" s="63" customFormat="1" ht="23.25">
      <c r="A56" s="20"/>
      <c r="B56" s="15" t="s">
        <v>284</v>
      </c>
      <c r="C56" s="15" t="s">
        <v>378</v>
      </c>
      <c r="D56" s="15" t="s">
        <v>32</v>
      </c>
      <c r="E56" s="97">
        <v>0</v>
      </c>
      <c r="F56" s="97">
        <v>17</v>
      </c>
      <c r="G56" s="97">
        <v>15</v>
      </c>
      <c r="H56" s="97">
        <v>51</v>
      </c>
      <c r="I56" s="97">
        <v>144</v>
      </c>
      <c r="J56" s="97">
        <v>130</v>
      </c>
      <c r="K56" s="97">
        <v>85</v>
      </c>
      <c r="L56" s="97">
        <v>75</v>
      </c>
      <c r="M56" s="15">
        <f t="shared" si="17"/>
        <v>517</v>
      </c>
      <c r="N56" s="19">
        <f t="shared" si="18"/>
        <v>2.8800773694390718</v>
      </c>
      <c r="O56" s="40">
        <f t="shared" si="19"/>
        <v>0.732718101362494</v>
      </c>
      <c r="P56" s="28">
        <v>4</v>
      </c>
      <c r="Q56" s="28">
        <v>0</v>
      </c>
      <c r="R56" s="124" t="s">
        <v>634</v>
      </c>
      <c r="T56" s="47"/>
      <c r="U56" s="47"/>
      <c r="V56" s="47"/>
      <c r="W56" s="47"/>
      <c r="X56" s="47"/>
      <c r="Y56" s="47"/>
      <c r="Z56" s="47"/>
      <c r="AA56" s="47"/>
      <c r="AB56" s="47"/>
    </row>
    <row r="57" spans="1:28" s="63" customFormat="1" ht="23.25">
      <c r="A57" s="20"/>
      <c r="B57" s="15" t="s">
        <v>285</v>
      </c>
      <c r="C57" s="15" t="s">
        <v>37</v>
      </c>
      <c r="D57" s="15" t="s">
        <v>31</v>
      </c>
      <c r="E57" s="97">
        <v>0</v>
      </c>
      <c r="F57" s="97">
        <v>20</v>
      </c>
      <c r="G57" s="97">
        <v>40</v>
      </c>
      <c r="H57" s="97">
        <v>126</v>
      </c>
      <c r="I57" s="97">
        <v>130</v>
      </c>
      <c r="J57" s="97">
        <v>61</v>
      </c>
      <c r="K57" s="97">
        <v>21</v>
      </c>
      <c r="L57" s="97">
        <v>14</v>
      </c>
      <c r="M57" s="15">
        <f t="shared" si="17"/>
        <v>412</v>
      </c>
      <c r="N57" s="19">
        <f t="shared" si="18"/>
        <v>2.3531553398058254</v>
      </c>
      <c r="O57" s="40">
        <f t="shared" si="19"/>
        <v>0.6524150394009433</v>
      </c>
      <c r="P57" s="28">
        <v>2</v>
      </c>
      <c r="Q57" s="28">
        <v>0</v>
      </c>
      <c r="R57" s="124" t="s">
        <v>634</v>
      </c>
      <c r="T57" s="47"/>
      <c r="U57" s="47"/>
      <c r="V57" s="47"/>
      <c r="W57" s="47"/>
      <c r="X57" s="47"/>
      <c r="Y57" s="47"/>
      <c r="Z57" s="64"/>
      <c r="AA57" s="47"/>
      <c r="AB57" s="47"/>
    </row>
    <row r="58" spans="1:256" s="63" customFormat="1" ht="23.25">
      <c r="A58" s="150" t="s">
        <v>42</v>
      </c>
      <c r="B58" s="150"/>
      <c r="C58" s="150"/>
      <c r="D58" s="150"/>
      <c r="E58" s="25">
        <f aca="true" t="shared" si="21" ref="E58:K58">SUM(E28:E46,E51:E57)</f>
        <v>67</v>
      </c>
      <c r="F58" s="25">
        <f t="shared" si="21"/>
        <v>1141</v>
      </c>
      <c r="G58" s="25">
        <f t="shared" si="21"/>
        <v>838</v>
      </c>
      <c r="H58" s="25">
        <f t="shared" si="21"/>
        <v>1021</v>
      </c>
      <c r="I58" s="25">
        <f t="shared" si="21"/>
        <v>943</v>
      </c>
      <c r="J58" s="25">
        <f t="shared" si="21"/>
        <v>838</v>
      </c>
      <c r="K58" s="25">
        <f t="shared" si="21"/>
        <v>477</v>
      </c>
      <c r="L58" s="25">
        <f>SUM(L28:L46,L51:L57)</f>
        <v>823</v>
      </c>
      <c r="M58" s="70">
        <f>SUM(E58:L58)</f>
        <v>6148</v>
      </c>
      <c r="N58" s="19">
        <f t="shared" si="18"/>
        <v>2.3215679895901107</v>
      </c>
      <c r="O58" s="40">
        <f t="shared" si="19"/>
        <v>1.0220216806135614</v>
      </c>
      <c r="P58" s="25">
        <f>SUM(P28:P46,P51:P57)</f>
        <v>21</v>
      </c>
      <c r="Q58" s="25">
        <f>SUM(Q28:Q46,Q51:Q57)</f>
        <v>0</v>
      </c>
      <c r="R58" s="12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  <c r="FF58" s="59"/>
      <c r="FG58" s="59"/>
      <c r="FH58" s="59"/>
      <c r="FI58" s="59"/>
      <c r="FJ58" s="59"/>
      <c r="FK58" s="59"/>
      <c r="FL58" s="59"/>
      <c r="FM58" s="59"/>
      <c r="FN58" s="59"/>
      <c r="FO58" s="59"/>
      <c r="FP58" s="59"/>
      <c r="FQ58" s="59"/>
      <c r="FR58" s="59"/>
      <c r="FS58" s="59"/>
      <c r="FT58" s="59"/>
      <c r="FU58" s="59"/>
      <c r="FV58" s="59"/>
      <c r="FW58" s="59"/>
      <c r="FX58" s="59"/>
      <c r="FY58" s="59"/>
      <c r="FZ58" s="59"/>
      <c r="GA58" s="59"/>
      <c r="GB58" s="59"/>
      <c r="GC58" s="59"/>
      <c r="GD58" s="59"/>
      <c r="GE58" s="59"/>
      <c r="GF58" s="59"/>
      <c r="GG58" s="59"/>
      <c r="GH58" s="59"/>
      <c r="GI58" s="59"/>
      <c r="GJ58" s="59"/>
      <c r="GK58" s="59"/>
      <c r="GL58" s="59"/>
      <c r="GM58" s="59"/>
      <c r="GN58" s="59"/>
      <c r="GO58" s="59"/>
      <c r="GP58" s="59"/>
      <c r="GQ58" s="59"/>
      <c r="GR58" s="59"/>
      <c r="GS58" s="59"/>
      <c r="GT58" s="59"/>
      <c r="GU58" s="59"/>
      <c r="GV58" s="59"/>
      <c r="GW58" s="59"/>
      <c r="GX58" s="59"/>
      <c r="GY58" s="59"/>
      <c r="GZ58" s="59"/>
      <c r="HA58" s="59"/>
      <c r="HB58" s="59"/>
      <c r="HC58" s="59"/>
      <c r="HD58" s="59"/>
      <c r="HE58" s="59"/>
      <c r="HF58" s="59"/>
      <c r="HG58" s="59"/>
      <c r="HH58" s="59"/>
      <c r="HI58" s="59"/>
      <c r="HJ58" s="59"/>
      <c r="HK58" s="59"/>
      <c r="HL58" s="59"/>
      <c r="HM58" s="59"/>
      <c r="HN58" s="59"/>
      <c r="HO58" s="59"/>
      <c r="HP58" s="59"/>
      <c r="HQ58" s="59"/>
      <c r="HR58" s="59"/>
      <c r="HS58" s="59"/>
      <c r="HT58" s="59"/>
      <c r="HU58" s="59"/>
      <c r="HV58" s="59"/>
      <c r="HW58" s="59"/>
      <c r="HX58" s="59"/>
      <c r="HY58" s="59"/>
      <c r="HZ58" s="59"/>
      <c r="IA58" s="59"/>
      <c r="IB58" s="59"/>
      <c r="IC58" s="59"/>
      <c r="ID58" s="59"/>
      <c r="IE58" s="59"/>
      <c r="IF58" s="59"/>
      <c r="IG58" s="59"/>
      <c r="IH58" s="59"/>
      <c r="II58" s="59"/>
      <c r="IJ58" s="59"/>
      <c r="IK58" s="59"/>
      <c r="IL58" s="59"/>
      <c r="IM58" s="59"/>
      <c r="IN58" s="59"/>
      <c r="IO58" s="59"/>
      <c r="IP58" s="59"/>
      <c r="IQ58" s="59"/>
      <c r="IR58" s="59"/>
      <c r="IS58" s="59"/>
      <c r="IT58" s="59"/>
      <c r="IU58" s="59"/>
      <c r="IV58" s="59"/>
    </row>
    <row r="59" spans="1:18" s="43" customFormat="1" ht="18.75" customHeight="1">
      <c r="A59" s="150" t="s">
        <v>44</v>
      </c>
      <c r="B59" s="150"/>
      <c r="C59" s="150"/>
      <c r="D59" s="150"/>
      <c r="E59" s="19">
        <f aca="true" t="shared" si="22" ref="E59:L59">(E58*100)/$M58</f>
        <v>1.0897852960312298</v>
      </c>
      <c r="F59" s="19">
        <f t="shared" si="22"/>
        <v>18.558880936890045</v>
      </c>
      <c r="G59" s="19">
        <f t="shared" si="22"/>
        <v>13.630448926480156</v>
      </c>
      <c r="H59" s="19">
        <f t="shared" si="22"/>
        <v>16.607026675341576</v>
      </c>
      <c r="I59" s="19">
        <f t="shared" si="22"/>
        <v>15.33832140533507</v>
      </c>
      <c r="J59" s="19">
        <f t="shared" si="22"/>
        <v>13.630448926480156</v>
      </c>
      <c r="K59" s="19">
        <f t="shared" si="22"/>
        <v>7.758620689655173</v>
      </c>
      <c r="L59" s="19">
        <f t="shared" si="22"/>
        <v>13.386467143786597</v>
      </c>
      <c r="M59" s="19">
        <f>((M58-(P58+Q58))*100)/$M58</f>
        <v>99.65842550422902</v>
      </c>
      <c r="N59" s="27" t="s">
        <v>19</v>
      </c>
      <c r="O59" s="38" t="s">
        <v>19</v>
      </c>
      <c r="P59" s="19">
        <f>(P58*100)/$M58</f>
        <v>0.3415744957709824</v>
      </c>
      <c r="Q59" s="19">
        <f>(Q58*100)/$M58</f>
        <v>0</v>
      </c>
      <c r="R59" s="121"/>
    </row>
    <row r="60" spans="1:256" ht="23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39"/>
      <c r="P60" s="5"/>
      <c r="Q60" s="5"/>
      <c r="R60" s="122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</row>
    <row r="61" spans="1:256" ht="23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39"/>
      <c r="P61" s="5"/>
      <c r="Q61" s="5"/>
      <c r="R61" s="122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</row>
  </sheetData>
  <mergeCells count="34">
    <mergeCell ref="O49:O50"/>
    <mergeCell ref="R49:R50"/>
    <mergeCell ref="C49:C50"/>
    <mergeCell ref="D49:D50"/>
    <mergeCell ref="E49:L49"/>
    <mergeCell ref="N49:N50"/>
    <mergeCell ref="R26:R27"/>
    <mergeCell ref="A19:D19"/>
    <mergeCell ref="A58:D58"/>
    <mergeCell ref="A1:R1"/>
    <mergeCell ref="A2:R2"/>
    <mergeCell ref="A24:R24"/>
    <mergeCell ref="A25:R25"/>
    <mergeCell ref="A20:D20"/>
    <mergeCell ref="E26:L26"/>
    <mergeCell ref="N26:N27"/>
    <mergeCell ref="O26:O27"/>
    <mergeCell ref="A59:D59"/>
    <mergeCell ref="A26:A27"/>
    <mergeCell ref="B26:B27"/>
    <mergeCell ref="C26:C27"/>
    <mergeCell ref="D26:D27"/>
    <mergeCell ref="A47:R47"/>
    <mergeCell ref="A48:R48"/>
    <mergeCell ref="A49:A50"/>
    <mergeCell ref="B49:B50"/>
    <mergeCell ref="E3:L3"/>
    <mergeCell ref="N3:N4"/>
    <mergeCell ref="O3:O4"/>
    <mergeCell ref="R3:R4"/>
    <mergeCell ref="A3:A4"/>
    <mergeCell ref="B3:B4"/>
    <mergeCell ref="C3:C4"/>
    <mergeCell ref="D3:D4"/>
  </mergeCells>
  <printOptions/>
  <pageMargins left="0.8" right="0.4" top="0.54" bottom="0.56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5"/>
  <sheetViews>
    <sheetView tabSelected="1" workbookViewId="0" topLeftCell="A73">
      <selection activeCell="D127" sqref="D127"/>
    </sheetView>
  </sheetViews>
  <sheetFormatPr defaultColWidth="9.140625" defaultRowHeight="12.75"/>
  <cols>
    <col min="1" max="1" width="8.28125" style="3" bestFit="1" customWidth="1"/>
    <col min="2" max="2" width="7.8515625" style="3" bestFit="1" customWidth="1"/>
    <col min="3" max="3" width="22.8515625" style="3" bestFit="1" customWidth="1"/>
    <col min="4" max="4" width="10.7109375" style="3" bestFit="1" customWidth="1"/>
    <col min="5" max="5" width="4.421875" style="3" bestFit="1" customWidth="1"/>
    <col min="6" max="12" width="5.421875" style="3" bestFit="1" customWidth="1"/>
    <col min="13" max="13" width="13.8515625" style="3" bestFit="1" customWidth="1"/>
    <col min="14" max="14" width="4.421875" style="6" bestFit="1" customWidth="1"/>
    <col min="15" max="15" width="7.28125" style="42" bestFit="1" customWidth="1"/>
    <col min="16" max="17" width="4.421875" style="3" customWidth="1"/>
    <col min="18" max="18" width="8.57421875" style="3" bestFit="1" customWidth="1"/>
    <col min="21" max="21" width="10.00390625" style="0" bestFit="1" customWidth="1"/>
    <col min="22" max="25" width="6.421875" style="0" customWidth="1"/>
    <col min="26" max="26" width="7.421875" style="0" bestFit="1" customWidth="1"/>
    <col min="27" max="28" width="6.421875" style="0" customWidth="1"/>
    <col min="29" max="29" width="7.140625" style="0" customWidth="1"/>
    <col min="30" max="30" width="7.57421875" style="0" customWidth="1"/>
  </cols>
  <sheetData>
    <row r="1" spans="1:18" s="106" customFormat="1" ht="24" customHeight="1">
      <c r="A1" s="146" t="s">
        <v>49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18" s="106" customFormat="1" ht="24.75" customHeight="1">
      <c r="A2" s="146" t="s">
        <v>521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32" s="17" customFormat="1" ht="21" customHeight="1">
      <c r="A3" s="149" t="s">
        <v>23</v>
      </c>
      <c r="B3" s="149" t="s">
        <v>0</v>
      </c>
      <c r="C3" s="149" t="s">
        <v>33</v>
      </c>
      <c r="D3" s="149" t="s">
        <v>30</v>
      </c>
      <c r="E3" s="150" t="s">
        <v>18</v>
      </c>
      <c r="F3" s="150"/>
      <c r="G3" s="150"/>
      <c r="H3" s="150"/>
      <c r="I3" s="150"/>
      <c r="J3" s="150"/>
      <c r="K3" s="150"/>
      <c r="L3" s="150"/>
      <c r="M3" s="16" t="s">
        <v>17</v>
      </c>
      <c r="N3" s="149" t="s">
        <v>21</v>
      </c>
      <c r="O3" s="156" t="s">
        <v>22</v>
      </c>
      <c r="P3" s="157" t="s">
        <v>1</v>
      </c>
      <c r="Q3" s="159" t="s">
        <v>2</v>
      </c>
      <c r="R3" s="149" t="s">
        <v>3</v>
      </c>
      <c r="V3" s="17">
        <v>0</v>
      </c>
      <c r="W3" s="17">
        <v>1</v>
      </c>
      <c r="X3" s="17">
        <v>1.5</v>
      </c>
      <c r="Y3" s="17">
        <v>2</v>
      </c>
      <c r="Z3" s="17">
        <v>2.5</v>
      </c>
      <c r="AA3" s="17">
        <v>3</v>
      </c>
      <c r="AB3" s="17">
        <v>3.5</v>
      </c>
      <c r="AC3" s="17">
        <v>4</v>
      </c>
      <c r="AD3" s="17" t="s">
        <v>42</v>
      </c>
      <c r="AE3" s="17" t="s">
        <v>1</v>
      </c>
      <c r="AF3" s="17" t="s">
        <v>2</v>
      </c>
    </row>
    <row r="4" spans="1:32" s="17" customFormat="1" ht="19.5" customHeight="1">
      <c r="A4" s="149"/>
      <c r="B4" s="149"/>
      <c r="C4" s="149"/>
      <c r="D4" s="149"/>
      <c r="E4" s="15">
        <v>0</v>
      </c>
      <c r="F4" s="15">
        <v>1</v>
      </c>
      <c r="G4" s="15">
        <v>1.5</v>
      </c>
      <c r="H4" s="15">
        <v>2</v>
      </c>
      <c r="I4" s="15">
        <v>2.5</v>
      </c>
      <c r="J4" s="15">
        <v>3</v>
      </c>
      <c r="K4" s="15">
        <v>3.5</v>
      </c>
      <c r="L4" s="15">
        <v>4</v>
      </c>
      <c r="M4" s="18" t="s">
        <v>20</v>
      </c>
      <c r="N4" s="149"/>
      <c r="O4" s="156"/>
      <c r="P4" s="158"/>
      <c r="Q4" s="160"/>
      <c r="R4" s="149"/>
      <c r="U4" s="17" t="s">
        <v>24</v>
      </c>
      <c r="V4" s="17">
        <f aca="true" t="shared" si="0" ref="V4:AC4">SUM(E5:E8)</f>
        <v>0</v>
      </c>
      <c r="W4" s="17">
        <f t="shared" si="0"/>
        <v>11</v>
      </c>
      <c r="X4" s="17">
        <f t="shared" si="0"/>
        <v>75</v>
      </c>
      <c r="Y4" s="17">
        <f t="shared" si="0"/>
        <v>167</v>
      </c>
      <c r="Z4" s="17">
        <f t="shared" si="0"/>
        <v>150</v>
      </c>
      <c r="AA4" s="17">
        <f t="shared" si="0"/>
        <v>105</v>
      </c>
      <c r="AB4" s="17">
        <f t="shared" si="0"/>
        <v>129</v>
      </c>
      <c r="AC4" s="17">
        <f t="shared" si="0"/>
        <v>162</v>
      </c>
      <c r="AD4" s="17">
        <f aca="true" t="shared" si="1" ref="AD4:AD12">SUM(V4:AC4)</f>
        <v>799</v>
      </c>
      <c r="AE4" s="17">
        <f>SUM(P5:P8)</f>
        <v>0</v>
      </c>
      <c r="AF4" s="17">
        <f>SUM(Q5:Q8)</f>
        <v>0</v>
      </c>
    </row>
    <row r="5" spans="1:32" s="17" customFormat="1" ht="21.75">
      <c r="A5" s="15" t="s">
        <v>24</v>
      </c>
      <c r="B5" s="15" t="s">
        <v>542</v>
      </c>
      <c r="C5" s="15" t="s">
        <v>543</v>
      </c>
      <c r="D5" s="15" t="s">
        <v>31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30</v>
      </c>
      <c r="M5" s="15">
        <f aca="true" t="shared" si="2" ref="M5:M20">SUM(E5:L5)</f>
        <v>30</v>
      </c>
      <c r="N5" s="19">
        <f aca="true" t="shared" si="3" ref="N5:N20">((4*L5)+(3.5*K5)+(3*J5)+(2.5*I5)+(2*H5)+(1.5*G5)+(F5))/M5</f>
        <v>4</v>
      </c>
      <c r="O5" s="35">
        <f aca="true" t="shared" si="4" ref="O5:O20">SQRT((16*L5+12.25*K5+9*J5+6.25*I5+4*H5+2.25*G5+F5)/M5-(N5^2))</f>
        <v>0</v>
      </c>
      <c r="P5" s="15">
        <v>0</v>
      </c>
      <c r="Q5" s="15">
        <v>0</v>
      </c>
      <c r="R5" s="15" t="s">
        <v>523</v>
      </c>
      <c r="U5" s="17" t="s">
        <v>25</v>
      </c>
      <c r="V5" s="17">
        <f>SUM(E12:E15)</f>
        <v>1</v>
      </c>
      <c r="W5" s="17">
        <f aca="true" t="shared" si="5" ref="W5:AC5">SUM(F12:F15)</f>
        <v>74</v>
      </c>
      <c r="X5" s="17">
        <f t="shared" si="5"/>
        <v>69</v>
      </c>
      <c r="Y5" s="17">
        <f t="shared" si="5"/>
        <v>127</v>
      </c>
      <c r="Z5" s="17">
        <f t="shared" si="5"/>
        <v>251</v>
      </c>
      <c r="AA5" s="17">
        <f t="shared" si="5"/>
        <v>407</v>
      </c>
      <c r="AB5" s="17">
        <f t="shared" si="5"/>
        <v>257</v>
      </c>
      <c r="AC5" s="17">
        <f t="shared" si="5"/>
        <v>338</v>
      </c>
      <c r="AD5" s="17">
        <f t="shared" si="1"/>
        <v>1524</v>
      </c>
      <c r="AE5" s="17">
        <f>SUM(P12:P15)</f>
        <v>0</v>
      </c>
      <c r="AF5" s="17">
        <f>SUM(Q12:Q15)</f>
        <v>0</v>
      </c>
    </row>
    <row r="6" spans="1:32" s="17" customFormat="1" ht="21.75">
      <c r="A6" s="16"/>
      <c r="B6" s="15" t="s">
        <v>544</v>
      </c>
      <c r="C6" s="15" t="s">
        <v>545</v>
      </c>
      <c r="D6" s="15" t="s">
        <v>31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30</v>
      </c>
      <c r="M6" s="15">
        <f t="shared" si="2"/>
        <v>30</v>
      </c>
      <c r="N6" s="19">
        <f t="shared" si="3"/>
        <v>4</v>
      </c>
      <c r="O6" s="35">
        <f t="shared" si="4"/>
        <v>0</v>
      </c>
      <c r="P6" s="15">
        <v>0</v>
      </c>
      <c r="Q6" s="15">
        <v>0</v>
      </c>
      <c r="R6" s="15" t="s">
        <v>523</v>
      </c>
      <c r="U6" s="17" t="s">
        <v>26</v>
      </c>
      <c r="V6" s="17">
        <f>SUM(E16:E17)</f>
        <v>7</v>
      </c>
      <c r="W6" s="17">
        <f aca="true" t="shared" si="6" ref="W6:AC6">SUM(F16:F17)</f>
        <v>40</v>
      </c>
      <c r="X6" s="17">
        <f t="shared" si="6"/>
        <v>45</v>
      </c>
      <c r="Y6" s="17">
        <f t="shared" si="6"/>
        <v>89</v>
      </c>
      <c r="Z6" s="17">
        <f t="shared" si="6"/>
        <v>135</v>
      </c>
      <c r="AA6" s="17">
        <f t="shared" si="6"/>
        <v>105</v>
      </c>
      <c r="AB6" s="17">
        <f t="shared" si="6"/>
        <v>57</v>
      </c>
      <c r="AC6" s="17">
        <f t="shared" si="6"/>
        <v>167</v>
      </c>
      <c r="AD6" s="17">
        <f t="shared" si="1"/>
        <v>645</v>
      </c>
      <c r="AE6" s="17">
        <f>SUM(P16:P17)</f>
        <v>0</v>
      </c>
      <c r="AF6" s="17">
        <f>SUM(Q16:Q17)</f>
        <v>0</v>
      </c>
    </row>
    <row r="7" spans="1:32" s="17" customFormat="1" ht="21.75">
      <c r="A7" s="20"/>
      <c r="B7" s="15" t="s">
        <v>79</v>
      </c>
      <c r="C7" s="15" t="s">
        <v>546</v>
      </c>
      <c r="D7" s="15" t="s">
        <v>32</v>
      </c>
      <c r="E7" s="15">
        <v>0</v>
      </c>
      <c r="F7" s="15">
        <v>11</v>
      </c>
      <c r="G7" s="15">
        <v>75</v>
      </c>
      <c r="H7" s="15">
        <v>166</v>
      </c>
      <c r="I7" s="15">
        <v>150</v>
      </c>
      <c r="J7" s="15">
        <v>76</v>
      </c>
      <c r="K7" s="15">
        <v>41</v>
      </c>
      <c r="L7" s="15">
        <v>24</v>
      </c>
      <c r="M7" s="15">
        <f t="shared" si="2"/>
        <v>543</v>
      </c>
      <c r="N7" s="19">
        <f t="shared" si="3"/>
        <v>2.3904235727440146</v>
      </c>
      <c r="O7" s="35">
        <f t="shared" si="4"/>
        <v>0.6768062288534734</v>
      </c>
      <c r="P7" s="15">
        <v>0</v>
      </c>
      <c r="Q7" s="15">
        <v>0</v>
      </c>
      <c r="R7" s="15" t="s">
        <v>523</v>
      </c>
      <c r="U7" s="17" t="s">
        <v>27</v>
      </c>
      <c r="V7" s="17">
        <f>SUM(E29:E47)</f>
        <v>64</v>
      </c>
      <c r="W7" s="17">
        <f aca="true" t="shared" si="7" ref="W7:AC7">SUM(F29:F47)</f>
        <v>212</v>
      </c>
      <c r="X7" s="17">
        <f t="shared" si="7"/>
        <v>218</v>
      </c>
      <c r="Y7" s="17">
        <f t="shared" si="7"/>
        <v>695</v>
      </c>
      <c r="Z7" s="17">
        <f t="shared" si="7"/>
        <v>844</v>
      </c>
      <c r="AA7" s="17">
        <f t="shared" si="7"/>
        <v>824</v>
      </c>
      <c r="AB7" s="17">
        <f t="shared" si="7"/>
        <v>462</v>
      </c>
      <c r="AC7" s="17">
        <f t="shared" si="7"/>
        <v>660</v>
      </c>
      <c r="AD7" s="17">
        <f t="shared" si="1"/>
        <v>3979</v>
      </c>
      <c r="AE7" s="17">
        <f>SUM(P29:P47)</f>
        <v>0</v>
      </c>
      <c r="AF7" s="17">
        <f>SUM(Q29:Q47)</f>
        <v>5</v>
      </c>
    </row>
    <row r="8" spans="1:32" s="17" customFormat="1" ht="21.75">
      <c r="A8" s="20"/>
      <c r="B8" s="15" t="s">
        <v>80</v>
      </c>
      <c r="C8" s="15" t="s">
        <v>547</v>
      </c>
      <c r="D8" s="15" t="s">
        <v>32</v>
      </c>
      <c r="E8" s="15">
        <v>0</v>
      </c>
      <c r="F8" s="15">
        <v>0</v>
      </c>
      <c r="G8" s="15">
        <v>0</v>
      </c>
      <c r="H8" s="15">
        <v>1</v>
      </c>
      <c r="I8" s="15">
        <v>0</v>
      </c>
      <c r="J8" s="15">
        <v>29</v>
      </c>
      <c r="K8" s="15">
        <v>88</v>
      </c>
      <c r="L8" s="15">
        <v>78</v>
      </c>
      <c r="M8" s="15">
        <f t="shared" si="2"/>
        <v>196</v>
      </c>
      <c r="N8" s="19">
        <f t="shared" si="3"/>
        <v>3.61734693877551</v>
      </c>
      <c r="O8" s="35">
        <f t="shared" si="4"/>
        <v>0.36631800342528353</v>
      </c>
      <c r="P8" s="15">
        <v>0</v>
      </c>
      <c r="Q8" s="15">
        <v>0</v>
      </c>
      <c r="R8" s="15" t="s">
        <v>523</v>
      </c>
      <c r="U8" s="17" t="s">
        <v>28</v>
      </c>
      <c r="V8" s="17">
        <f aca="true" t="shared" si="8" ref="V8:AC8">SUM(E52:E57)</f>
        <v>17</v>
      </c>
      <c r="W8" s="17">
        <f t="shared" si="8"/>
        <v>186</v>
      </c>
      <c r="X8" s="17">
        <f t="shared" si="8"/>
        <v>142</v>
      </c>
      <c r="Y8" s="17">
        <f t="shared" si="8"/>
        <v>202</v>
      </c>
      <c r="Z8" s="17">
        <f t="shared" si="8"/>
        <v>210</v>
      </c>
      <c r="AA8" s="17">
        <f t="shared" si="8"/>
        <v>96</v>
      </c>
      <c r="AB8" s="17">
        <f t="shared" si="8"/>
        <v>52</v>
      </c>
      <c r="AC8" s="17">
        <f t="shared" si="8"/>
        <v>111</v>
      </c>
      <c r="AD8" s="17">
        <f t="shared" si="1"/>
        <v>1016</v>
      </c>
      <c r="AE8" s="17">
        <f>SUM(P52:P57)</f>
        <v>0</v>
      </c>
      <c r="AF8" s="17">
        <f>SUM(Q52:Q57)</f>
        <v>1</v>
      </c>
    </row>
    <row r="9" spans="1:18" s="17" customFormat="1" ht="21.75">
      <c r="A9" s="20"/>
      <c r="B9" s="15" t="s">
        <v>548</v>
      </c>
      <c r="C9" s="15" t="s">
        <v>549</v>
      </c>
      <c r="D9" s="15" t="s">
        <v>31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20</v>
      </c>
      <c r="L9" s="15">
        <v>10</v>
      </c>
      <c r="M9" s="15">
        <f>SUM(E9:L9)</f>
        <v>30</v>
      </c>
      <c r="N9" s="19">
        <f t="shared" si="3"/>
        <v>3.6666666666666665</v>
      </c>
      <c r="O9" s="35">
        <f t="shared" si="4"/>
        <v>0.2357022603955192</v>
      </c>
      <c r="P9" s="15">
        <v>0</v>
      </c>
      <c r="Q9" s="15">
        <v>0</v>
      </c>
      <c r="R9" s="15" t="s">
        <v>524</v>
      </c>
    </row>
    <row r="10" spans="1:18" s="17" customFormat="1" ht="21.75">
      <c r="A10" s="20"/>
      <c r="B10" s="15" t="s">
        <v>81</v>
      </c>
      <c r="C10" s="15" t="s">
        <v>550</v>
      </c>
      <c r="D10" s="15" t="s">
        <v>32</v>
      </c>
      <c r="E10" s="15">
        <v>0</v>
      </c>
      <c r="F10" s="15">
        <v>31</v>
      </c>
      <c r="G10" s="15">
        <v>87</v>
      </c>
      <c r="H10" s="15">
        <v>131</v>
      </c>
      <c r="I10" s="15">
        <v>126</v>
      </c>
      <c r="J10" s="15">
        <v>112</v>
      </c>
      <c r="K10" s="15">
        <v>23</v>
      </c>
      <c r="L10" s="15">
        <v>33</v>
      </c>
      <c r="M10" s="15">
        <f>SUM(E10:L10)</f>
        <v>543</v>
      </c>
      <c r="N10" s="19">
        <f t="shared" si="3"/>
        <v>2.3701657458563536</v>
      </c>
      <c r="O10" s="35">
        <f t="shared" si="4"/>
        <v>0.7501954135636887</v>
      </c>
      <c r="P10" s="15">
        <v>0</v>
      </c>
      <c r="Q10" s="15">
        <v>0</v>
      </c>
      <c r="R10" s="15" t="s">
        <v>524</v>
      </c>
    </row>
    <row r="11" spans="1:18" s="17" customFormat="1" ht="21.75">
      <c r="A11" s="20"/>
      <c r="B11" s="15" t="s">
        <v>82</v>
      </c>
      <c r="C11" s="15" t="s">
        <v>551</v>
      </c>
      <c r="D11" s="15" t="s">
        <v>32</v>
      </c>
      <c r="E11" s="15">
        <v>0</v>
      </c>
      <c r="F11" s="15">
        <v>0</v>
      </c>
      <c r="G11" s="15">
        <v>0</v>
      </c>
      <c r="H11" s="15">
        <v>0</v>
      </c>
      <c r="I11" s="15">
        <v>6</v>
      </c>
      <c r="J11" s="15">
        <v>40</v>
      </c>
      <c r="K11" s="15">
        <v>38</v>
      </c>
      <c r="L11" s="15">
        <v>112</v>
      </c>
      <c r="M11" s="15">
        <f>SUM(E11:L11)</f>
        <v>196</v>
      </c>
      <c r="N11" s="19">
        <f t="shared" si="3"/>
        <v>3.6530612244897958</v>
      </c>
      <c r="O11" s="35">
        <f t="shared" si="4"/>
        <v>0.44839943964734463</v>
      </c>
      <c r="P11" s="15">
        <v>0</v>
      </c>
      <c r="Q11" s="15">
        <v>0</v>
      </c>
      <c r="R11" s="15" t="s">
        <v>524</v>
      </c>
    </row>
    <row r="12" spans="1:32" s="17" customFormat="1" ht="21.75">
      <c r="A12" s="15" t="s">
        <v>25</v>
      </c>
      <c r="B12" s="15" t="s">
        <v>139</v>
      </c>
      <c r="C12" s="15" t="s">
        <v>361</v>
      </c>
      <c r="D12" s="15" t="s">
        <v>32</v>
      </c>
      <c r="E12" s="15">
        <v>0</v>
      </c>
      <c r="F12" s="15">
        <v>21</v>
      </c>
      <c r="G12" s="15">
        <v>22</v>
      </c>
      <c r="H12" s="15">
        <v>56</v>
      </c>
      <c r="I12" s="15">
        <v>122</v>
      </c>
      <c r="J12" s="15">
        <v>180</v>
      </c>
      <c r="K12" s="15">
        <v>103</v>
      </c>
      <c r="L12" s="15">
        <v>60</v>
      </c>
      <c r="M12" s="15">
        <f t="shared" si="2"/>
        <v>564</v>
      </c>
      <c r="N12" s="19">
        <f t="shared" si="3"/>
        <v>2.857269503546099</v>
      </c>
      <c r="O12" s="35">
        <f t="shared" si="4"/>
        <v>0.7223142906381115</v>
      </c>
      <c r="P12" s="15">
        <v>0</v>
      </c>
      <c r="Q12" s="15">
        <v>0</v>
      </c>
      <c r="R12" s="15" t="s">
        <v>560</v>
      </c>
      <c r="U12" s="17" t="s">
        <v>29</v>
      </c>
      <c r="V12" s="17">
        <f>SUM(E58:E67)</f>
        <v>39</v>
      </c>
      <c r="W12" s="17">
        <f aca="true" t="shared" si="9" ref="W12:AC12">SUM(F58:F67)</f>
        <v>99</v>
      </c>
      <c r="X12" s="17">
        <f t="shared" si="9"/>
        <v>238</v>
      </c>
      <c r="Y12" s="17">
        <f t="shared" si="9"/>
        <v>347</v>
      </c>
      <c r="Z12" s="17">
        <f t="shared" si="9"/>
        <v>381</v>
      </c>
      <c r="AA12" s="17">
        <f t="shared" si="9"/>
        <v>306</v>
      </c>
      <c r="AB12" s="17">
        <f t="shared" si="9"/>
        <v>165</v>
      </c>
      <c r="AC12" s="17">
        <f t="shared" si="9"/>
        <v>320</v>
      </c>
      <c r="AD12" s="17">
        <f t="shared" si="1"/>
        <v>1895</v>
      </c>
      <c r="AE12" s="17">
        <f>SUM(P58:P67)</f>
        <v>1</v>
      </c>
      <c r="AF12" s="17">
        <f>SUM(Q58:Q67)</f>
        <v>0</v>
      </c>
    </row>
    <row r="13" spans="1:32" s="17" customFormat="1" ht="21.75">
      <c r="A13" s="16"/>
      <c r="B13" s="15" t="s">
        <v>140</v>
      </c>
      <c r="C13" s="15" t="s">
        <v>362</v>
      </c>
      <c r="D13" s="15" t="s">
        <v>31</v>
      </c>
      <c r="E13" s="15">
        <v>0</v>
      </c>
      <c r="F13" s="15">
        <v>0</v>
      </c>
      <c r="G13" s="15">
        <v>0</v>
      </c>
      <c r="H13" s="15">
        <v>0</v>
      </c>
      <c r="I13" s="15">
        <v>11</v>
      </c>
      <c r="J13" s="15">
        <v>43</v>
      </c>
      <c r="K13" s="15">
        <v>80</v>
      </c>
      <c r="L13" s="15">
        <v>64</v>
      </c>
      <c r="M13" s="15">
        <f t="shared" si="2"/>
        <v>198</v>
      </c>
      <c r="N13" s="19">
        <f t="shared" si="3"/>
        <v>3.4974747474747474</v>
      </c>
      <c r="O13" s="35">
        <f t="shared" si="4"/>
        <v>0.43663507504121735</v>
      </c>
      <c r="P13" s="15">
        <v>0</v>
      </c>
      <c r="Q13" s="15">
        <v>0</v>
      </c>
      <c r="R13" s="15" t="s">
        <v>560</v>
      </c>
      <c r="U13" s="59" t="s">
        <v>65</v>
      </c>
      <c r="V13" s="136">
        <f aca="true" t="shared" si="10" ref="V13:AF13">SUM(V4:V6)</f>
        <v>8</v>
      </c>
      <c r="W13" s="136">
        <f t="shared" si="10"/>
        <v>125</v>
      </c>
      <c r="X13" s="136">
        <f t="shared" si="10"/>
        <v>189</v>
      </c>
      <c r="Y13" s="136">
        <f t="shared" si="10"/>
        <v>383</v>
      </c>
      <c r="Z13" s="136">
        <f t="shared" si="10"/>
        <v>536</v>
      </c>
      <c r="AA13" s="136">
        <f t="shared" si="10"/>
        <v>617</v>
      </c>
      <c r="AB13" s="136">
        <f t="shared" si="10"/>
        <v>443</v>
      </c>
      <c r="AC13" s="136">
        <f t="shared" si="10"/>
        <v>667</v>
      </c>
      <c r="AD13" s="43">
        <f t="shared" si="10"/>
        <v>2968</v>
      </c>
      <c r="AE13" s="43">
        <f t="shared" si="10"/>
        <v>0</v>
      </c>
      <c r="AF13" s="43">
        <f t="shared" si="10"/>
        <v>0</v>
      </c>
    </row>
    <row r="14" spans="1:32" s="17" customFormat="1" ht="21.75">
      <c r="A14" s="20"/>
      <c r="B14" s="15" t="s">
        <v>141</v>
      </c>
      <c r="C14" s="15" t="s">
        <v>363</v>
      </c>
      <c r="D14" s="15" t="s">
        <v>32</v>
      </c>
      <c r="E14" s="15">
        <v>1</v>
      </c>
      <c r="F14" s="15">
        <v>53</v>
      </c>
      <c r="G14" s="15">
        <v>47</v>
      </c>
      <c r="H14" s="15">
        <v>62</v>
      </c>
      <c r="I14" s="15">
        <v>110</v>
      </c>
      <c r="J14" s="15">
        <v>147</v>
      </c>
      <c r="K14" s="15">
        <v>71</v>
      </c>
      <c r="L14" s="15">
        <v>73</v>
      </c>
      <c r="M14" s="15">
        <f t="shared" si="2"/>
        <v>564</v>
      </c>
      <c r="N14" s="19">
        <f t="shared" si="3"/>
        <v>2.6666666666666665</v>
      </c>
      <c r="O14" s="35">
        <f t="shared" si="4"/>
        <v>0.8875950986241727</v>
      </c>
      <c r="P14" s="15">
        <v>0</v>
      </c>
      <c r="Q14" s="15">
        <v>0</v>
      </c>
      <c r="R14" s="15" t="s">
        <v>561</v>
      </c>
      <c r="U14" s="63" t="s">
        <v>66</v>
      </c>
      <c r="V14" s="137">
        <f aca="true" t="shared" si="11" ref="V14:AF14">SUM(V7:V8)</f>
        <v>81</v>
      </c>
      <c r="W14" s="137">
        <f t="shared" si="11"/>
        <v>398</v>
      </c>
      <c r="X14" s="137">
        <f t="shared" si="11"/>
        <v>360</v>
      </c>
      <c r="Y14" s="137">
        <f t="shared" si="11"/>
        <v>897</v>
      </c>
      <c r="Z14" s="137">
        <f t="shared" si="11"/>
        <v>1054</v>
      </c>
      <c r="AA14" s="137">
        <f t="shared" si="11"/>
        <v>920</v>
      </c>
      <c r="AB14" s="137">
        <f t="shared" si="11"/>
        <v>514</v>
      </c>
      <c r="AC14" s="137">
        <f t="shared" si="11"/>
        <v>771</v>
      </c>
      <c r="AD14" s="137">
        <f t="shared" si="11"/>
        <v>4995</v>
      </c>
      <c r="AE14" s="43">
        <f t="shared" si="11"/>
        <v>0</v>
      </c>
      <c r="AF14" s="43">
        <f t="shared" si="11"/>
        <v>6</v>
      </c>
    </row>
    <row r="15" spans="1:32" s="17" customFormat="1" ht="21.75">
      <c r="A15" s="18"/>
      <c r="B15" s="15" t="s">
        <v>142</v>
      </c>
      <c r="C15" s="15" t="s">
        <v>364</v>
      </c>
      <c r="D15" s="15" t="s">
        <v>31</v>
      </c>
      <c r="E15" s="15">
        <v>0</v>
      </c>
      <c r="F15" s="15">
        <v>0</v>
      </c>
      <c r="G15" s="15">
        <v>0</v>
      </c>
      <c r="H15" s="15">
        <v>9</v>
      </c>
      <c r="I15" s="15">
        <v>8</v>
      </c>
      <c r="J15" s="15">
        <v>37</v>
      </c>
      <c r="K15" s="15">
        <v>3</v>
      </c>
      <c r="L15" s="15">
        <v>141</v>
      </c>
      <c r="M15" s="15">
        <f t="shared" si="2"/>
        <v>198</v>
      </c>
      <c r="N15" s="19">
        <f t="shared" si="3"/>
        <v>3.654040404040404</v>
      </c>
      <c r="O15" s="35">
        <f t="shared" si="4"/>
        <v>0.5862557431252269</v>
      </c>
      <c r="P15" s="15">
        <v>0</v>
      </c>
      <c r="Q15" s="15">
        <v>0</v>
      </c>
      <c r="R15" s="15" t="s">
        <v>561</v>
      </c>
      <c r="U15" s="17" t="s">
        <v>67</v>
      </c>
      <c r="V15" s="138">
        <f aca="true" t="shared" si="12" ref="V15:AF15">SUM(V13:V14)</f>
        <v>89</v>
      </c>
      <c r="W15" s="138">
        <f t="shared" si="12"/>
        <v>523</v>
      </c>
      <c r="X15" s="138">
        <f t="shared" si="12"/>
        <v>549</v>
      </c>
      <c r="Y15" s="138">
        <f t="shared" si="12"/>
        <v>1280</v>
      </c>
      <c r="Z15" s="138">
        <f t="shared" si="12"/>
        <v>1590</v>
      </c>
      <c r="AA15" s="138">
        <f t="shared" si="12"/>
        <v>1537</v>
      </c>
      <c r="AB15" s="138">
        <f t="shared" si="12"/>
        <v>957</v>
      </c>
      <c r="AC15" s="139">
        <f t="shared" si="12"/>
        <v>1438</v>
      </c>
      <c r="AD15" s="51">
        <f t="shared" si="12"/>
        <v>7963</v>
      </c>
      <c r="AE15" s="51">
        <f t="shared" si="12"/>
        <v>0</v>
      </c>
      <c r="AF15" s="51">
        <f t="shared" si="12"/>
        <v>6</v>
      </c>
    </row>
    <row r="16" spans="1:20" s="17" customFormat="1" ht="21.75">
      <c r="A16" s="15" t="s">
        <v>26</v>
      </c>
      <c r="B16" s="15" t="s">
        <v>220</v>
      </c>
      <c r="C16" s="15" t="s">
        <v>392</v>
      </c>
      <c r="D16" s="15" t="s">
        <v>32</v>
      </c>
      <c r="E16" s="15">
        <v>7</v>
      </c>
      <c r="F16" s="15">
        <v>40</v>
      </c>
      <c r="G16" s="15">
        <v>45</v>
      </c>
      <c r="H16" s="15">
        <v>89</v>
      </c>
      <c r="I16" s="15">
        <v>135</v>
      </c>
      <c r="J16" s="15">
        <v>105</v>
      </c>
      <c r="K16" s="15">
        <v>57</v>
      </c>
      <c r="L16" s="15">
        <v>70</v>
      </c>
      <c r="M16" s="15">
        <f t="shared" si="2"/>
        <v>548</v>
      </c>
      <c r="N16" s="19">
        <f t="shared" si="3"/>
        <v>2.5866788321167884</v>
      </c>
      <c r="O16" s="35">
        <f t="shared" si="4"/>
        <v>0.8936441790494697</v>
      </c>
      <c r="P16" s="15">
        <v>0</v>
      </c>
      <c r="Q16" s="15">
        <v>0</v>
      </c>
      <c r="R16" s="15" t="s">
        <v>576</v>
      </c>
      <c r="T16" s="43"/>
    </row>
    <row r="17" spans="1:32" s="17" customFormat="1" ht="21.75">
      <c r="A17" s="15"/>
      <c r="B17" s="15" t="s">
        <v>221</v>
      </c>
      <c r="C17" s="15" t="s">
        <v>393</v>
      </c>
      <c r="D17" s="15" t="s">
        <v>31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97</v>
      </c>
      <c r="M17" s="15">
        <f t="shared" si="2"/>
        <v>97</v>
      </c>
      <c r="N17" s="19">
        <f t="shared" si="3"/>
        <v>4</v>
      </c>
      <c r="O17" s="35">
        <f t="shared" si="4"/>
        <v>0</v>
      </c>
      <c r="P17" s="15">
        <v>0</v>
      </c>
      <c r="Q17" s="15">
        <v>0</v>
      </c>
      <c r="R17" s="15" t="s">
        <v>576</v>
      </c>
      <c r="T17" s="43"/>
      <c r="U17" s="43"/>
      <c r="V17" s="43"/>
      <c r="W17" s="43"/>
      <c r="X17" s="43"/>
      <c r="Y17" s="43"/>
      <c r="Z17" s="43"/>
      <c r="AA17" s="43"/>
      <c r="AB17" s="43"/>
      <c r="AC17" s="63"/>
      <c r="AD17" s="63"/>
      <c r="AE17" s="63"/>
      <c r="AF17" s="63"/>
    </row>
    <row r="18" spans="1:32" s="17" customFormat="1" ht="21.75">
      <c r="A18" s="15"/>
      <c r="B18" s="15" t="s">
        <v>222</v>
      </c>
      <c r="C18" s="15" t="s">
        <v>394</v>
      </c>
      <c r="D18" s="15" t="s">
        <v>32</v>
      </c>
      <c r="E18" s="15">
        <v>6</v>
      </c>
      <c r="F18" s="15">
        <v>48</v>
      </c>
      <c r="G18" s="15">
        <v>30</v>
      </c>
      <c r="H18" s="15">
        <v>47</v>
      </c>
      <c r="I18" s="15">
        <v>75</v>
      </c>
      <c r="J18" s="15">
        <v>118</v>
      </c>
      <c r="K18" s="15">
        <v>117</v>
      </c>
      <c r="L18" s="15">
        <v>103</v>
      </c>
      <c r="M18" s="15">
        <f t="shared" si="2"/>
        <v>544</v>
      </c>
      <c r="N18" s="19">
        <f t="shared" si="3"/>
        <v>2.849264705882353</v>
      </c>
      <c r="O18" s="35">
        <f t="shared" si="4"/>
        <v>0.9578811116461385</v>
      </c>
      <c r="P18" s="15">
        <v>0</v>
      </c>
      <c r="Q18" s="15">
        <v>1</v>
      </c>
      <c r="R18" s="15" t="s">
        <v>577</v>
      </c>
      <c r="T18" s="43"/>
      <c r="U18" s="43"/>
      <c r="V18" s="43"/>
      <c r="W18" s="43"/>
      <c r="X18" s="43"/>
      <c r="Y18" s="43"/>
      <c r="Z18" s="43"/>
      <c r="AA18" s="43"/>
      <c r="AB18" s="43"/>
      <c r="AC18" s="63"/>
      <c r="AD18" s="63"/>
      <c r="AE18" s="63"/>
      <c r="AF18" s="63"/>
    </row>
    <row r="19" spans="1:32" s="17" customFormat="1" ht="21.75">
      <c r="A19" s="15"/>
      <c r="B19" s="15" t="s">
        <v>223</v>
      </c>
      <c r="C19" s="15" t="s">
        <v>395</v>
      </c>
      <c r="D19" s="15" t="s">
        <v>31</v>
      </c>
      <c r="E19" s="15">
        <v>0</v>
      </c>
      <c r="F19" s="15">
        <v>0</v>
      </c>
      <c r="G19" s="15">
        <v>1</v>
      </c>
      <c r="H19" s="15">
        <v>0</v>
      </c>
      <c r="I19" s="15">
        <v>5</v>
      </c>
      <c r="J19" s="15">
        <v>7</v>
      </c>
      <c r="K19" s="15">
        <v>3</v>
      </c>
      <c r="L19" s="15">
        <v>81</v>
      </c>
      <c r="M19" s="15">
        <f t="shared" si="2"/>
        <v>97</v>
      </c>
      <c r="N19" s="19">
        <f t="shared" si="3"/>
        <v>3.8092783505154637</v>
      </c>
      <c r="O19" s="35">
        <f t="shared" si="4"/>
        <v>0.4732172130939615</v>
      </c>
      <c r="P19" s="15">
        <v>0</v>
      </c>
      <c r="Q19" s="15">
        <v>0</v>
      </c>
      <c r="R19" s="15" t="s">
        <v>577</v>
      </c>
      <c r="T19" s="43"/>
      <c r="U19" s="43"/>
      <c r="V19" s="43"/>
      <c r="W19" s="43"/>
      <c r="X19" s="43"/>
      <c r="Y19" s="43"/>
      <c r="Z19" s="43"/>
      <c r="AA19" s="43"/>
      <c r="AB19" s="43"/>
      <c r="AC19" s="63"/>
      <c r="AD19" s="63"/>
      <c r="AE19" s="63"/>
      <c r="AF19" s="63"/>
    </row>
    <row r="20" spans="1:20" s="51" customFormat="1" ht="19.5" customHeight="1">
      <c r="A20" s="150" t="s">
        <v>42</v>
      </c>
      <c r="B20" s="150"/>
      <c r="C20" s="150"/>
      <c r="D20" s="150"/>
      <c r="E20" s="15">
        <f aca="true" t="shared" si="13" ref="E20:K20">SUM(E5:E19)</f>
        <v>14</v>
      </c>
      <c r="F20" s="15">
        <f t="shared" si="13"/>
        <v>204</v>
      </c>
      <c r="G20" s="15">
        <f t="shared" si="13"/>
        <v>307</v>
      </c>
      <c r="H20" s="15">
        <f t="shared" si="13"/>
        <v>561</v>
      </c>
      <c r="I20" s="15">
        <f t="shared" si="13"/>
        <v>748</v>
      </c>
      <c r="J20" s="15">
        <f t="shared" si="13"/>
        <v>894</v>
      </c>
      <c r="K20" s="15">
        <f t="shared" si="13"/>
        <v>644</v>
      </c>
      <c r="L20" s="15">
        <f>SUM(L5:L19)</f>
        <v>1006</v>
      </c>
      <c r="M20" s="15">
        <f t="shared" si="2"/>
        <v>4378</v>
      </c>
      <c r="N20" s="19">
        <f t="shared" si="3"/>
        <v>2.881795340338054</v>
      </c>
      <c r="O20" s="35">
        <f t="shared" si="4"/>
        <v>0.892404767844844</v>
      </c>
      <c r="P20" s="15">
        <f>SUM(P5:P19)</f>
        <v>0</v>
      </c>
      <c r="Q20" s="15">
        <f>SUM(Q5:Q19)</f>
        <v>1</v>
      </c>
      <c r="R20" s="16"/>
      <c r="T20" s="59"/>
    </row>
    <row r="21" spans="1:20" s="51" customFormat="1" ht="19.5" customHeight="1">
      <c r="A21" s="150" t="s">
        <v>44</v>
      </c>
      <c r="B21" s="150"/>
      <c r="C21" s="150"/>
      <c r="D21" s="150"/>
      <c r="E21" s="19">
        <f>(E20*100)/$M20</f>
        <v>0.31978072179077205</v>
      </c>
      <c r="F21" s="19">
        <f aca="true" t="shared" si="14" ref="F21:L21">(F20*100)/$M20</f>
        <v>4.659661946094107</v>
      </c>
      <c r="G21" s="19">
        <f t="shared" si="14"/>
        <v>7.012334399269073</v>
      </c>
      <c r="H21" s="19">
        <f t="shared" si="14"/>
        <v>12.814070351758794</v>
      </c>
      <c r="I21" s="19">
        <f t="shared" si="14"/>
        <v>17.08542713567839</v>
      </c>
      <c r="J21" s="19">
        <f t="shared" si="14"/>
        <v>20.420283234353587</v>
      </c>
      <c r="K21" s="19">
        <f t="shared" si="14"/>
        <v>14.709913202375514</v>
      </c>
      <c r="L21" s="19">
        <f t="shared" si="14"/>
        <v>22.97852900867976</v>
      </c>
      <c r="M21" s="19">
        <f>((M20-(P20+Q20))*100)/$M20</f>
        <v>99.97715851987209</v>
      </c>
      <c r="N21" s="21"/>
      <c r="O21" s="38"/>
      <c r="P21" s="19">
        <f>(P20*100)/$M20</f>
        <v>0</v>
      </c>
      <c r="Q21" s="19">
        <f>(Q20*100)/$M20</f>
        <v>0.02284148012791229</v>
      </c>
      <c r="R21" s="18"/>
      <c r="T21" s="63"/>
    </row>
    <row r="22" spans="1:20" s="2" customFormat="1" ht="23.25">
      <c r="A22" s="12"/>
      <c r="B22" s="12"/>
      <c r="C22" s="12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5"/>
      <c r="O22" s="39"/>
      <c r="P22" s="13"/>
      <c r="Q22" s="13"/>
      <c r="T22" s="1"/>
    </row>
    <row r="23" spans="1:17" s="2" customFormat="1" ht="23.25">
      <c r="A23" s="12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5"/>
      <c r="O23" s="39"/>
      <c r="P23" s="13"/>
      <c r="Q23" s="13"/>
    </row>
    <row r="24" spans="1:17" s="2" customFormat="1" ht="23.25">
      <c r="A24" s="12"/>
      <c r="B24" s="12"/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5"/>
      <c r="O24" s="39"/>
      <c r="P24" s="13"/>
      <c r="Q24" s="13"/>
    </row>
    <row r="25" spans="1:18" s="1" customFormat="1" ht="29.25">
      <c r="A25" s="135" t="s">
        <v>49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</row>
    <row r="26" spans="1:18" s="1" customFormat="1" ht="29.25">
      <c r="A26" s="135" t="s">
        <v>541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</row>
    <row r="27" spans="1:18" s="17" customFormat="1" ht="23.25">
      <c r="A27" s="149" t="s">
        <v>23</v>
      </c>
      <c r="B27" s="149" t="s">
        <v>0</v>
      </c>
      <c r="C27" s="149" t="s">
        <v>33</v>
      </c>
      <c r="D27" s="149" t="s">
        <v>30</v>
      </c>
      <c r="E27" s="150" t="s">
        <v>18</v>
      </c>
      <c r="F27" s="150"/>
      <c r="G27" s="150"/>
      <c r="H27" s="150"/>
      <c r="I27" s="150"/>
      <c r="J27" s="150"/>
      <c r="K27" s="150"/>
      <c r="L27" s="150"/>
      <c r="M27" s="16" t="s">
        <v>17</v>
      </c>
      <c r="N27" s="142" t="s">
        <v>21</v>
      </c>
      <c r="O27" s="144" t="s">
        <v>22</v>
      </c>
      <c r="P27" s="68"/>
      <c r="Q27" s="68"/>
      <c r="R27" s="149" t="s">
        <v>3</v>
      </c>
    </row>
    <row r="28" spans="1:18" s="17" customFormat="1" ht="23.25">
      <c r="A28" s="149"/>
      <c r="B28" s="149"/>
      <c r="C28" s="149"/>
      <c r="D28" s="149"/>
      <c r="E28" s="15">
        <v>0</v>
      </c>
      <c r="F28" s="15">
        <v>1</v>
      </c>
      <c r="G28" s="15">
        <v>1.5</v>
      </c>
      <c r="H28" s="15">
        <v>2</v>
      </c>
      <c r="I28" s="15">
        <v>2.5</v>
      </c>
      <c r="J28" s="15">
        <v>3</v>
      </c>
      <c r="K28" s="15">
        <v>3.5</v>
      </c>
      <c r="L28" s="15">
        <v>4</v>
      </c>
      <c r="M28" s="18" t="s">
        <v>20</v>
      </c>
      <c r="N28" s="142"/>
      <c r="O28" s="144"/>
      <c r="P28" s="69" t="s">
        <v>1</v>
      </c>
      <c r="Q28" s="69" t="s">
        <v>2</v>
      </c>
      <c r="R28" s="149"/>
    </row>
    <row r="29" spans="1:18" s="17" customFormat="1" ht="21.75">
      <c r="A29" s="15" t="s">
        <v>27</v>
      </c>
      <c r="B29" s="72" t="s">
        <v>143</v>
      </c>
      <c r="C29" s="15" t="s">
        <v>430</v>
      </c>
      <c r="D29" s="15" t="s">
        <v>31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29</v>
      </c>
      <c r="M29" s="15">
        <f>SUM(E29:L29)</f>
        <v>29</v>
      </c>
      <c r="N29" s="19">
        <f>((4*L29)+(3.5*K29)+(3*J29)+(2.5*I29)+(2*H29)+(1.5*G29)+(F29))/M29</f>
        <v>4</v>
      </c>
      <c r="O29" s="35">
        <f aca="true" t="shared" si="15" ref="O29:O37">SQRT((16*L29+12.25*K29+9*J29+6.25*I29+4*H29+2.25*G29+F29)/M29-(N29^2))</f>
        <v>0</v>
      </c>
      <c r="P29" s="28">
        <v>0</v>
      </c>
      <c r="Q29" s="28">
        <v>0</v>
      </c>
      <c r="R29" s="28" t="s">
        <v>591</v>
      </c>
    </row>
    <row r="30" spans="1:18" s="17" customFormat="1" ht="21.75">
      <c r="A30" s="16"/>
      <c r="B30" s="72" t="s">
        <v>264</v>
      </c>
      <c r="C30" s="15" t="s">
        <v>317</v>
      </c>
      <c r="D30" s="15" t="s">
        <v>32</v>
      </c>
      <c r="E30" s="28">
        <v>1</v>
      </c>
      <c r="F30" s="28">
        <v>23</v>
      </c>
      <c r="G30" s="28">
        <v>8</v>
      </c>
      <c r="H30" s="28">
        <v>27</v>
      </c>
      <c r="I30" s="28">
        <v>41</v>
      </c>
      <c r="J30" s="28">
        <v>114</v>
      </c>
      <c r="K30" s="28">
        <v>88</v>
      </c>
      <c r="L30" s="28">
        <v>139</v>
      </c>
      <c r="M30" s="15">
        <f aca="true" t="shared" si="16" ref="M30:M37">SUM(E30:L30)</f>
        <v>441</v>
      </c>
      <c r="N30" s="19">
        <f aca="true" t="shared" si="17" ref="N30:N37">((4*L30)+(3.5*K30)+(3*J30)+(2.5*I30)+(2*H30)+(1.5*G30)+(F30))/M30</f>
        <v>3.1689342403628116</v>
      </c>
      <c r="O30" s="35">
        <f t="shared" si="15"/>
        <v>0.8311732536210985</v>
      </c>
      <c r="P30" s="28">
        <v>0</v>
      </c>
      <c r="Q30" s="28">
        <v>0</v>
      </c>
      <c r="R30" s="28" t="s">
        <v>591</v>
      </c>
    </row>
    <row r="31" spans="1:18" s="17" customFormat="1" ht="21.75">
      <c r="A31" s="20"/>
      <c r="B31" s="72" t="s">
        <v>431</v>
      </c>
      <c r="C31" s="131" t="s">
        <v>598</v>
      </c>
      <c r="D31" s="15" t="s">
        <v>32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3</v>
      </c>
      <c r="L31" s="28">
        <v>26</v>
      </c>
      <c r="M31" s="15">
        <f t="shared" si="16"/>
        <v>29</v>
      </c>
      <c r="N31" s="19">
        <f t="shared" si="17"/>
        <v>3.9482758620689653</v>
      </c>
      <c r="O31" s="35">
        <f t="shared" si="15"/>
        <v>0.1522717390746243</v>
      </c>
      <c r="P31" s="28">
        <v>0</v>
      </c>
      <c r="Q31" s="28">
        <v>0</v>
      </c>
      <c r="R31" s="28" t="s">
        <v>591</v>
      </c>
    </row>
    <row r="32" spans="1:18" s="17" customFormat="1" ht="21.75">
      <c r="A32" s="20"/>
      <c r="B32" s="72" t="s">
        <v>432</v>
      </c>
      <c r="C32" s="15" t="s">
        <v>599</v>
      </c>
      <c r="D32" s="15" t="s">
        <v>32</v>
      </c>
      <c r="E32" s="28">
        <v>1</v>
      </c>
      <c r="F32" s="28">
        <v>16</v>
      </c>
      <c r="G32" s="28">
        <v>16</v>
      </c>
      <c r="H32" s="28">
        <v>25</v>
      </c>
      <c r="I32" s="28">
        <v>19</v>
      </c>
      <c r="J32" s="28">
        <v>15</v>
      </c>
      <c r="K32" s="28">
        <v>1</v>
      </c>
      <c r="L32" s="28">
        <v>4</v>
      </c>
      <c r="M32" s="15">
        <f t="shared" si="16"/>
        <v>97</v>
      </c>
      <c r="N32" s="19">
        <f>((4*L32)+(3.5*K32)+(3*J32)+(2.5*I32)+(2*H32)+(1.5*G32)+(F32))/M32</f>
        <v>2.082474226804124</v>
      </c>
      <c r="O32" s="35">
        <f t="shared" si="15"/>
        <v>0.7952190010588407</v>
      </c>
      <c r="P32" s="28">
        <v>0</v>
      </c>
      <c r="Q32" s="28">
        <v>0</v>
      </c>
      <c r="R32" s="28" t="s">
        <v>591</v>
      </c>
    </row>
    <row r="33" spans="1:18" s="17" customFormat="1" ht="21.75">
      <c r="A33" s="20"/>
      <c r="B33" s="72" t="s">
        <v>7</v>
      </c>
      <c r="C33" s="15" t="s">
        <v>434</v>
      </c>
      <c r="D33" s="15" t="s">
        <v>31</v>
      </c>
      <c r="E33" s="28">
        <v>11</v>
      </c>
      <c r="F33" s="28">
        <v>21</v>
      </c>
      <c r="G33" s="28">
        <v>41</v>
      </c>
      <c r="H33" s="28">
        <v>184</v>
      </c>
      <c r="I33" s="28">
        <v>85</v>
      </c>
      <c r="J33" s="28">
        <v>45</v>
      </c>
      <c r="K33" s="28">
        <v>26</v>
      </c>
      <c r="L33" s="28">
        <v>28</v>
      </c>
      <c r="M33" s="15">
        <f t="shared" si="16"/>
        <v>441</v>
      </c>
      <c r="N33" s="19">
        <f t="shared" si="17"/>
        <v>2.2698412698412698</v>
      </c>
      <c r="O33" s="35">
        <f t="shared" si="15"/>
        <v>0.7966609581796574</v>
      </c>
      <c r="P33" s="28">
        <v>0</v>
      </c>
      <c r="Q33" s="28">
        <v>0</v>
      </c>
      <c r="R33" s="28" t="s">
        <v>591</v>
      </c>
    </row>
    <row r="34" spans="1:18" s="17" customFormat="1" ht="21.75">
      <c r="A34" s="20"/>
      <c r="B34" s="72" t="s">
        <v>435</v>
      </c>
      <c r="C34" s="15" t="s">
        <v>434</v>
      </c>
      <c r="D34" s="15" t="s">
        <v>31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2</v>
      </c>
      <c r="K34" s="28">
        <v>13</v>
      </c>
      <c r="L34" s="28">
        <v>14</v>
      </c>
      <c r="M34" s="15">
        <f t="shared" si="16"/>
        <v>29</v>
      </c>
      <c r="N34" s="19">
        <f t="shared" si="17"/>
        <v>3.706896551724138</v>
      </c>
      <c r="O34" s="35">
        <f t="shared" si="15"/>
        <v>0.3084231693103153</v>
      </c>
      <c r="P34" s="28">
        <v>0</v>
      </c>
      <c r="Q34" s="28">
        <v>0</v>
      </c>
      <c r="R34" s="28" t="s">
        <v>591</v>
      </c>
    </row>
    <row r="35" spans="1:18" s="17" customFormat="1" ht="21.75">
      <c r="A35" s="20"/>
      <c r="B35" s="72" t="s">
        <v>108</v>
      </c>
      <c r="C35" s="15" t="s">
        <v>436</v>
      </c>
      <c r="D35" s="15" t="s">
        <v>31</v>
      </c>
      <c r="E35" s="28">
        <v>0</v>
      </c>
      <c r="F35" s="28">
        <v>13</v>
      </c>
      <c r="G35" s="28">
        <v>18</v>
      </c>
      <c r="H35" s="28">
        <v>66</v>
      </c>
      <c r="I35" s="28">
        <v>118</v>
      </c>
      <c r="J35" s="28">
        <v>96</v>
      </c>
      <c r="K35" s="28">
        <v>74</v>
      </c>
      <c r="L35" s="28">
        <v>54</v>
      </c>
      <c r="M35" s="15">
        <f t="shared" si="16"/>
        <v>439</v>
      </c>
      <c r="N35" s="19">
        <f t="shared" si="17"/>
        <v>2.8018223234624147</v>
      </c>
      <c r="O35" s="35">
        <f t="shared" si="15"/>
        <v>0.7443921587247614</v>
      </c>
      <c r="P35" s="28">
        <v>0</v>
      </c>
      <c r="Q35" s="28">
        <v>2</v>
      </c>
      <c r="R35" s="28" t="s">
        <v>591</v>
      </c>
    </row>
    <row r="36" spans="1:18" s="17" customFormat="1" ht="21.75">
      <c r="A36" s="20"/>
      <c r="B36" s="72" t="s">
        <v>437</v>
      </c>
      <c r="C36" s="15" t="s">
        <v>436</v>
      </c>
      <c r="D36" s="15" t="s">
        <v>31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29</v>
      </c>
      <c r="M36" s="15">
        <f t="shared" si="16"/>
        <v>29</v>
      </c>
      <c r="N36" s="19">
        <f t="shared" si="17"/>
        <v>4</v>
      </c>
      <c r="O36" s="35">
        <f t="shared" si="15"/>
        <v>0</v>
      </c>
      <c r="P36" s="28">
        <v>0</v>
      </c>
      <c r="Q36" s="28">
        <v>0</v>
      </c>
      <c r="R36" s="28" t="s">
        <v>591</v>
      </c>
    </row>
    <row r="37" spans="1:18" s="17" customFormat="1" ht="21.75">
      <c r="A37" s="20"/>
      <c r="B37" s="72" t="s">
        <v>109</v>
      </c>
      <c r="C37" s="15" t="s">
        <v>438</v>
      </c>
      <c r="D37" s="15" t="s">
        <v>31</v>
      </c>
      <c r="E37" s="28">
        <v>1</v>
      </c>
      <c r="F37" s="28">
        <v>31</v>
      </c>
      <c r="G37" s="28">
        <v>36</v>
      </c>
      <c r="H37" s="28">
        <v>122</v>
      </c>
      <c r="I37" s="28">
        <v>133</v>
      </c>
      <c r="J37" s="28">
        <v>55</v>
      </c>
      <c r="K37" s="28">
        <v>33</v>
      </c>
      <c r="L37" s="28">
        <v>30</v>
      </c>
      <c r="M37" s="15">
        <f t="shared" si="16"/>
        <v>441</v>
      </c>
      <c r="N37" s="19">
        <f t="shared" si="17"/>
        <v>2.4081632653061225</v>
      </c>
      <c r="O37" s="35">
        <f t="shared" si="15"/>
        <v>0.7574731418644666</v>
      </c>
      <c r="P37" s="28">
        <v>0</v>
      </c>
      <c r="Q37" s="28">
        <v>0</v>
      </c>
      <c r="R37" s="28" t="s">
        <v>591</v>
      </c>
    </row>
    <row r="38" spans="1:18" s="17" customFormat="1" ht="21.75">
      <c r="A38" s="20"/>
      <c r="B38" s="72" t="s">
        <v>439</v>
      </c>
      <c r="C38" s="15" t="s">
        <v>438</v>
      </c>
      <c r="D38" s="15" t="s">
        <v>31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4</v>
      </c>
      <c r="K38" s="28">
        <v>4</v>
      </c>
      <c r="L38" s="28">
        <v>21</v>
      </c>
      <c r="M38" s="15">
        <f aca="true" t="shared" si="18" ref="M38:M45">SUM(E38:L38)</f>
        <v>29</v>
      </c>
      <c r="N38" s="19">
        <f aca="true" t="shared" si="19" ref="N38:N45">((4*L38)+(3.5*K38)+(3*J38)+(2.5*I38)+(2*H38)+(1.5*G38)+(F38))/M38</f>
        <v>3.793103448275862</v>
      </c>
      <c r="O38" s="35">
        <f aca="true" t="shared" si="20" ref="O38:O45">SQRT((16*L38+12.25*K38+9*J38+6.25*I38+4*H38+2.25*G38+F38)/M38-(N38^2))</f>
        <v>0.3600105692727782</v>
      </c>
      <c r="P38" s="28">
        <v>0</v>
      </c>
      <c r="Q38" s="28">
        <v>0</v>
      </c>
      <c r="R38" s="28" t="s">
        <v>591</v>
      </c>
    </row>
    <row r="39" spans="1:18" s="17" customFormat="1" ht="21.75">
      <c r="A39" s="20"/>
      <c r="B39" s="72" t="s">
        <v>144</v>
      </c>
      <c r="C39" s="15" t="s">
        <v>440</v>
      </c>
      <c r="D39" s="15" t="s">
        <v>31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29</v>
      </c>
      <c r="M39" s="15">
        <f t="shared" si="18"/>
        <v>29</v>
      </c>
      <c r="N39" s="19">
        <f t="shared" si="19"/>
        <v>4</v>
      </c>
      <c r="O39" s="35">
        <f t="shared" si="20"/>
        <v>0</v>
      </c>
      <c r="P39" s="28">
        <v>0</v>
      </c>
      <c r="Q39" s="28">
        <v>0</v>
      </c>
      <c r="R39" s="28" t="s">
        <v>592</v>
      </c>
    </row>
    <row r="40" spans="1:18" s="17" customFormat="1" ht="21.75">
      <c r="A40" s="20"/>
      <c r="B40" s="72" t="s">
        <v>441</v>
      </c>
      <c r="C40" s="15" t="s">
        <v>520</v>
      </c>
      <c r="D40" s="15" t="s">
        <v>32</v>
      </c>
      <c r="E40" s="28">
        <v>5</v>
      </c>
      <c r="F40" s="28">
        <v>9</v>
      </c>
      <c r="G40" s="28">
        <v>5</v>
      </c>
      <c r="H40" s="28">
        <v>13</v>
      </c>
      <c r="I40" s="28">
        <v>138</v>
      </c>
      <c r="J40" s="28">
        <v>203</v>
      </c>
      <c r="K40" s="28">
        <v>50</v>
      </c>
      <c r="L40" s="28">
        <v>18</v>
      </c>
      <c r="M40" s="15">
        <f t="shared" si="18"/>
        <v>441</v>
      </c>
      <c r="N40" s="19">
        <f t="shared" si="19"/>
        <v>2.8197278911564627</v>
      </c>
      <c r="O40" s="35">
        <f t="shared" si="20"/>
        <v>0.5946060784601941</v>
      </c>
      <c r="P40" s="28">
        <v>0</v>
      </c>
      <c r="Q40" s="28">
        <v>0</v>
      </c>
      <c r="R40" s="28" t="s">
        <v>592</v>
      </c>
    </row>
    <row r="41" spans="1:18" s="17" customFormat="1" ht="21.75">
      <c r="A41" s="20"/>
      <c r="B41" s="72" t="s">
        <v>442</v>
      </c>
      <c r="C41" s="15" t="s">
        <v>433</v>
      </c>
      <c r="D41" s="15" t="s">
        <v>32</v>
      </c>
      <c r="E41" s="28">
        <v>0</v>
      </c>
      <c r="F41" s="28">
        <v>0</v>
      </c>
      <c r="G41" s="28">
        <v>2</v>
      </c>
      <c r="H41" s="28">
        <v>8</v>
      </c>
      <c r="I41" s="28">
        <v>21</v>
      </c>
      <c r="J41" s="28">
        <v>29</v>
      </c>
      <c r="K41" s="28">
        <v>21</v>
      </c>
      <c r="L41" s="28">
        <v>17</v>
      </c>
      <c r="M41" s="15">
        <f t="shared" si="18"/>
        <v>98</v>
      </c>
      <c r="N41" s="19">
        <f t="shared" si="19"/>
        <v>3.061224489795918</v>
      </c>
      <c r="O41" s="35">
        <f t="shared" si="20"/>
        <v>0.63593618166869</v>
      </c>
      <c r="P41" s="28">
        <v>0</v>
      </c>
      <c r="Q41" s="28">
        <v>0</v>
      </c>
      <c r="R41" s="28" t="s">
        <v>592</v>
      </c>
    </row>
    <row r="42" spans="1:18" s="17" customFormat="1" ht="21.75">
      <c r="A42" s="20"/>
      <c r="B42" s="72" t="s">
        <v>443</v>
      </c>
      <c r="C42" s="15" t="s">
        <v>444</v>
      </c>
      <c r="D42" s="15" t="s">
        <v>31</v>
      </c>
      <c r="E42" s="28">
        <v>13</v>
      </c>
      <c r="F42" s="28">
        <v>14</v>
      </c>
      <c r="G42" s="28">
        <v>17</v>
      </c>
      <c r="H42" s="28">
        <v>102</v>
      </c>
      <c r="I42" s="28">
        <v>107</v>
      </c>
      <c r="J42" s="28">
        <v>75</v>
      </c>
      <c r="K42" s="28">
        <v>52</v>
      </c>
      <c r="L42" s="28">
        <v>60</v>
      </c>
      <c r="M42" s="15">
        <f t="shared" si="18"/>
        <v>440</v>
      </c>
      <c r="N42" s="19">
        <f t="shared" si="19"/>
        <v>2.631818181818182</v>
      </c>
      <c r="O42" s="35">
        <f t="shared" si="20"/>
        <v>0.8961464793194772</v>
      </c>
      <c r="P42" s="28">
        <v>0</v>
      </c>
      <c r="Q42" s="28">
        <v>1</v>
      </c>
      <c r="R42" s="28" t="s">
        <v>592</v>
      </c>
    </row>
    <row r="43" spans="1:18" s="17" customFormat="1" ht="21.75">
      <c r="A43" s="20"/>
      <c r="B43" s="72" t="s">
        <v>445</v>
      </c>
      <c r="C43" s="15" t="s">
        <v>444</v>
      </c>
      <c r="D43" s="15" t="s">
        <v>31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8</v>
      </c>
      <c r="L43" s="28">
        <v>21</v>
      </c>
      <c r="M43" s="15">
        <f t="shared" si="18"/>
        <v>29</v>
      </c>
      <c r="N43" s="19">
        <f t="shared" si="19"/>
        <v>3.8620689655172415</v>
      </c>
      <c r="O43" s="35">
        <f t="shared" si="20"/>
        <v>0.22347381718647183</v>
      </c>
      <c r="P43" s="28">
        <v>0</v>
      </c>
      <c r="Q43" s="28">
        <v>0</v>
      </c>
      <c r="R43" s="28" t="s">
        <v>592</v>
      </c>
    </row>
    <row r="44" spans="1:18" s="17" customFormat="1" ht="21.75">
      <c r="A44" s="20"/>
      <c r="B44" s="72" t="s">
        <v>446</v>
      </c>
      <c r="C44" s="15" t="s">
        <v>447</v>
      </c>
      <c r="D44" s="15" t="s">
        <v>31</v>
      </c>
      <c r="E44" s="28">
        <v>21</v>
      </c>
      <c r="F44" s="28">
        <v>15</v>
      </c>
      <c r="G44" s="28">
        <v>12</v>
      </c>
      <c r="H44" s="28">
        <v>52</v>
      </c>
      <c r="I44" s="28">
        <v>92</v>
      </c>
      <c r="J44" s="28">
        <v>143</v>
      </c>
      <c r="K44" s="28">
        <v>51</v>
      </c>
      <c r="L44" s="28">
        <v>54</v>
      </c>
      <c r="M44" s="15">
        <f t="shared" si="18"/>
        <v>440</v>
      </c>
      <c r="N44" s="19">
        <f t="shared" si="19"/>
        <v>2.705681818181818</v>
      </c>
      <c r="O44" s="35">
        <f t="shared" si="20"/>
        <v>0.9288749248596705</v>
      </c>
      <c r="P44" s="28">
        <v>0</v>
      </c>
      <c r="Q44" s="28">
        <v>1</v>
      </c>
      <c r="R44" s="28" t="s">
        <v>592</v>
      </c>
    </row>
    <row r="45" spans="1:18" s="17" customFormat="1" ht="21.75">
      <c r="A45" s="20"/>
      <c r="B45" s="72" t="s">
        <v>448</v>
      </c>
      <c r="C45" s="15" t="s">
        <v>447</v>
      </c>
      <c r="D45" s="15" t="s">
        <v>31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29</v>
      </c>
      <c r="M45" s="15">
        <f t="shared" si="18"/>
        <v>29</v>
      </c>
      <c r="N45" s="19">
        <f t="shared" si="19"/>
        <v>4</v>
      </c>
      <c r="O45" s="35">
        <f t="shared" si="20"/>
        <v>0</v>
      </c>
      <c r="P45" s="28">
        <v>0</v>
      </c>
      <c r="Q45" s="28">
        <v>0</v>
      </c>
      <c r="R45" s="28" t="s">
        <v>592</v>
      </c>
    </row>
    <row r="46" spans="1:18" s="17" customFormat="1" ht="21.75">
      <c r="A46" s="20"/>
      <c r="B46" s="72" t="s">
        <v>449</v>
      </c>
      <c r="C46" s="15" t="s">
        <v>450</v>
      </c>
      <c r="D46" s="15" t="s">
        <v>31</v>
      </c>
      <c r="E46" s="28">
        <v>11</v>
      </c>
      <c r="F46" s="28">
        <v>70</v>
      </c>
      <c r="G46" s="28">
        <v>63</v>
      </c>
      <c r="H46" s="28">
        <v>96</v>
      </c>
      <c r="I46" s="28">
        <v>87</v>
      </c>
      <c r="J46" s="28">
        <v>41</v>
      </c>
      <c r="K46" s="28">
        <v>32</v>
      </c>
      <c r="L46" s="28">
        <v>40</v>
      </c>
      <c r="M46" s="15">
        <v>476</v>
      </c>
      <c r="N46" s="19">
        <v>2.3077731092436973</v>
      </c>
      <c r="O46" s="35">
        <v>1.0736152303345459</v>
      </c>
      <c r="P46" s="28">
        <v>0</v>
      </c>
      <c r="Q46" s="28">
        <v>1</v>
      </c>
      <c r="R46" s="28" t="s">
        <v>592</v>
      </c>
    </row>
    <row r="47" spans="1:18" s="17" customFormat="1" ht="21.75">
      <c r="A47" s="18"/>
      <c r="B47" s="72" t="s">
        <v>451</v>
      </c>
      <c r="C47" s="15" t="s">
        <v>450</v>
      </c>
      <c r="D47" s="15" t="s">
        <v>31</v>
      </c>
      <c r="E47" s="28">
        <v>0</v>
      </c>
      <c r="F47" s="28">
        <v>0</v>
      </c>
      <c r="G47" s="28">
        <v>0</v>
      </c>
      <c r="H47" s="28">
        <v>0</v>
      </c>
      <c r="I47" s="28">
        <v>3</v>
      </c>
      <c r="J47" s="28">
        <v>2</v>
      </c>
      <c r="K47" s="28">
        <v>6</v>
      </c>
      <c r="L47" s="28">
        <v>18</v>
      </c>
      <c r="M47" s="15">
        <v>475</v>
      </c>
      <c r="N47" s="19">
        <v>2.2673684210526317</v>
      </c>
      <c r="O47" s="35">
        <v>0.9782306374548905</v>
      </c>
      <c r="P47" s="28">
        <v>0</v>
      </c>
      <c r="Q47" s="28">
        <v>0</v>
      </c>
      <c r="R47" s="28" t="s">
        <v>592</v>
      </c>
    </row>
    <row r="48" spans="1:18" s="106" customFormat="1" ht="26.25">
      <c r="A48" s="146" t="s">
        <v>49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</row>
    <row r="49" spans="1:18" s="106" customFormat="1" ht="26.25">
      <c r="A49" s="146" t="s">
        <v>541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</row>
    <row r="50" spans="1:18" s="17" customFormat="1" ht="23.25">
      <c r="A50" s="149" t="s">
        <v>23</v>
      </c>
      <c r="B50" s="149" t="s">
        <v>0</v>
      </c>
      <c r="C50" s="149" t="s">
        <v>33</v>
      </c>
      <c r="D50" s="149" t="s">
        <v>30</v>
      </c>
      <c r="E50" s="150" t="s">
        <v>18</v>
      </c>
      <c r="F50" s="150"/>
      <c r="G50" s="150"/>
      <c r="H50" s="150"/>
      <c r="I50" s="150"/>
      <c r="J50" s="150"/>
      <c r="K50" s="150"/>
      <c r="L50" s="150"/>
      <c r="M50" s="16" t="s">
        <v>17</v>
      </c>
      <c r="N50" s="142" t="s">
        <v>21</v>
      </c>
      <c r="O50" s="144" t="s">
        <v>22</v>
      </c>
      <c r="P50" s="68"/>
      <c r="Q50" s="68"/>
      <c r="R50" s="149" t="s">
        <v>3</v>
      </c>
    </row>
    <row r="51" spans="1:18" s="17" customFormat="1" ht="23.25">
      <c r="A51" s="149"/>
      <c r="B51" s="149"/>
      <c r="C51" s="149"/>
      <c r="D51" s="149"/>
      <c r="E51" s="15">
        <v>0</v>
      </c>
      <c r="F51" s="15">
        <v>1</v>
      </c>
      <c r="G51" s="15">
        <v>1.5</v>
      </c>
      <c r="H51" s="15">
        <v>2</v>
      </c>
      <c r="I51" s="15">
        <v>2.5</v>
      </c>
      <c r="J51" s="15">
        <v>3</v>
      </c>
      <c r="K51" s="15">
        <v>3.5</v>
      </c>
      <c r="L51" s="15">
        <v>4</v>
      </c>
      <c r="M51" s="18" t="s">
        <v>20</v>
      </c>
      <c r="N51" s="142"/>
      <c r="O51" s="144"/>
      <c r="P51" s="69" t="s">
        <v>1</v>
      </c>
      <c r="Q51" s="69" t="s">
        <v>2</v>
      </c>
      <c r="R51" s="149"/>
    </row>
    <row r="52" spans="1:18" s="17" customFormat="1" ht="21.75">
      <c r="A52" s="15" t="s">
        <v>474</v>
      </c>
      <c r="B52" s="28" t="s">
        <v>469</v>
      </c>
      <c r="C52" s="15" t="s">
        <v>470</v>
      </c>
      <c r="D52" s="15" t="s">
        <v>31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31</v>
      </c>
      <c r="M52" s="15">
        <f aca="true" t="shared" si="21" ref="M52:M57">SUM(E52:L52)</f>
        <v>31</v>
      </c>
      <c r="N52" s="19">
        <f aca="true" t="shared" si="22" ref="N52:N67">((4*L52)+(3.5*K52)+(3*J52)+(2.5*I52)+(2*H52)+(1.5*G52)+(F52))/M52</f>
        <v>4</v>
      </c>
      <c r="O52" s="35">
        <f aca="true" t="shared" si="23" ref="O52:O67">SQRT((16*L52+12.25*K52+9*J52+6.25*I52+4*H52+2.25*G52+F52)/M52-(N52^2))</f>
        <v>0</v>
      </c>
      <c r="P52" s="28">
        <v>0</v>
      </c>
      <c r="Q52" s="28">
        <v>0</v>
      </c>
      <c r="R52" s="97" t="s">
        <v>606</v>
      </c>
    </row>
    <row r="53" spans="1:18" s="17" customFormat="1" ht="21.75">
      <c r="A53" s="20"/>
      <c r="B53" s="79" t="s">
        <v>615</v>
      </c>
      <c r="C53" s="131" t="s">
        <v>616</v>
      </c>
      <c r="D53" s="15" t="s">
        <v>32</v>
      </c>
      <c r="E53" s="28">
        <v>3</v>
      </c>
      <c r="F53" s="28">
        <v>22</v>
      </c>
      <c r="G53" s="28">
        <v>16</v>
      </c>
      <c r="H53" s="28">
        <v>24</v>
      </c>
      <c r="I53" s="28">
        <v>14</v>
      </c>
      <c r="J53" s="28">
        <v>11</v>
      </c>
      <c r="K53" s="28">
        <v>2</v>
      </c>
      <c r="L53" s="28">
        <v>0</v>
      </c>
      <c r="M53" s="15">
        <f t="shared" si="21"/>
        <v>92</v>
      </c>
      <c r="N53" s="19">
        <f t="shared" si="22"/>
        <v>1.8369565217391304</v>
      </c>
      <c r="O53" s="35">
        <f t="shared" si="23"/>
        <v>0.7700532719155877</v>
      </c>
      <c r="P53" s="28">
        <v>0</v>
      </c>
      <c r="Q53" s="28">
        <v>0</v>
      </c>
      <c r="R53" s="28" t="s">
        <v>606</v>
      </c>
    </row>
    <row r="54" spans="1:18" s="17" customFormat="1" ht="21.75">
      <c r="A54" s="20"/>
      <c r="B54" s="79" t="s">
        <v>145</v>
      </c>
      <c r="C54" s="16" t="s">
        <v>471</v>
      </c>
      <c r="D54" s="16" t="s">
        <v>31</v>
      </c>
      <c r="E54" s="79">
        <v>5</v>
      </c>
      <c r="F54" s="79">
        <v>75</v>
      </c>
      <c r="G54" s="79">
        <v>56</v>
      </c>
      <c r="H54" s="79">
        <v>99</v>
      </c>
      <c r="I54" s="79">
        <v>106</v>
      </c>
      <c r="J54" s="79">
        <v>37</v>
      </c>
      <c r="K54" s="79">
        <v>17</v>
      </c>
      <c r="L54" s="79">
        <v>21</v>
      </c>
      <c r="M54" s="15">
        <f>SUM(E54:L54)</f>
        <v>416</v>
      </c>
      <c r="N54" s="19">
        <f>((4*L54)+(3.5*K54)+(3*J54)+(2.5*I54)+(2*H54)+(1.5*G54)+(F54))/M54</f>
        <v>2.1069711538461537</v>
      </c>
      <c r="O54" s="35">
        <f>SQRT((16*L54+12.25*K54+9*J54+6.25*I54+4*H54+2.25*G54+F54)/M54-(N54^2))</f>
        <v>0.8349196524761986</v>
      </c>
      <c r="P54" s="79">
        <v>0</v>
      </c>
      <c r="Q54" s="79">
        <v>0</v>
      </c>
      <c r="R54" s="28" t="s">
        <v>606</v>
      </c>
    </row>
    <row r="55" spans="1:18" s="17" customFormat="1" ht="21.75">
      <c r="A55" s="20"/>
      <c r="B55" s="79" t="s">
        <v>617</v>
      </c>
      <c r="C55" s="16" t="s">
        <v>471</v>
      </c>
      <c r="D55" s="16" t="s">
        <v>31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  <c r="J55" s="79">
        <v>6</v>
      </c>
      <c r="K55" s="79">
        <v>6</v>
      </c>
      <c r="L55" s="79">
        <v>19</v>
      </c>
      <c r="M55" s="15">
        <f>SUM(E55:L55)</f>
        <v>31</v>
      </c>
      <c r="N55" s="19">
        <f>((4*L55)+(3.5*K55)+(3*J55)+(2.5*I55)+(2*H55)+(1.5*G55)+(F55))/M55</f>
        <v>3.7096774193548385</v>
      </c>
      <c r="O55" s="35">
        <f>SQRT((16*L55+12.25*K55+9*J55+6.25*I55+4*H55+2.25*G55+F55)/M55-(N55^2))</f>
        <v>0.3970494717771362</v>
      </c>
      <c r="P55" s="79">
        <v>0</v>
      </c>
      <c r="Q55" s="79">
        <v>0</v>
      </c>
      <c r="R55" s="28" t="s">
        <v>606</v>
      </c>
    </row>
    <row r="56" spans="1:18" s="17" customFormat="1" ht="21.75">
      <c r="A56" s="20"/>
      <c r="B56" s="28" t="s">
        <v>146</v>
      </c>
      <c r="C56" s="16" t="s">
        <v>472</v>
      </c>
      <c r="D56" s="16" t="s">
        <v>31</v>
      </c>
      <c r="E56" s="79">
        <v>9</v>
      </c>
      <c r="F56" s="79">
        <v>89</v>
      </c>
      <c r="G56" s="79">
        <v>70</v>
      </c>
      <c r="H56" s="79">
        <v>79</v>
      </c>
      <c r="I56" s="79">
        <v>90</v>
      </c>
      <c r="J56" s="79">
        <v>35</v>
      </c>
      <c r="K56" s="79">
        <v>25</v>
      </c>
      <c r="L56" s="79">
        <v>18</v>
      </c>
      <c r="M56" s="16">
        <f t="shared" si="21"/>
        <v>415</v>
      </c>
      <c r="N56" s="26">
        <f t="shared" si="22"/>
        <v>2.027710843373494</v>
      </c>
      <c r="O56" s="80">
        <f t="shared" si="23"/>
        <v>0.8889296735857205</v>
      </c>
      <c r="P56" s="79">
        <v>0</v>
      </c>
      <c r="Q56" s="79">
        <v>1</v>
      </c>
      <c r="R56" s="28" t="s">
        <v>606</v>
      </c>
    </row>
    <row r="57" spans="1:18" s="17" customFormat="1" ht="21.75">
      <c r="A57" s="20"/>
      <c r="B57" s="15" t="s">
        <v>618</v>
      </c>
      <c r="C57" s="15" t="s">
        <v>472</v>
      </c>
      <c r="D57" s="15" t="s">
        <v>31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7</v>
      </c>
      <c r="K57" s="28">
        <v>2</v>
      </c>
      <c r="L57" s="28">
        <v>22</v>
      </c>
      <c r="M57" s="15">
        <f t="shared" si="21"/>
        <v>31</v>
      </c>
      <c r="N57" s="19">
        <f t="shared" si="22"/>
        <v>3.7419354838709675</v>
      </c>
      <c r="O57" s="35">
        <f t="shared" si="23"/>
        <v>0.41873403179829893</v>
      </c>
      <c r="P57" s="28">
        <v>0</v>
      </c>
      <c r="Q57" s="28">
        <v>0</v>
      </c>
      <c r="R57" s="28" t="s">
        <v>606</v>
      </c>
    </row>
    <row r="58" spans="1:31" s="1" customFormat="1" ht="23.25">
      <c r="A58" s="10" t="s">
        <v>19</v>
      </c>
      <c r="B58" s="72" t="s">
        <v>147</v>
      </c>
      <c r="C58" s="7" t="s">
        <v>473</v>
      </c>
      <c r="D58" s="7" t="s">
        <v>31</v>
      </c>
      <c r="E58" s="28">
        <v>5</v>
      </c>
      <c r="F58" s="28">
        <v>7</v>
      </c>
      <c r="G58" s="28">
        <v>58</v>
      </c>
      <c r="H58" s="28">
        <v>151</v>
      </c>
      <c r="I58" s="28">
        <v>112</v>
      </c>
      <c r="J58" s="28">
        <v>49</v>
      </c>
      <c r="K58" s="28">
        <v>17</v>
      </c>
      <c r="L58" s="28">
        <v>16</v>
      </c>
      <c r="M58" s="7">
        <f>SUM(E58:L58)</f>
        <v>415</v>
      </c>
      <c r="N58" s="8">
        <f t="shared" si="22"/>
        <v>2.280722891566265</v>
      </c>
      <c r="O58" s="35">
        <f t="shared" si="23"/>
        <v>0.6731436466268164</v>
      </c>
      <c r="P58" s="28">
        <v>1</v>
      </c>
      <c r="Q58" s="28">
        <v>0</v>
      </c>
      <c r="R58" s="28" t="s">
        <v>606</v>
      </c>
      <c r="T58" s="17"/>
      <c r="U58" s="12"/>
      <c r="V58" s="12"/>
      <c r="W58" s="12"/>
      <c r="X58" s="12"/>
      <c r="Y58" s="12"/>
      <c r="Z58" s="12"/>
      <c r="AA58" s="12"/>
      <c r="AB58" s="12"/>
      <c r="AC58" s="17"/>
      <c r="AD58" s="2"/>
      <c r="AE58" s="2"/>
    </row>
    <row r="59" spans="1:31" s="1" customFormat="1" ht="23.25">
      <c r="A59" s="10"/>
      <c r="B59" s="72" t="s">
        <v>619</v>
      </c>
      <c r="C59" s="7" t="s">
        <v>473</v>
      </c>
      <c r="D59" s="7" t="s">
        <v>31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2</v>
      </c>
      <c r="K59" s="28">
        <v>3</v>
      </c>
      <c r="L59" s="28">
        <v>25</v>
      </c>
      <c r="M59" s="7">
        <f aca="true" t="shared" si="24" ref="M59:M67">SUM(E59:L59)</f>
        <v>31</v>
      </c>
      <c r="N59" s="8">
        <f t="shared" si="22"/>
        <v>3.838709677419355</v>
      </c>
      <c r="O59" s="35">
        <f t="shared" si="23"/>
        <v>0.3677985242255259</v>
      </c>
      <c r="P59" s="28">
        <v>0</v>
      </c>
      <c r="Q59" s="28">
        <v>0</v>
      </c>
      <c r="R59" s="28" t="s">
        <v>606</v>
      </c>
      <c r="T59" s="17"/>
      <c r="U59" s="12"/>
      <c r="V59" s="12"/>
      <c r="W59" s="12"/>
      <c r="X59" s="12"/>
      <c r="Y59" s="12"/>
      <c r="Z59" s="12"/>
      <c r="AA59" s="12"/>
      <c r="AB59" s="12"/>
      <c r="AC59" s="17"/>
      <c r="AD59" s="2"/>
      <c r="AE59" s="2"/>
    </row>
    <row r="60" spans="1:31" s="1" customFormat="1" ht="21.75" customHeight="1">
      <c r="A60" s="10"/>
      <c r="B60" s="72" t="s">
        <v>620</v>
      </c>
      <c r="C60" s="7" t="s">
        <v>621</v>
      </c>
      <c r="D60" s="7" t="s">
        <v>31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20</v>
      </c>
      <c r="M60" s="7">
        <f t="shared" si="24"/>
        <v>20</v>
      </c>
      <c r="N60" s="8">
        <f t="shared" si="22"/>
        <v>4</v>
      </c>
      <c r="O60" s="35">
        <f t="shared" si="23"/>
        <v>0</v>
      </c>
      <c r="P60" s="28">
        <v>0</v>
      </c>
      <c r="Q60" s="28">
        <v>0</v>
      </c>
      <c r="R60" s="28" t="s">
        <v>607</v>
      </c>
      <c r="T60" s="17"/>
      <c r="U60" s="67"/>
      <c r="V60" s="67"/>
      <c r="W60" s="67"/>
      <c r="X60" s="67"/>
      <c r="Y60" s="67"/>
      <c r="Z60" s="67"/>
      <c r="AA60" s="67"/>
      <c r="AB60" s="67"/>
      <c r="AC60" s="17"/>
      <c r="AD60" s="2"/>
      <c r="AE60" s="2"/>
    </row>
    <row r="61" spans="1:31" s="1" customFormat="1" ht="20.25" customHeight="1">
      <c r="A61" s="10"/>
      <c r="B61" s="72" t="s">
        <v>622</v>
      </c>
      <c r="C61" s="7" t="s">
        <v>623</v>
      </c>
      <c r="D61" s="7" t="s">
        <v>32</v>
      </c>
      <c r="E61" s="28">
        <v>1</v>
      </c>
      <c r="F61" s="28">
        <v>0</v>
      </c>
      <c r="G61" s="28">
        <v>0</v>
      </c>
      <c r="H61" s="28">
        <v>7</v>
      </c>
      <c r="I61" s="28">
        <v>11</v>
      </c>
      <c r="J61" s="28">
        <v>32</v>
      </c>
      <c r="K61" s="28">
        <v>15</v>
      </c>
      <c r="L61" s="28">
        <v>25</v>
      </c>
      <c r="M61" s="7">
        <f>SUM(E61:L61)</f>
        <v>91</v>
      </c>
      <c r="N61" s="8">
        <f>((4*L61)+(3.5*K61)+(3*J61)+(2.5*I61)+(2*H61)+(1.5*G61)+(F61))/M61</f>
        <v>3.1868131868131866</v>
      </c>
      <c r="O61" s="35">
        <f>SQRT((16*L61+12.25*K61+9*J61+6.25*I61+4*H61+2.25*G61+F61)/M61-(N61^2))</f>
        <v>0.6979103489780932</v>
      </c>
      <c r="P61" s="28">
        <v>0</v>
      </c>
      <c r="Q61" s="28">
        <v>0</v>
      </c>
      <c r="R61" s="28" t="s">
        <v>607</v>
      </c>
      <c r="T61" s="17"/>
      <c r="U61" s="47"/>
      <c r="V61" s="47"/>
      <c r="W61" s="47"/>
      <c r="X61" s="47"/>
      <c r="Y61" s="47"/>
      <c r="Z61" s="47"/>
      <c r="AA61" s="47"/>
      <c r="AB61" s="47"/>
      <c r="AC61" s="17"/>
      <c r="AD61" s="2"/>
      <c r="AE61" s="2"/>
    </row>
    <row r="62" spans="1:31" s="1" customFormat="1" ht="23.25">
      <c r="A62" s="10"/>
      <c r="B62" s="72" t="s">
        <v>624</v>
      </c>
      <c r="C62" s="7" t="s">
        <v>499</v>
      </c>
      <c r="D62" s="7" t="s">
        <v>31</v>
      </c>
      <c r="E62" s="28">
        <v>12</v>
      </c>
      <c r="F62" s="28">
        <v>27</v>
      </c>
      <c r="G62" s="28">
        <v>57</v>
      </c>
      <c r="H62" s="28">
        <v>59</v>
      </c>
      <c r="I62" s="28">
        <v>98</v>
      </c>
      <c r="J62" s="28">
        <v>40</v>
      </c>
      <c r="K62" s="28">
        <v>34</v>
      </c>
      <c r="L62" s="28">
        <v>88</v>
      </c>
      <c r="M62" s="7">
        <f>SUM(E62:L62)</f>
        <v>415</v>
      </c>
      <c r="N62" s="8">
        <f>((4*L62)+(3.5*K62)+(3*J62)+(2.5*I62)+(2*H62)+(1.5*G62)+(F62))/M62</f>
        <v>2.5698795180722893</v>
      </c>
      <c r="O62" s="35">
        <f>SQRT((16*L62+12.25*K62+9*J62+6.25*I62+4*H62+2.25*G62+F62)/M62-(N62^2))</f>
        <v>1.0383878769874315</v>
      </c>
      <c r="P62" s="28">
        <v>0</v>
      </c>
      <c r="Q62" s="28">
        <v>0</v>
      </c>
      <c r="R62" s="28" t="s">
        <v>607</v>
      </c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s="1" customFormat="1" ht="21" customHeight="1">
      <c r="A63" s="10"/>
      <c r="B63" s="72" t="s">
        <v>625</v>
      </c>
      <c r="C63" s="7" t="s">
        <v>499</v>
      </c>
      <c r="D63" s="7" t="s">
        <v>31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1</v>
      </c>
      <c r="K63" s="28">
        <v>4</v>
      </c>
      <c r="L63" s="28">
        <v>26</v>
      </c>
      <c r="M63" s="7">
        <f>SUM(E63:L63)</f>
        <v>31</v>
      </c>
      <c r="N63" s="8">
        <f>((4*L63)+(3.5*K63)+(3*J63)+(2.5*I63)+(2*H63)+(1.5*G63)+(F63))/M63</f>
        <v>3.903225806451613</v>
      </c>
      <c r="O63" s="35">
        <f>SQRT((16*L63+12.25*K63+9*J63+6.25*I63+4*H63+2.25*G63+F63)/M63-(N63^2))</f>
        <v>0.23484225449291965</v>
      </c>
      <c r="P63" s="28">
        <v>0</v>
      </c>
      <c r="Q63" s="28">
        <v>0</v>
      </c>
      <c r="R63" s="28" t="s">
        <v>607</v>
      </c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</row>
    <row r="64" spans="1:31" s="1" customFormat="1" ht="20.25" customHeight="1">
      <c r="A64" s="10"/>
      <c r="B64" s="72" t="s">
        <v>626</v>
      </c>
      <c r="C64" s="7" t="s">
        <v>500</v>
      </c>
      <c r="D64" s="7" t="s">
        <v>31</v>
      </c>
      <c r="E64" s="28">
        <v>13</v>
      </c>
      <c r="F64" s="28">
        <v>29</v>
      </c>
      <c r="G64" s="28">
        <v>40</v>
      </c>
      <c r="H64" s="28">
        <v>50</v>
      </c>
      <c r="I64" s="28">
        <v>89</v>
      </c>
      <c r="J64" s="28">
        <v>92</v>
      </c>
      <c r="K64" s="28">
        <v>41</v>
      </c>
      <c r="L64" s="28">
        <v>61</v>
      </c>
      <c r="M64" s="7">
        <f t="shared" si="24"/>
        <v>415</v>
      </c>
      <c r="N64" s="8">
        <f t="shared" si="22"/>
        <v>2.5903614457831323</v>
      </c>
      <c r="O64" s="35">
        <f t="shared" si="23"/>
        <v>0.977902163021068</v>
      </c>
      <c r="P64" s="28">
        <v>0</v>
      </c>
      <c r="Q64" s="28">
        <v>0</v>
      </c>
      <c r="R64" s="28" t="s">
        <v>607</v>
      </c>
      <c r="T64" s="17"/>
      <c r="U64" s="47"/>
      <c r="V64" s="47"/>
      <c r="W64" s="47"/>
      <c r="X64" s="47"/>
      <c r="Y64" s="47"/>
      <c r="Z64" s="47"/>
      <c r="AA64" s="47"/>
      <c r="AB64" s="47"/>
      <c r="AC64" s="17"/>
      <c r="AD64" s="2"/>
      <c r="AE64" s="2"/>
    </row>
    <row r="65" spans="1:31" s="1" customFormat="1" ht="23.25">
      <c r="A65" s="10"/>
      <c r="B65" s="72" t="s">
        <v>627</v>
      </c>
      <c r="C65" s="7" t="s">
        <v>500</v>
      </c>
      <c r="D65" s="7" t="s">
        <v>31</v>
      </c>
      <c r="E65" s="28">
        <v>0</v>
      </c>
      <c r="F65" s="28">
        <v>0</v>
      </c>
      <c r="G65" s="28">
        <v>0</v>
      </c>
      <c r="H65" s="28">
        <v>2</v>
      </c>
      <c r="I65" s="28">
        <v>7</v>
      </c>
      <c r="J65" s="28">
        <v>5</v>
      </c>
      <c r="K65" s="28">
        <v>8</v>
      </c>
      <c r="L65" s="28">
        <v>9</v>
      </c>
      <c r="M65" s="7">
        <f t="shared" si="24"/>
        <v>31</v>
      </c>
      <c r="N65" s="8">
        <f t="shared" si="22"/>
        <v>3.2419354838709675</v>
      </c>
      <c r="O65" s="35">
        <f t="shared" si="23"/>
        <v>0.6459672385322842</v>
      </c>
      <c r="P65" s="28">
        <v>0</v>
      </c>
      <c r="Q65" s="28">
        <v>0</v>
      </c>
      <c r="R65" s="28" t="s">
        <v>607</v>
      </c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s="1" customFormat="1" ht="21" customHeight="1">
      <c r="A66" s="10"/>
      <c r="B66" s="72" t="s">
        <v>628</v>
      </c>
      <c r="C66" s="7" t="s">
        <v>473</v>
      </c>
      <c r="D66" s="7" t="s">
        <v>31</v>
      </c>
      <c r="E66" s="28">
        <v>8</v>
      </c>
      <c r="F66" s="28">
        <v>36</v>
      </c>
      <c r="G66" s="28">
        <v>83</v>
      </c>
      <c r="H66" s="28">
        <v>77</v>
      </c>
      <c r="I66" s="28">
        <v>63</v>
      </c>
      <c r="J66" s="28">
        <v>81</v>
      </c>
      <c r="K66" s="28">
        <v>40</v>
      </c>
      <c r="L66" s="28">
        <v>27</v>
      </c>
      <c r="M66" s="7">
        <f t="shared" si="24"/>
        <v>415</v>
      </c>
      <c r="N66" s="8">
        <f t="shared" si="22"/>
        <v>2.3204819277108433</v>
      </c>
      <c r="O66" s="35">
        <f t="shared" si="23"/>
        <v>0.9063044298429259</v>
      </c>
      <c r="P66" s="28">
        <v>0</v>
      </c>
      <c r="Q66" s="28">
        <v>0</v>
      </c>
      <c r="R66" s="28" t="s">
        <v>607</v>
      </c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</row>
    <row r="67" spans="1:31" s="1" customFormat="1" ht="21" customHeight="1">
      <c r="A67" s="11"/>
      <c r="B67" s="72" t="s">
        <v>629</v>
      </c>
      <c r="C67" s="7" t="s">
        <v>501</v>
      </c>
      <c r="D67" s="7" t="s">
        <v>31</v>
      </c>
      <c r="E67" s="28">
        <v>0</v>
      </c>
      <c r="F67" s="28">
        <v>0</v>
      </c>
      <c r="G67" s="28">
        <v>0</v>
      </c>
      <c r="H67" s="28">
        <v>1</v>
      </c>
      <c r="I67" s="28">
        <v>0</v>
      </c>
      <c r="J67" s="28">
        <v>4</v>
      </c>
      <c r="K67" s="28">
        <v>3</v>
      </c>
      <c r="L67" s="28">
        <v>23</v>
      </c>
      <c r="M67" s="7">
        <f t="shared" si="24"/>
        <v>31</v>
      </c>
      <c r="N67" s="8">
        <f t="shared" si="22"/>
        <v>3.7580645161290325</v>
      </c>
      <c r="O67" s="35">
        <f t="shared" si="23"/>
        <v>0.47299607414887623</v>
      </c>
      <c r="P67" s="28">
        <v>0</v>
      </c>
      <c r="Q67" s="28">
        <v>0</v>
      </c>
      <c r="R67" s="28" t="s">
        <v>607</v>
      </c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s="1" customFormat="1" ht="21" customHeight="1">
      <c r="A68" s="12"/>
      <c r="B68" s="66"/>
      <c r="C68" s="12"/>
      <c r="D68" s="12"/>
      <c r="E68" s="103"/>
      <c r="F68" s="103"/>
      <c r="G68" s="103"/>
      <c r="H68" s="103"/>
      <c r="I68" s="103"/>
      <c r="J68" s="103"/>
      <c r="K68" s="103"/>
      <c r="L68" s="103"/>
      <c r="M68" s="12"/>
      <c r="N68" s="13"/>
      <c r="O68" s="60"/>
      <c r="P68" s="103"/>
      <c r="Q68" s="103"/>
      <c r="R68" s="103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s="1" customFormat="1" ht="21" customHeight="1">
      <c r="A69" s="12"/>
      <c r="B69" s="66"/>
      <c r="C69" s="12"/>
      <c r="D69" s="12"/>
      <c r="E69" s="103"/>
      <c r="F69" s="103"/>
      <c r="G69" s="103"/>
      <c r="H69" s="103"/>
      <c r="I69" s="103"/>
      <c r="J69" s="103"/>
      <c r="K69" s="103"/>
      <c r="L69" s="103"/>
      <c r="M69" s="12"/>
      <c r="N69" s="13"/>
      <c r="O69" s="60"/>
      <c r="P69" s="103"/>
      <c r="Q69" s="103"/>
      <c r="R69" s="103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s="1" customFormat="1" ht="21" customHeight="1">
      <c r="A70" s="12"/>
      <c r="B70" s="66"/>
      <c r="C70" s="12"/>
      <c r="D70" s="12"/>
      <c r="E70" s="103"/>
      <c r="F70" s="103"/>
      <c r="G70" s="103"/>
      <c r="H70" s="103"/>
      <c r="I70" s="103"/>
      <c r="J70" s="103"/>
      <c r="K70" s="103"/>
      <c r="L70" s="103"/>
      <c r="M70" s="12"/>
      <c r="N70" s="13"/>
      <c r="O70" s="60"/>
      <c r="P70" s="103"/>
      <c r="Q70" s="103"/>
      <c r="R70" s="103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18" s="1" customFormat="1" ht="29.25">
      <c r="A71" s="135" t="s">
        <v>49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</row>
    <row r="72" spans="1:18" s="1" customFormat="1" ht="29.25">
      <c r="A72" s="135" t="s">
        <v>541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</row>
    <row r="73" spans="1:18" s="17" customFormat="1" ht="23.25">
      <c r="A73" s="149" t="s">
        <v>23</v>
      </c>
      <c r="B73" s="149" t="s">
        <v>0</v>
      </c>
      <c r="C73" s="149" t="s">
        <v>33</v>
      </c>
      <c r="D73" s="149" t="s">
        <v>30</v>
      </c>
      <c r="E73" s="150" t="s">
        <v>18</v>
      </c>
      <c r="F73" s="150"/>
      <c r="G73" s="150"/>
      <c r="H73" s="150"/>
      <c r="I73" s="150"/>
      <c r="J73" s="150"/>
      <c r="K73" s="150"/>
      <c r="L73" s="150"/>
      <c r="M73" s="16" t="s">
        <v>17</v>
      </c>
      <c r="N73" s="142" t="s">
        <v>21</v>
      </c>
      <c r="O73" s="144" t="s">
        <v>22</v>
      </c>
      <c r="P73" s="68"/>
      <c r="Q73" s="68"/>
      <c r="R73" s="149" t="s">
        <v>3</v>
      </c>
    </row>
    <row r="74" spans="1:18" s="17" customFormat="1" ht="23.25">
      <c r="A74" s="149"/>
      <c r="B74" s="149"/>
      <c r="C74" s="149"/>
      <c r="D74" s="149"/>
      <c r="E74" s="15">
        <v>0</v>
      </c>
      <c r="F74" s="15">
        <v>1</v>
      </c>
      <c r="G74" s="15">
        <v>1.5</v>
      </c>
      <c r="H74" s="15">
        <v>2</v>
      </c>
      <c r="I74" s="15">
        <v>2.5</v>
      </c>
      <c r="J74" s="15">
        <v>3</v>
      </c>
      <c r="K74" s="15">
        <v>3.5</v>
      </c>
      <c r="L74" s="15">
        <v>4</v>
      </c>
      <c r="M74" s="18" t="s">
        <v>20</v>
      </c>
      <c r="N74" s="142"/>
      <c r="O74" s="144"/>
      <c r="P74" s="69" t="s">
        <v>1</v>
      </c>
      <c r="Q74" s="69" t="s">
        <v>2</v>
      </c>
      <c r="R74" s="149"/>
    </row>
    <row r="75" spans="1:18" s="17" customFormat="1" ht="21.75">
      <c r="A75" s="15" t="s">
        <v>637</v>
      </c>
      <c r="B75" s="72" t="s">
        <v>620</v>
      </c>
      <c r="C75" s="15" t="s">
        <v>621</v>
      </c>
      <c r="D75" s="15" t="s">
        <v>31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23</v>
      </c>
      <c r="M75" s="15">
        <f aca="true" t="shared" si="25" ref="M75:M84">SUM(E75:L75)</f>
        <v>23</v>
      </c>
      <c r="N75" s="19">
        <f aca="true" t="shared" si="26" ref="N75:N84">((4*L75)+(3.5*K75)+(3*J75)+(2.5*I75)+(2*H75)+(1.5*G75)+(F75))/M75</f>
        <v>4</v>
      </c>
      <c r="O75" s="35">
        <f aca="true" t="shared" si="27" ref="O75:O84">SQRT((16*L75+12.25*K75+9*J75+6.25*I75+4*H75+2.25*G75+F75)/M75-(N75^2))</f>
        <v>0</v>
      </c>
      <c r="P75" s="28">
        <v>0</v>
      </c>
      <c r="Q75" s="28">
        <v>0</v>
      </c>
      <c r="R75" s="28" t="s">
        <v>633</v>
      </c>
    </row>
    <row r="76" spans="1:18" s="17" customFormat="1" ht="21.75">
      <c r="A76" s="16"/>
      <c r="B76" s="72" t="s">
        <v>288</v>
      </c>
      <c r="C76" s="131" t="s">
        <v>636</v>
      </c>
      <c r="D76" s="15" t="s">
        <v>32</v>
      </c>
      <c r="E76" s="28">
        <v>0</v>
      </c>
      <c r="F76" s="28">
        <v>3</v>
      </c>
      <c r="G76" s="28">
        <v>0</v>
      </c>
      <c r="H76" s="28">
        <v>4</v>
      </c>
      <c r="I76" s="28">
        <v>2</v>
      </c>
      <c r="J76" s="28">
        <v>6</v>
      </c>
      <c r="K76" s="28">
        <v>7</v>
      </c>
      <c r="L76" s="28">
        <v>56</v>
      </c>
      <c r="M76" s="15">
        <f>SUM(E76:L76)</f>
        <v>78</v>
      </c>
      <c r="N76" s="19">
        <f>((4*L76)+(3.5*K76)+(3*J76)+(2.5*I76)+(2*H76)+(1.5*G76)+(F76))/M76</f>
        <v>3.621794871794872</v>
      </c>
      <c r="O76" s="35">
        <f>SQRT((16*L76+12.25*K76+9*J76+6.25*I76+4*H76+2.25*G76+F76)/M76-(N76^2))</f>
        <v>0.7518605019102119</v>
      </c>
      <c r="P76" s="28">
        <v>0</v>
      </c>
      <c r="Q76" s="28">
        <v>0</v>
      </c>
      <c r="R76" s="28" t="s">
        <v>633</v>
      </c>
    </row>
    <row r="77" spans="1:18" s="17" customFormat="1" ht="21.75">
      <c r="A77" s="20"/>
      <c r="B77" s="72" t="s">
        <v>289</v>
      </c>
      <c r="C77" s="15" t="s">
        <v>499</v>
      </c>
      <c r="D77" s="15" t="s">
        <v>31</v>
      </c>
      <c r="E77" s="28">
        <v>2</v>
      </c>
      <c r="F77" s="28">
        <v>8</v>
      </c>
      <c r="G77" s="28">
        <v>6</v>
      </c>
      <c r="H77" s="28">
        <v>15</v>
      </c>
      <c r="I77" s="28">
        <v>38</v>
      </c>
      <c r="J77" s="28">
        <v>176</v>
      </c>
      <c r="K77" s="28">
        <v>117</v>
      </c>
      <c r="L77" s="28">
        <v>83</v>
      </c>
      <c r="M77" s="15">
        <f>SUM(E77:L77)</f>
        <v>445</v>
      </c>
      <c r="N77" s="19">
        <f>((4*L77)+(3.5*K77)+(3*J77)+(2.5*I77)+(2*H77)+(1.5*G77)+(F77))/M77</f>
        <v>3.1719101123595506</v>
      </c>
      <c r="O77" s="35">
        <f>SQRT((16*L77+12.25*K77+9*J77+6.25*I77+4*H77+2.25*G77+F77)/M77-(N77^2))</f>
        <v>0.6484187792380213</v>
      </c>
      <c r="P77" s="28">
        <v>0</v>
      </c>
      <c r="Q77" s="28">
        <v>0</v>
      </c>
      <c r="R77" s="28" t="s">
        <v>633</v>
      </c>
    </row>
    <row r="78" spans="1:18" s="17" customFormat="1" ht="21.75">
      <c r="A78" s="20"/>
      <c r="B78" s="72" t="s">
        <v>290</v>
      </c>
      <c r="C78" s="15" t="s">
        <v>500</v>
      </c>
      <c r="D78" s="15" t="s">
        <v>31</v>
      </c>
      <c r="E78" s="28">
        <v>0</v>
      </c>
      <c r="F78" s="28">
        <v>35</v>
      </c>
      <c r="G78" s="28">
        <v>65</v>
      </c>
      <c r="H78" s="28">
        <v>71</v>
      </c>
      <c r="I78" s="28">
        <v>36</v>
      </c>
      <c r="J78" s="28">
        <v>33</v>
      </c>
      <c r="K78" s="28">
        <v>30</v>
      </c>
      <c r="L78" s="28">
        <v>173</v>
      </c>
      <c r="M78" s="15">
        <f>SUM(E78:L78)</f>
        <v>443</v>
      </c>
      <c r="N78" s="19">
        <f>((4*L78)+(3.5*K78)+(3*J78)+(2.5*I78)+(2*H78)+(1.5*G78)+(F78))/M78</f>
        <v>2.845372460496614</v>
      </c>
      <c r="O78" s="35">
        <f>SQRT((16*L78+12.25*K78+9*J78+6.25*I78+4*H78+2.25*G78+F78)/M78-(N78^2))</f>
        <v>1.1001313419884566</v>
      </c>
      <c r="P78" s="28">
        <v>2</v>
      </c>
      <c r="Q78" s="28">
        <v>0</v>
      </c>
      <c r="R78" s="28" t="s">
        <v>633</v>
      </c>
    </row>
    <row r="79" spans="1:18" s="17" customFormat="1" ht="21.75">
      <c r="A79" s="20"/>
      <c r="B79" s="72" t="s">
        <v>291</v>
      </c>
      <c r="C79" s="15" t="s">
        <v>501</v>
      </c>
      <c r="D79" s="15" t="s">
        <v>31</v>
      </c>
      <c r="E79" s="28">
        <v>0</v>
      </c>
      <c r="F79" s="28">
        <v>22</v>
      </c>
      <c r="G79" s="28">
        <v>36</v>
      </c>
      <c r="H79" s="28">
        <v>45</v>
      </c>
      <c r="I79" s="28">
        <v>55</v>
      </c>
      <c r="J79" s="28">
        <v>77</v>
      </c>
      <c r="K79" s="28">
        <v>91</v>
      </c>
      <c r="L79" s="28">
        <v>117</v>
      </c>
      <c r="M79" s="15">
        <f>SUM(E79:L79)</f>
        <v>443</v>
      </c>
      <c r="N79" s="19">
        <f>((4*L79)+(3.5*K79)+(3*J79)+(2.5*I79)+(2*H79)+(1.5*G79)+(F79))/M79</f>
        <v>2.981941309255079</v>
      </c>
      <c r="O79" s="35">
        <f>SQRT((16*L79+12.25*K79+9*J79+6.25*I79+4*H79+2.25*G79+F79)/M79-(N79^2))</f>
        <v>0.9106288979509648</v>
      </c>
      <c r="P79" s="28">
        <v>2</v>
      </c>
      <c r="Q79" s="28">
        <v>0</v>
      </c>
      <c r="R79" s="28" t="s">
        <v>633</v>
      </c>
    </row>
    <row r="80" spans="1:18" s="17" customFormat="1" ht="21.75">
      <c r="A80" s="20"/>
      <c r="B80" s="72" t="s">
        <v>292</v>
      </c>
      <c r="C80" s="131" t="s">
        <v>636</v>
      </c>
      <c r="D80" s="15" t="s">
        <v>32</v>
      </c>
      <c r="E80" s="28">
        <v>1</v>
      </c>
      <c r="F80" s="28">
        <v>0</v>
      </c>
      <c r="G80" s="28">
        <v>0</v>
      </c>
      <c r="H80" s="28">
        <v>2</v>
      </c>
      <c r="I80" s="28">
        <v>4</v>
      </c>
      <c r="J80" s="28">
        <v>15</v>
      </c>
      <c r="K80" s="28">
        <v>30</v>
      </c>
      <c r="L80" s="28">
        <v>26</v>
      </c>
      <c r="M80" s="15">
        <f t="shared" si="25"/>
        <v>78</v>
      </c>
      <c r="N80" s="19">
        <f t="shared" si="26"/>
        <v>3.4358974358974357</v>
      </c>
      <c r="O80" s="35">
        <f t="shared" si="27"/>
        <v>0.6271576824941049</v>
      </c>
      <c r="P80" s="28">
        <v>0</v>
      </c>
      <c r="Q80" s="28">
        <v>0</v>
      </c>
      <c r="R80" s="28" t="s">
        <v>634</v>
      </c>
    </row>
    <row r="81" spans="1:18" s="17" customFormat="1" ht="21.75">
      <c r="A81" s="20"/>
      <c r="B81" s="72" t="s">
        <v>293</v>
      </c>
      <c r="C81" s="15" t="s">
        <v>502</v>
      </c>
      <c r="D81" s="15" t="s">
        <v>31</v>
      </c>
      <c r="E81" s="28">
        <v>4</v>
      </c>
      <c r="F81" s="28">
        <v>21</v>
      </c>
      <c r="G81" s="28">
        <v>30</v>
      </c>
      <c r="H81" s="28">
        <v>50</v>
      </c>
      <c r="I81" s="28">
        <v>80</v>
      </c>
      <c r="J81" s="28">
        <v>127</v>
      </c>
      <c r="K81" s="28">
        <v>60</v>
      </c>
      <c r="L81" s="28">
        <v>71</v>
      </c>
      <c r="M81" s="15">
        <f t="shared" si="25"/>
        <v>443</v>
      </c>
      <c r="N81" s="19">
        <f t="shared" si="26"/>
        <v>2.801354401805869</v>
      </c>
      <c r="O81" s="35">
        <f t="shared" si="27"/>
        <v>0.8578665165269838</v>
      </c>
      <c r="P81" s="28">
        <v>0</v>
      </c>
      <c r="Q81" s="28">
        <v>0</v>
      </c>
      <c r="R81" s="28" t="s">
        <v>634</v>
      </c>
    </row>
    <row r="82" spans="1:18" s="17" customFormat="1" ht="21.75">
      <c r="A82" s="20"/>
      <c r="B82" s="72" t="s">
        <v>294</v>
      </c>
      <c r="C82" s="15" t="s">
        <v>503</v>
      </c>
      <c r="D82" s="15" t="s">
        <v>31</v>
      </c>
      <c r="E82" s="28">
        <v>3</v>
      </c>
      <c r="F82" s="28">
        <v>14</v>
      </c>
      <c r="G82" s="28">
        <v>67</v>
      </c>
      <c r="H82" s="28">
        <v>48</v>
      </c>
      <c r="I82" s="28">
        <v>80</v>
      </c>
      <c r="J82" s="28">
        <v>63</v>
      </c>
      <c r="K82" s="28">
        <v>38</v>
      </c>
      <c r="L82" s="28">
        <v>129</v>
      </c>
      <c r="M82" s="15">
        <f t="shared" si="25"/>
        <v>442</v>
      </c>
      <c r="N82" s="19">
        <f t="shared" si="26"/>
        <v>2.824660633484163</v>
      </c>
      <c r="O82" s="35">
        <f t="shared" si="27"/>
        <v>0.9824952063657739</v>
      </c>
      <c r="P82" s="28">
        <v>1</v>
      </c>
      <c r="Q82" s="28">
        <v>0</v>
      </c>
      <c r="R82" s="28" t="s">
        <v>634</v>
      </c>
    </row>
    <row r="83" spans="1:18" s="17" customFormat="1" ht="21.75">
      <c r="A83" s="20"/>
      <c r="B83" s="72" t="s">
        <v>295</v>
      </c>
      <c r="C83" s="15" t="s">
        <v>504</v>
      </c>
      <c r="D83" s="15" t="s">
        <v>31</v>
      </c>
      <c r="E83" s="28">
        <v>4</v>
      </c>
      <c r="F83" s="28">
        <v>127</v>
      </c>
      <c r="G83" s="28">
        <v>27</v>
      </c>
      <c r="H83" s="28">
        <v>46</v>
      </c>
      <c r="I83" s="28">
        <v>95</v>
      </c>
      <c r="J83" s="28">
        <v>54</v>
      </c>
      <c r="K83" s="28">
        <v>34</v>
      </c>
      <c r="L83" s="28">
        <v>56</v>
      </c>
      <c r="M83" s="15">
        <f t="shared" si="25"/>
        <v>443</v>
      </c>
      <c r="N83" s="19">
        <f t="shared" si="26"/>
        <v>2.2618510158013545</v>
      </c>
      <c r="O83" s="35">
        <f t="shared" si="27"/>
        <v>1.0598620828620033</v>
      </c>
      <c r="P83" s="28">
        <v>0</v>
      </c>
      <c r="Q83" s="28">
        <v>0</v>
      </c>
      <c r="R83" s="28" t="s">
        <v>634</v>
      </c>
    </row>
    <row r="84" spans="1:256" s="1" customFormat="1" ht="21.75" customHeight="1">
      <c r="A84" s="153" t="s">
        <v>42</v>
      </c>
      <c r="B84" s="154"/>
      <c r="C84" s="154"/>
      <c r="D84" s="155"/>
      <c r="E84" s="31">
        <f aca="true" t="shared" si="28" ref="E84:L84">SUM(E29:E47,E52:E67,E75:E83)</f>
        <v>134</v>
      </c>
      <c r="F84" s="31">
        <f t="shared" si="28"/>
        <v>727</v>
      </c>
      <c r="G84" s="31">
        <f t="shared" si="28"/>
        <v>829</v>
      </c>
      <c r="H84" s="31">
        <f t="shared" si="28"/>
        <v>1525</v>
      </c>
      <c r="I84" s="31">
        <f t="shared" si="28"/>
        <v>1825</v>
      </c>
      <c r="J84" s="31">
        <f t="shared" si="28"/>
        <v>1777</v>
      </c>
      <c r="K84" s="31">
        <f t="shared" si="28"/>
        <v>1086</v>
      </c>
      <c r="L84" s="31">
        <f t="shared" si="28"/>
        <v>1825</v>
      </c>
      <c r="M84" s="61">
        <f t="shared" si="25"/>
        <v>9728</v>
      </c>
      <c r="N84" s="8">
        <f t="shared" si="26"/>
        <v>2.674239309210526</v>
      </c>
      <c r="O84" s="35">
        <f t="shared" si="27"/>
        <v>0.9631717778528162</v>
      </c>
      <c r="P84" s="31">
        <f>SUM(P29:P47,P52:P67,P75:P83)</f>
        <v>6</v>
      </c>
      <c r="Q84" s="31">
        <f>SUM(Q29:Q47,Q52:Q67,Q75:Q83)</f>
        <v>6</v>
      </c>
      <c r="R84" s="32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19" s="12" customFormat="1" ht="21.75" customHeight="1">
      <c r="A85" s="153" t="s">
        <v>44</v>
      </c>
      <c r="B85" s="154"/>
      <c r="C85" s="154"/>
      <c r="D85" s="155"/>
      <c r="E85" s="8">
        <f aca="true" t="shared" si="29" ref="E85:L85">(E84*100)/$M84</f>
        <v>1.377467105263158</v>
      </c>
      <c r="F85" s="8">
        <f t="shared" si="29"/>
        <v>7.473273026315789</v>
      </c>
      <c r="G85" s="8">
        <f t="shared" si="29"/>
        <v>8.521792763157896</v>
      </c>
      <c r="H85" s="8">
        <f t="shared" si="29"/>
        <v>15.67639802631579</v>
      </c>
      <c r="I85" s="8">
        <f t="shared" si="29"/>
        <v>18.760279605263158</v>
      </c>
      <c r="J85" s="8">
        <f t="shared" si="29"/>
        <v>18.26685855263158</v>
      </c>
      <c r="K85" s="8">
        <f t="shared" si="29"/>
        <v>11.163651315789474</v>
      </c>
      <c r="L85" s="8">
        <f t="shared" si="29"/>
        <v>18.760279605263158</v>
      </c>
      <c r="M85" s="8">
        <f>((M84-(P84+Q84))*100)/$M84</f>
        <v>99.87664473684211</v>
      </c>
      <c r="N85" s="23" t="s">
        <v>19</v>
      </c>
      <c r="O85" s="36" t="s">
        <v>19</v>
      </c>
      <c r="P85" s="8">
        <f>(P84*100)/$M84</f>
        <v>0.061677631578947366</v>
      </c>
      <c r="Q85" s="8">
        <f>(Q84*100)/$M84</f>
        <v>0.061677631578947366</v>
      </c>
      <c r="R85" s="11"/>
      <c r="S85" s="58"/>
    </row>
    <row r="86" spans="1:18" s="49" customFormat="1" ht="18.7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6"/>
      <c r="O86" s="57"/>
      <c r="P86" s="55"/>
      <c r="Q86" s="55"/>
      <c r="R86" s="55"/>
    </row>
    <row r="87" spans="1:18" s="49" customFormat="1" ht="18.7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6"/>
      <c r="O87" s="57"/>
      <c r="P87" s="55"/>
      <c r="Q87" s="55"/>
      <c r="R87" s="55"/>
    </row>
    <row r="88" spans="1:18" s="49" customFormat="1" ht="18.7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6"/>
      <c r="O88" s="57"/>
      <c r="P88" s="55"/>
      <c r="Q88" s="55"/>
      <c r="R88" s="55"/>
    </row>
    <row r="89" spans="1:18" s="49" customFormat="1" ht="18.7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6"/>
      <c r="O89" s="57"/>
      <c r="P89" s="55"/>
      <c r="Q89" s="55"/>
      <c r="R89" s="55"/>
    </row>
    <row r="90" spans="1:18" s="49" customFormat="1" ht="18.7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6"/>
      <c r="O90" s="57"/>
      <c r="P90" s="55"/>
      <c r="Q90" s="55"/>
      <c r="R90" s="55"/>
    </row>
    <row r="91" spans="1:18" s="49" customFormat="1" ht="18.7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6"/>
      <c r="O91" s="57"/>
      <c r="P91" s="55"/>
      <c r="Q91" s="55"/>
      <c r="R91" s="55"/>
    </row>
    <row r="92" spans="1:18" s="49" customFormat="1" ht="18.7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6"/>
      <c r="O92" s="57"/>
      <c r="P92" s="55"/>
      <c r="Q92" s="55"/>
      <c r="R92" s="55"/>
    </row>
    <row r="93" spans="1:18" s="49" customFormat="1" ht="18.7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6"/>
      <c r="O93" s="57"/>
      <c r="P93" s="55"/>
      <c r="Q93" s="55"/>
      <c r="R93" s="55"/>
    </row>
    <row r="94" spans="1:18" s="49" customFormat="1" ht="18.7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6"/>
      <c r="O94" s="57"/>
      <c r="P94" s="55"/>
      <c r="Q94" s="55"/>
      <c r="R94" s="55"/>
    </row>
    <row r="95" spans="1:18" s="49" customFormat="1" ht="18.7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6"/>
      <c r="O95" s="57"/>
      <c r="P95" s="55"/>
      <c r="Q95" s="55"/>
      <c r="R95" s="55"/>
    </row>
    <row r="96" spans="1:18" s="49" customFormat="1" ht="18.7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6"/>
      <c r="O96" s="57"/>
      <c r="P96" s="55"/>
      <c r="Q96" s="55"/>
      <c r="R96" s="55"/>
    </row>
    <row r="97" spans="1:18" s="49" customFormat="1" ht="18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6"/>
      <c r="O97" s="57"/>
      <c r="P97" s="55"/>
      <c r="Q97" s="55"/>
      <c r="R97" s="55"/>
    </row>
    <row r="98" spans="1:18" s="49" customFormat="1" ht="18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6"/>
      <c r="O98" s="57"/>
      <c r="P98" s="55"/>
      <c r="Q98" s="55"/>
      <c r="R98" s="55"/>
    </row>
    <row r="99" spans="1:18" s="49" customFormat="1" ht="18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6"/>
      <c r="O99" s="57"/>
      <c r="P99" s="55"/>
      <c r="Q99" s="55"/>
      <c r="R99" s="55"/>
    </row>
    <row r="100" spans="1:18" s="49" customFormat="1" ht="18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6"/>
      <c r="O100" s="57"/>
      <c r="P100" s="55"/>
      <c r="Q100" s="55"/>
      <c r="R100" s="55"/>
    </row>
    <row r="101" spans="1:18" s="49" customFormat="1" ht="18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6"/>
      <c r="O101" s="57"/>
      <c r="P101" s="55"/>
      <c r="Q101" s="55"/>
      <c r="R101" s="55"/>
    </row>
    <row r="102" spans="1:18" s="49" customFormat="1" ht="18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6"/>
      <c r="O102" s="57"/>
      <c r="P102" s="55"/>
      <c r="Q102" s="55"/>
      <c r="R102" s="55"/>
    </row>
    <row r="103" spans="1:18" s="49" customFormat="1" ht="18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6"/>
      <c r="O103" s="57"/>
      <c r="P103" s="55"/>
      <c r="Q103" s="55"/>
      <c r="R103" s="55"/>
    </row>
    <row r="104" spans="1:18" s="49" customFormat="1" ht="18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6"/>
      <c r="O104" s="57"/>
      <c r="P104" s="55"/>
      <c r="Q104" s="55"/>
      <c r="R104" s="55"/>
    </row>
    <row r="105" spans="1:18" s="49" customFormat="1" ht="18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6"/>
      <c r="O105" s="57"/>
      <c r="P105" s="55"/>
      <c r="Q105" s="55"/>
      <c r="R105" s="55"/>
    </row>
    <row r="106" spans="1:18" s="49" customFormat="1" ht="18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6"/>
      <c r="O106" s="57"/>
      <c r="P106" s="55"/>
      <c r="Q106" s="55"/>
      <c r="R106" s="55"/>
    </row>
    <row r="107" spans="1:18" s="49" customFormat="1" ht="18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6"/>
      <c r="O107" s="57"/>
      <c r="P107" s="55"/>
      <c r="Q107" s="55"/>
      <c r="R107" s="55"/>
    </row>
    <row r="108" spans="1:18" s="49" customFormat="1" ht="18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6"/>
      <c r="O108" s="57"/>
      <c r="P108" s="55"/>
      <c r="Q108" s="55"/>
      <c r="R108" s="55"/>
    </row>
    <row r="109" spans="1:18" s="49" customFormat="1" ht="18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6"/>
      <c r="O109" s="57"/>
      <c r="P109" s="55"/>
      <c r="Q109" s="55"/>
      <c r="R109" s="55"/>
    </row>
    <row r="110" spans="1:18" s="49" customFormat="1" ht="18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6"/>
      <c r="O110" s="57"/>
      <c r="P110" s="55"/>
      <c r="Q110" s="55"/>
      <c r="R110" s="55"/>
    </row>
    <row r="111" spans="1:18" s="49" customFormat="1" ht="18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6"/>
      <c r="O111" s="57"/>
      <c r="P111" s="55"/>
      <c r="Q111" s="55"/>
      <c r="R111" s="55"/>
    </row>
    <row r="112" spans="1:18" s="49" customFormat="1" ht="18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6"/>
      <c r="O112" s="57"/>
      <c r="P112" s="55"/>
      <c r="Q112" s="55"/>
      <c r="R112" s="55"/>
    </row>
    <row r="113" spans="1:18" s="49" customFormat="1" ht="18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6"/>
      <c r="O113" s="57"/>
      <c r="P113" s="55"/>
      <c r="Q113" s="55"/>
      <c r="R113" s="55"/>
    </row>
    <row r="114" spans="1:18" s="49" customFormat="1" ht="18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6"/>
      <c r="O114" s="57"/>
      <c r="P114" s="55"/>
      <c r="Q114" s="55"/>
      <c r="R114" s="55"/>
    </row>
    <row r="115" spans="1:18" s="49" customFormat="1" ht="18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6"/>
      <c r="O115" s="57"/>
      <c r="P115" s="55"/>
      <c r="Q115" s="55"/>
      <c r="R115" s="55"/>
    </row>
  </sheetData>
  <mergeCells count="46">
    <mergeCell ref="A20:D20"/>
    <mergeCell ref="A21:D21"/>
    <mergeCell ref="A48:R48"/>
    <mergeCell ref="E50:L50"/>
    <mergeCell ref="N50:N51"/>
    <mergeCell ref="O50:O51"/>
    <mergeCell ref="R50:R51"/>
    <mergeCell ref="A50:A51"/>
    <mergeCell ref="B50:B51"/>
    <mergeCell ref="C50:C51"/>
    <mergeCell ref="D50:D51"/>
    <mergeCell ref="E27:L27"/>
    <mergeCell ref="N27:N28"/>
    <mergeCell ref="O27:O28"/>
    <mergeCell ref="A49:R49"/>
    <mergeCell ref="R27:R28"/>
    <mergeCell ref="A27:A28"/>
    <mergeCell ref="B27:B28"/>
    <mergeCell ref="C27:C28"/>
    <mergeCell ref="D27:D28"/>
    <mergeCell ref="E3:L3"/>
    <mergeCell ref="N3:N4"/>
    <mergeCell ref="O3:O4"/>
    <mergeCell ref="R3:R4"/>
    <mergeCell ref="P3:P4"/>
    <mergeCell ref="Q3:Q4"/>
    <mergeCell ref="A84:D84"/>
    <mergeCell ref="A85:D85"/>
    <mergeCell ref="A1:R1"/>
    <mergeCell ref="A2:R2"/>
    <mergeCell ref="A25:R25"/>
    <mergeCell ref="A26:R26"/>
    <mergeCell ref="A3:A4"/>
    <mergeCell ref="B3:B4"/>
    <mergeCell ref="C3:C4"/>
    <mergeCell ref="D3:D4"/>
    <mergeCell ref="A71:R71"/>
    <mergeCell ref="A72:R72"/>
    <mergeCell ref="A73:A74"/>
    <mergeCell ref="B73:B74"/>
    <mergeCell ref="C73:C74"/>
    <mergeCell ref="D73:D74"/>
    <mergeCell ref="E73:L73"/>
    <mergeCell ref="N73:N74"/>
    <mergeCell ref="O73:O74"/>
    <mergeCell ref="R73:R74"/>
  </mergeCells>
  <printOptions/>
  <pageMargins left="0.75" right="0.47" top="0.54" bottom="0.57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6"/>
  <sheetViews>
    <sheetView workbookViewId="0" topLeftCell="A58">
      <selection activeCell="E74" sqref="E74:L74"/>
    </sheetView>
  </sheetViews>
  <sheetFormatPr defaultColWidth="9.140625" defaultRowHeight="12.75"/>
  <cols>
    <col min="1" max="1" width="8.28125" style="3" bestFit="1" customWidth="1"/>
    <col min="2" max="2" width="7.8515625" style="0" bestFit="1" customWidth="1"/>
    <col min="3" max="3" width="18.421875" style="0" bestFit="1" customWidth="1"/>
    <col min="4" max="4" width="10.7109375" style="0" bestFit="1" customWidth="1"/>
    <col min="5" max="6" width="4.421875" style="3" bestFit="1" customWidth="1"/>
    <col min="7" max="12" width="5.421875" style="3" bestFit="1" customWidth="1"/>
    <col min="13" max="13" width="13.7109375" style="3" bestFit="1" customWidth="1"/>
    <col min="14" max="14" width="7.57421875" style="6" customWidth="1"/>
    <col min="15" max="15" width="7.57421875" style="42" customWidth="1"/>
    <col min="16" max="17" width="4.421875" style="3" bestFit="1" customWidth="1"/>
    <col min="18" max="18" width="8.57421875" style="0" bestFit="1" customWidth="1"/>
    <col min="21" max="21" width="10.00390625" style="0" bestFit="1" customWidth="1"/>
    <col min="22" max="35" width="7.00390625" style="0" customWidth="1"/>
  </cols>
  <sheetData>
    <row r="1" spans="1:18" s="106" customFormat="1" ht="26.25">
      <c r="A1" s="146" t="s">
        <v>50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18" s="106" customFormat="1" ht="26.25">
      <c r="A2" s="146" t="s">
        <v>521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32" s="1" customFormat="1" ht="23.25">
      <c r="A3" s="142" t="s">
        <v>23</v>
      </c>
      <c r="B3" s="142" t="s">
        <v>0</v>
      </c>
      <c r="C3" s="142" t="s">
        <v>33</v>
      </c>
      <c r="D3" s="142" t="s">
        <v>30</v>
      </c>
      <c r="E3" s="143" t="s">
        <v>18</v>
      </c>
      <c r="F3" s="143"/>
      <c r="G3" s="143"/>
      <c r="H3" s="143"/>
      <c r="I3" s="143"/>
      <c r="J3" s="143"/>
      <c r="K3" s="143"/>
      <c r="L3" s="143"/>
      <c r="M3" s="9" t="s">
        <v>17</v>
      </c>
      <c r="N3" s="142" t="s">
        <v>21</v>
      </c>
      <c r="O3" s="144" t="s">
        <v>22</v>
      </c>
      <c r="P3" s="68"/>
      <c r="Q3" s="68"/>
      <c r="R3" s="142" t="s">
        <v>3</v>
      </c>
      <c r="V3" s="12">
        <v>0</v>
      </c>
      <c r="W3" s="12">
        <v>1</v>
      </c>
      <c r="X3" s="12">
        <v>1.5</v>
      </c>
      <c r="Y3" s="12">
        <v>2</v>
      </c>
      <c r="Z3" s="12">
        <v>2.5</v>
      </c>
      <c r="AA3" s="12">
        <v>3</v>
      </c>
      <c r="AB3" s="12">
        <v>3.5</v>
      </c>
      <c r="AC3" s="12">
        <v>4</v>
      </c>
      <c r="AD3" s="12" t="s">
        <v>42</v>
      </c>
      <c r="AE3" s="12" t="s">
        <v>1</v>
      </c>
      <c r="AF3" s="1" t="s">
        <v>2</v>
      </c>
    </row>
    <row r="4" spans="1:32" s="1" customFormat="1" ht="23.25">
      <c r="A4" s="142"/>
      <c r="B4" s="142"/>
      <c r="C4" s="142"/>
      <c r="D4" s="142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20</v>
      </c>
      <c r="N4" s="142"/>
      <c r="O4" s="144"/>
      <c r="P4" s="69" t="s">
        <v>1</v>
      </c>
      <c r="Q4" s="69" t="s">
        <v>2</v>
      </c>
      <c r="R4" s="142"/>
      <c r="U4" s="1" t="s">
        <v>24</v>
      </c>
      <c r="V4" s="1">
        <f>SUM(E5:E10)</f>
        <v>8</v>
      </c>
      <c r="W4" s="1">
        <f aca="true" t="shared" si="0" ref="W4:AC4">SUM(F5:F10)</f>
        <v>317</v>
      </c>
      <c r="X4" s="1">
        <f t="shared" si="0"/>
        <v>378</v>
      </c>
      <c r="Y4" s="1">
        <f t="shared" si="0"/>
        <v>534</v>
      </c>
      <c r="Z4" s="1">
        <f t="shared" si="0"/>
        <v>529</v>
      </c>
      <c r="AA4" s="1">
        <f t="shared" si="0"/>
        <v>539</v>
      </c>
      <c r="AB4" s="1">
        <f t="shared" si="0"/>
        <v>391</v>
      </c>
      <c r="AC4" s="1">
        <f t="shared" si="0"/>
        <v>562</v>
      </c>
      <c r="AD4" s="1">
        <f>SUM(V4:AC4)</f>
        <v>3258</v>
      </c>
      <c r="AE4" s="1">
        <f>SUM(P5:P10)</f>
        <v>0</v>
      </c>
      <c r="AF4" s="1">
        <f>SUM(Q5:Q10)</f>
        <v>0</v>
      </c>
    </row>
    <row r="5" spans="1:32" s="1" customFormat="1" ht="23.25">
      <c r="A5" s="7" t="s">
        <v>24</v>
      </c>
      <c r="B5" s="22" t="s">
        <v>83</v>
      </c>
      <c r="C5" s="75" t="s">
        <v>452</v>
      </c>
      <c r="D5" s="22" t="s">
        <v>32</v>
      </c>
      <c r="E5" s="7">
        <v>0</v>
      </c>
      <c r="F5" s="7">
        <v>23</v>
      </c>
      <c r="G5" s="7">
        <v>31</v>
      </c>
      <c r="H5" s="7">
        <v>38</v>
      </c>
      <c r="I5" s="7">
        <v>69</v>
      </c>
      <c r="J5" s="7">
        <v>92</v>
      </c>
      <c r="K5" s="7">
        <v>115</v>
      </c>
      <c r="L5" s="7">
        <v>175</v>
      </c>
      <c r="M5" s="7">
        <f aca="true" t="shared" si="1" ref="M5:M16">SUM(E5:L5)</f>
        <v>543</v>
      </c>
      <c r="N5" s="8">
        <f aca="true" t="shared" si="2" ref="N5:N16">((4*L5)+(3.5*K5)+(3*J5)+(2.5*I5)+(2*H5)+(1.5*G5)+(F5))/M5</f>
        <v>3.1243093922651934</v>
      </c>
      <c r="O5" s="40">
        <f aca="true" t="shared" si="3" ref="O5:O16">SQRT((16*L5+12.25*K5+9*J5+6.25*I5+4*H5+2.25*G5+F5)/M5-(N5^2))</f>
        <v>0.8714407917051494</v>
      </c>
      <c r="P5" s="7">
        <v>0</v>
      </c>
      <c r="Q5" s="7">
        <v>0</v>
      </c>
      <c r="R5" s="7" t="s">
        <v>523</v>
      </c>
      <c r="U5" s="1" t="s">
        <v>25</v>
      </c>
      <c r="V5" s="1">
        <f>SUM(E11:E16)</f>
        <v>89</v>
      </c>
      <c r="W5" s="1">
        <f aca="true" t="shared" si="4" ref="W5:AC5">SUM(F11:F16)</f>
        <v>339</v>
      </c>
      <c r="X5" s="1">
        <f t="shared" si="4"/>
        <v>270</v>
      </c>
      <c r="Y5" s="1">
        <f t="shared" si="4"/>
        <v>390</v>
      </c>
      <c r="Z5" s="1">
        <f t="shared" si="4"/>
        <v>563</v>
      </c>
      <c r="AA5" s="1">
        <f t="shared" si="4"/>
        <v>587</v>
      </c>
      <c r="AB5" s="1">
        <f t="shared" si="4"/>
        <v>463</v>
      </c>
      <c r="AC5" s="1">
        <f t="shared" si="4"/>
        <v>683</v>
      </c>
      <c r="AD5" s="1">
        <f>SUM(V5:AC5)</f>
        <v>3384</v>
      </c>
      <c r="AE5" s="1">
        <f>SUM(P11:P16)</f>
        <v>0</v>
      </c>
      <c r="AF5" s="1">
        <f>SUM(Q11:Q16)</f>
        <v>0</v>
      </c>
    </row>
    <row r="6" spans="1:32" s="1" customFormat="1" ht="23.25">
      <c r="A6" s="9"/>
      <c r="B6" s="22" t="s">
        <v>84</v>
      </c>
      <c r="C6" s="22" t="s">
        <v>555</v>
      </c>
      <c r="D6" s="22" t="s">
        <v>32</v>
      </c>
      <c r="E6" s="7">
        <v>0</v>
      </c>
      <c r="F6" s="7">
        <v>62</v>
      </c>
      <c r="G6" s="7">
        <v>140</v>
      </c>
      <c r="H6" s="7">
        <v>110</v>
      </c>
      <c r="I6" s="7">
        <v>108</v>
      </c>
      <c r="J6" s="7">
        <v>52</v>
      </c>
      <c r="K6" s="7">
        <v>32</v>
      </c>
      <c r="L6" s="7">
        <v>39</v>
      </c>
      <c r="M6" s="7">
        <f t="shared" si="1"/>
        <v>543</v>
      </c>
      <c r="N6" s="8">
        <f t="shared" si="2"/>
        <v>2.1841620626151013</v>
      </c>
      <c r="O6" s="40">
        <f t="shared" si="3"/>
        <v>0.8426737611070854</v>
      </c>
      <c r="P6" s="7">
        <v>0</v>
      </c>
      <c r="Q6" s="7">
        <v>0</v>
      </c>
      <c r="R6" s="7" t="s">
        <v>523</v>
      </c>
      <c r="U6" s="1" t="s">
        <v>26</v>
      </c>
      <c r="V6" s="1">
        <f>SUM(E26:E28)</f>
        <v>28</v>
      </c>
      <c r="W6" s="1">
        <f aca="true" t="shared" si="5" ref="W6:AC6">SUM(F26:F28)</f>
        <v>198</v>
      </c>
      <c r="X6" s="1">
        <f t="shared" si="5"/>
        <v>105</v>
      </c>
      <c r="Y6" s="1">
        <f t="shared" si="5"/>
        <v>221</v>
      </c>
      <c r="Z6" s="1">
        <f t="shared" si="5"/>
        <v>180</v>
      </c>
      <c r="AA6" s="1">
        <f t="shared" si="5"/>
        <v>238</v>
      </c>
      <c r="AB6" s="1">
        <f t="shared" si="5"/>
        <v>183</v>
      </c>
      <c r="AC6" s="1">
        <f t="shared" si="5"/>
        <v>491</v>
      </c>
      <c r="AD6" s="1">
        <f>SUM(V6:AC6)</f>
        <v>1644</v>
      </c>
      <c r="AE6" s="1">
        <f>SUM(P26:P28)</f>
        <v>0</v>
      </c>
      <c r="AF6" s="1">
        <f>SUM(Q26:Q28)</f>
        <v>0</v>
      </c>
    </row>
    <row r="7" spans="1:32" s="1" customFormat="1" ht="23.25">
      <c r="A7" s="10"/>
      <c r="B7" s="22" t="s">
        <v>85</v>
      </c>
      <c r="C7" s="22" t="s">
        <v>112</v>
      </c>
      <c r="D7" s="22" t="s">
        <v>32</v>
      </c>
      <c r="E7" s="7">
        <v>0</v>
      </c>
      <c r="F7" s="7">
        <v>7</v>
      </c>
      <c r="G7" s="7">
        <v>35</v>
      </c>
      <c r="H7" s="7">
        <v>121</v>
      </c>
      <c r="I7" s="7">
        <v>104</v>
      </c>
      <c r="J7" s="7">
        <v>147</v>
      </c>
      <c r="K7" s="7">
        <v>60</v>
      </c>
      <c r="L7" s="7">
        <v>69</v>
      </c>
      <c r="M7" s="7">
        <f t="shared" si="1"/>
        <v>543</v>
      </c>
      <c r="N7" s="8">
        <f t="shared" si="2"/>
        <v>2.741252302025783</v>
      </c>
      <c r="O7" s="40">
        <f t="shared" si="3"/>
        <v>0.7450214730298361</v>
      </c>
      <c r="P7" s="7">
        <v>0</v>
      </c>
      <c r="Q7" s="7">
        <v>0</v>
      </c>
      <c r="R7" s="7" t="s">
        <v>523</v>
      </c>
      <c r="U7" s="1" t="s">
        <v>27</v>
      </c>
      <c r="V7" s="1">
        <f aca="true" t="shared" si="6" ref="V7:AC7">SUM(E48:E51)</f>
        <v>43</v>
      </c>
      <c r="W7" s="1">
        <f t="shared" si="6"/>
        <v>113</v>
      </c>
      <c r="X7" s="1">
        <f t="shared" si="6"/>
        <v>155</v>
      </c>
      <c r="Y7" s="1">
        <f t="shared" si="6"/>
        <v>300</v>
      </c>
      <c r="Z7" s="1">
        <f t="shared" si="6"/>
        <v>374</v>
      </c>
      <c r="AA7" s="1">
        <f t="shared" si="6"/>
        <v>420</v>
      </c>
      <c r="AB7" s="1">
        <f t="shared" si="6"/>
        <v>337</v>
      </c>
      <c r="AC7" s="1">
        <f t="shared" si="6"/>
        <v>525</v>
      </c>
      <c r="AD7" s="1">
        <f>SUM(V7:AC7)</f>
        <v>2267</v>
      </c>
      <c r="AE7" s="112">
        <f>SUM(P48:P51)</f>
        <v>0</v>
      </c>
      <c r="AF7" s="112">
        <f>SUM(Q48:Q51)</f>
        <v>5</v>
      </c>
    </row>
    <row r="8" spans="1:32" s="1" customFormat="1" ht="23.25">
      <c r="A8" s="10"/>
      <c r="B8" s="22" t="s">
        <v>86</v>
      </c>
      <c r="C8" s="75" t="s">
        <v>453</v>
      </c>
      <c r="D8" s="22" t="s">
        <v>32</v>
      </c>
      <c r="E8" s="7">
        <v>8</v>
      </c>
      <c r="F8" s="7">
        <v>54</v>
      </c>
      <c r="G8" s="7">
        <v>46</v>
      </c>
      <c r="H8" s="7">
        <v>87</v>
      </c>
      <c r="I8" s="7">
        <v>88</v>
      </c>
      <c r="J8" s="7">
        <v>99</v>
      </c>
      <c r="K8" s="7">
        <v>52</v>
      </c>
      <c r="L8" s="7">
        <v>109</v>
      </c>
      <c r="M8" s="7">
        <f t="shared" si="1"/>
        <v>543</v>
      </c>
      <c r="N8" s="8">
        <f t="shared" si="2"/>
        <v>2.6372007366482504</v>
      </c>
      <c r="O8" s="40">
        <f t="shared" si="3"/>
        <v>1.0073656408129241</v>
      </c>
      <c r="P8" s="7">
        <v>0</v>
      </c>
      <c r="Q8" s="7">
        <v>0</v>
      </c>
      <c r="R8" s="7" t="s">
        <v>524</v>
      </c>
      <c r="U8" s="1" t="s">
        <v>29</v>
      </c>
      <c r="V8" s="12">
        <f>SUM(E69:E73)</f>
        <v>32</v>
      </c>
      <c r="W8" s="12">
        <f aca="true" t="shared" si="7" ref="W8:AC8">SUM(F69:F73)</f>
        <v>113</v>
      </c>
      <c r="X8" s="12">
        <f t="shared" si="7"/>
        <v>138</v>
      </c>
      <c r="Y8" s="12">
        <f t="shared" si="7"/>
        <v>271</v>
      </c>
      <c r="Z8" s="12">
        <f t="shared" si="7"/>
        <v>273</v>
      </c>
      <c r="AA8" s="12">
        <f t="shared" si="7"/>
        <v>321</v>
      </c>
      <c r="AB8" s="12">
        <f t="shared" si="7"/>
        <v>330</v>
      </c>
      <c r="AC8" s="12">
        <f t="shared" si="7"/>
        <v>1073</v>
      </c>
      <c r="AD8" s="1">
        <f>SUM(V8:AC8)</f>
        <v>2551</v>
      </c>
      <c r="AE8" s="1">
        <f>SUM(P69:P73)</f>
        <v>2</v>
      </c>
      <c r="AF8" s="1">
        <f>SUM(Q69:Q73)</f>
        <v>0</v>
      </c>
    </row>
    <row r="9" spans="1:18" s="1" customFormat="1" ht="23.25">
      <c r="A9" s="10"/>
      <c r="B9" s="22" t="s">
        <v>87</v>
      </c>
      <c r="C9" s="22" t="s">
        <v>454</v>
      </c>
      <c r="D9" s="22" t="s">
        <v>32</v>
      </c>
      <c r="E9" s="7">
        <v>0</v>
      </c>
      <c r="F9" s="7">
        <v>164</v>
      </c>
      <c r="G9" s="7">
        <v>101</v>
      </c>
      <c r="H9" s="7">
        <v>93</v>
      </c>
      <c r="I9" s="7">
        <v>61</v>
      </c>
      <c r="J9" s="7">
        <v>42</v>
      </c>
      <c r="K9" s="7">
        <v>38</v>
      </c>
      <c r="L9" s="7">
        <v>44</v>
      </c>
      <c r="M9" s="7">
        <f t="shared" si="1"/>
        <v>543</v>
      </c>
      <c r="N9" s="8">
        <f t="shared" si="2"/>
        <v>2.005524861878453</v>
      </c>
      <c r="O9" s="40">
        <f t="shared" si="3"/>
        <v>0.9672190827242501</v>
      </c>
      <c r="P9" s="7">
        <v>0</v>
      </c>
      <c r="Q9" s="7">
        <v>0</v>
      </c>
      <c r="R9" s="7" t="s">
        <v>524</v>
      </c>
    </row>
    <row r="10" spans="1:32" s="1" customFormat="1" ht="23.25">
      <c r="A10" s="11"/>
      <c r="B10" s="22" t="s">
        <v>88</v>
      </c>
      <c r="C10" s="22" t="s">
        <v>112</v>
      </c>
      <c r="D10" s="22" t="s">
        <v>32</v>
      </c>
      <c r="E10" s="7">
        <v>0</v>
      </c>
      <c r="F10" s="7">
        <v>7</v>
      </c>
      <c r="G10" s="7">
        <v>25</v>
      </c>
      <c r="H10" s="7">
        <v>85</v>
      </c>
      <c r="I10" s="7">
        <v>99</v>
      </c>
      <c r="J10" s="7">
        <v>107</v>
      </c>
      <c r="K10" s="7">
        <v>94</v>
      </c>
      <c r="L10" s="7">
        <v>126</v>
      </c>
      <c r="M10" s="7">
        <f t="shared" si="1"/>
        <v>543</v>
      </c>
      <c r="N10" s="8">
        <f t="shared" si="2"/>
        <v>2.976058931860037</v>
      </c>
      <c r="O10" s="40">
        <f t="shared" si="3"/>
        <v>0.7949990631058567</v>
      </c>
      <c r="P10" s="7">
        <v>0</v>
      </c>
      <c r="Q10" s="7">
        <v>0</v>
      </c>
      <c r="R10" s="7" t="s">
        <v>524</v>
      </c>
      <c r="U10" s="13" t="s">
        <v>65</v>
      </c>
      <c r="V10" s="67">
        <f aca="true" t="shared" si="8" ref="V10:AF10">SUM(V4:V6)</f>
        <v>125</v>
      </c>
      <c r="W10" s="67">
        <f t="shared" si="8"/>
        <v>854</v>
      </c>
      <c r="X10" s="67">
        <f t="shared" si="8"/>
        <v>753</v>
      </c>
      <c r="Y10" s="67">
        <f t="shared" si="8"/>
        <v>1145</v>
      </c>
      <c r="Z10" s="67">
        <f t="shared" si="8"/>
        <v>1272</v>
      </c>
      <c r="AA10" s="67">
        <f t="shared" si="8"/>
        <v>1364</v>
      </c>
      <c r="AB10" s="67">
        <f t="shared" si="8"/>
        <v>1037</v>
      </c>
      <c r="AC10" s="67">
        <f t="shared" si="8"/>
        <v>1736</v>
      </c>
      <c r="AD10" s="67">
        <f t="shared" si="8"/>
        <v>8286</v>
      </c>
      <c r="AE10" s="67">
        <f t="shared" si="8"/>
        <v>0</v>
      </c>
      <c r="AF10" s="67">
        <f t="shared" si="8"/>
        <v>0</v>
      </c>
    </row>
    <row r="11" spans="1:32" s="1" customFormat="1" ht="23.25">
      <c r="A11" s="7" t="s">
        <v>25</v>
      </c>
      <c r="B11" s="22" t="s">
        <v>148</v>
      </c>
      <c r="C11" s="75" t="s">
        <v>370</v>
      </c>
      <c r="D11" s="22" t="s">
        <v>32</v>
      </c>
      <c r="E11" s="7">
        <v>4</v>
      </c>
      <c r="F11" s="7">
        <v>6</v>
      </c>
      <c r="G11" s="7">
        <v>15</v>
      </c>
      <c r="H11" s="7">
        <v>41</v>
      </c>
      <c r="I11" s="7">
        <v>77</v>
      </c>
      <c r="J11" s="7">
        <v>106</v>
      </c>
      <c r="K11" s="7">
        <v>140</v>
      </c>
      <c r="L11" s="7">
        <v>175</v>
      </c>
      <c r="M11" s="7">
        <f t="shared" si="1"/>
        <v>564</v>
      </c>
      <c r="N11" s="8">
        <f t="shared" si="2"/>
        <v>3.2109929078014185</v>
      </c>
      <c r="O11" s="40">
        <f t="shared" si="3"/>
        <v>0.7751593795984716</v>
      </c>
      <c r="P11" s="7">
        <v>0</v>
      </c>
      <c r="Q11" s="7">
        <v>0</v>
      </c>
      <c r="R11" s="7" t="s">
        <v>560</v>
      </c>
      <c r="U11" s="47" t="s">
        <v>66</v>
      </c>
      <c r="V11" s="12">
        <f aca="true" t="shared" si="9" ref="V11:AF11">SUM(V7:V8)</f>
        <v>75</v>
      </c>
      <c r="W11" s="12">
        <f t="shared" si="9"/>
        <v>226</v>
      </c>
      <c r="X11" s="12">
        <f t="shared" si="9"/>
        <v>293</v>
      </c>
      <c r="Y11" s="12">
        <f t="shared" si="9"/>
        <v>571</v>
      </c>
      <c r="Z11" s="12">
        <f t="shared" si="9"/>
        <v>647</v>
      </c>
      <c r="AA11" s="12">
        <f t="shared" si="9"/>
        <v>741</v>
      </c>
      <c r="AB11" s="12">
        <f t="shared" si="9"/>
        <v>667</v>
      </c>
      <c r="AC11" s="12">
        <f t="shared" si="9"/>
        <v>1598</v>
      </c>
      <c r="AD11" s="12">
        <f t="shared" si="9"/>
        <v>4818</v>
      </c>
      <c r="AE11" s="12">
        <f t="shared" si="9"/>
        <v>2</v>
      </c>
      <c r="AF11" s="12">
        <f t="shared" si="9"/>
        <v>5</v>
      </c>
    </row>
    <row r="12" spans="1:32" s="1" customFormat="1" ht="23.25">
      <c r="A12" s="9"/>
      <c r="B12" s="22" t="s">
        <v>149</v>
      </c>
      <c r="C12" s="22" t="s">
        <v>371</v>
      </c>
      <c r="D12" s="22" t="s">
        <v>32</v>
      </c>
      <c r="E12" s="7">
        <v>20</v>
      </c>
      <c r="F12" s="7">
        <v>45</v>
      </c>
      <c r="G12" s="7">
        <v>51</v>
      </c>
      <c r="H12" s="7">
        <v>77</v>
      </c>
      <c r="I12" s="7">
        <v>109</v>
      </c>
      <c r="J12" s="7">
        <v>97</v>
      </c>
      <c r="K12" s="7">
        <v>78</v>
      </c>
      <c r="L12" s="7">
        <v>87</v>
      </c>
      <c r="M12" s="7">
        <f t="shared" si="1"/>
        <v>564</v>
      </c>
      <c r="N12" s="8">
        <f t="shared" si="2"/>
        <v>2.5886524822695036</v>
      </c>
      <c r="O12" s="40">
        <f t="shared" si="3"/>
        <v>1.0228483521870935</v>
      </c>
      <c r="P12" s="7">
        <v>0</v>
      </c>
      <c r="Q12" s="7">
        <v>0</v>
      </c>
      <c r="R12" s="7" t="s">
        <v>560</v>
      </c>
      <c r="T12" s="47"/>
      <c r="U12" s="47" t="s">
        <v>67</v>
      </c>
      <c r="V12" s="67">
        <f aca="true" t="shared" si="10" ref="V12:AF12">SUM(V10:V11)</f>
        <v>200</v>
      </c>
      <c r="W12" s="67">
        <f t="shared" si="10"/>
        <v>1080</v>
      </c>
      <c r="X12" s="67">
        <f t="shared" si="10"/>
        <v>1046</v>
      </c>
      <c r="Y12" s="67">
        <f t="shared" si="10"/>
        <v>1716</v>
      </c>
      <c r="Z12" s="67">
        <f t="shared" si="10"/>
        <v>1919</v>
      </c>
      <c r="AA12" s="67">
        <f t="shared" si="10"/>
        <v>2105</v>
      </c>
      <c r="AB12" s="67">
        <f t="shared" si="10"/>
        <v>1704</v>
      </c>
      <c r="AC12" s="67">
        <f t="shared" si="10"/>
        <v>3334</v>
      </c>
      <c r="AD12" s="67">
        <f t="shared" si="10"/>
        <v>13104</v>
      </c>
      <c r="AE12" s="67">
        <f t="shared" si="10"/>
        <v>2</v>
      </c>
      <c r="AF12" s="67">
        <f t="shared" si="10"/>
        <v>5</v>
      </c>
    </row>
    <row r="13" spans="1:29" s="1" customFormat="1" ht="23.25">
      <c r="A13" s="10"/>
      <c r="B13" s="22" t="s">
        <v>150</v>
      </c>
      <c r="C13" s="22" t="s">
        <v>112</v>
      </c>
      <c r="D13" s="22" t="s">
        <v>32</v>
      </c>
      <c r="E13" s="7">
        <v>4</v>
      </c>
      <c r="F13" s="7">
        <v>35</v>
      </c>
      <c r="G13" s="7">
        <v>39</v>
      </c>
      <c r="H13" s="7">
        <v>42</v>
      </c>
      <c r="I13" s="7">
        <v>91</v>
      </c>
      <c r="J13" s="7">
        <v>126</v>
      </c>
      <c r="K13" s="7">
        <v>86</v>
      </c>
      <c r="L13" s="7">
        <v>141</v>
      </c>
      <c r="M13" s="7">
        <f t="shared" si="1"/>
        <v>564</v>
      </c>
      <c r="N13" s="8">
        <f t="shared" si="2"/>
        <v>2.921985815602837</v>
      </c>
      <c r="O13" s="40">
        <f t="shared" si="3"/>
        <v>0.9297747915056465</v>
      </c>
      <c r="P13" s="7">
        <v>0</v>
      </c>
      <c r="Q13" s="7">
        <v>0</v>
      </c>
      <c r="R13" s="7" t="s">
        <v>560</v>
      </c>
      <c r="T13" s="47"/>
      <c r="V13" s="47"/>
      <c r="W13" s="47"/>
      <c r="X13" s="47"/>
      <c r="Y13" s="47"/>
      <c r="Z13" s="47"/>
      <c r="AA13" s="47"/>
      <c r="AB13" s="47"/>
      <c r="AC13" s="47"/>
    </row>
    <row r="14" spans="1:29" s="1" customFormat="1" ht="23.25">
      <c r="A14" s="10"/>
      <c r="B14" s="22" t="s">
        <v>151</v>
      </c>
      <c r="C14" s="75" t="s">
        <v>372</v>
      </c>
      <c r="D14" s="22" t="s">
        <v>32</v>
      </c>
      <c r="E14" s="7">
        <v>32</v>
      </c>
      <c r="F14" s="7">
        <v>95</v>
      </c>
      <c r="G14" s="7">
        <v>73</v>
      </c>
      <c r="H14" s="7">
        <v>95</v>
      </c>
      <c r="I14" s="7">
        <v>82</v>
      </c>
      <c r="J14" s="7">
        <v>68</v>
      </c>
      <c r="K14" s="7">
        <v>38</v>
      </c>
      <c r="L14" s="7">
        <v>81</v>
      </c>
      <c r="M14" s="7">
        <f t="shared" si="1"/>
        <v>564</v>
      </c>
      <c r="N14" s="8">
        <f t="shared" si="2"/>
        <v>2.2349290780141846</v>
      </c>
      <c r="O14" s="40">
        <f t="shared" si="3"/>
        <v>1.1205067062084073</v>
      </c>
      <c r="P14" s="7">
        <v>0</v>
      </c>
      <c r="Q14" s="7">
        <v>0</v>
      </c>
      <c r="R14" s="7" t="s">
        <v>561</v>
      </c>
      <c r="T14" s="47"/>
      <c r="V14" s="47"/>
      <c r="W14" s="47"/>
      <c r="X14" s="47"/>
      <c r="Y14" s="47"/>
      <c r="Z14" s="47"/>
      <c r="AA14" s="47"/>
      <c r="AB14" s="47"/>
      <c r="AC14" s="47"/>
    </row>
    <row r="15" spans="1:29" s="1" customFormat="1" ht="23.25">
      <c r="A15" s="10"/>
      <c r="B15" s="22" t="s">
        <v>152</v>
      </c>
      <c r="C15" s="22" t="s">
        <v>373</v>
      </c>
      <c r="D15" s="22" t="s">
        <v>32</v>
      </c>
      <c r="E15" s="7">
        <v>26</v>
      </c>
      <c r="F15" s="7">
        <v>77</v>
      </c>
      <c r="G15" s="7">
        <v>32</v>
      </c>
      <c r="H15" s="7">
        <v>59</v>
      </c>
      <c r="I15" s="7">
        <v>122</v>
      </c>
      <c r="J15" s="7">
        <v>108</v>
      </c>
      <c r="K15" s="7">
        <v>57</v>
      </c>
      <c r="L15" s="7">
        <v>83</v>
      </c>
      <c r="M15" s="7">
        <f t="shared" si="1"/>
        <v>564</v>
      </c>
      <c r="N15" s="8">
        <f t="shared" si="2"/>
        <v>2.4884751773049647</v>
      </c>
      <c r="O15" s="40">
        <f t="shared" si="3"/>
        <v>1.0761560571371196</v>
      </c>
      <c r="P15" s="7">
        <v>0</v>
      </c>
      <c r="Q15" s="7">
        <v>0</v>
      </c>
      <c r="R15" s="7" t="s">
        <v>561</v>
      </c>
      <c r="T15" s="47"/>
      <c r="V15" s="47"/>
      <c r="W15" s="47"/>
      <c r="X15" s="47"/>
      <c r="Y15" s="47"/>
      <c r="Z15" s="47"/>
      <c r="AA15" s="47"/>
      <c r="AB15" s="47"/>
      <c r="AC15" s="47"/>
    </row>
    <row r="16" spans="1:29" s="1" customFormat="1" ht="23.25">
      <c r="A16" s="11"/>
      <c r="B16" s="34" t="s">
        <v>153</v>
      </c>
      <c r="C16" s="22" t="s">
        <v>112</v>
      </c>
      <c r="D16" s="34" t="s">
        <v>32</v>
      </c>
      <c r="E16" s="9">
        <v>3</v>
      </c>
      <c r="F16" s="9">
        <v>81</v>
      </c>
      <c r="G16" s="9">
        <v>60</v>
      </c>
      <c r="H16" s="9">
        <v>76</v>
      </c>
      <c r="I16" s="9">
        <v>82</v>
      </c>
      <c r="J16" s="9">
        <v>82</v>
      </c>
      <c r="K16" s="9">
        <v>64</v>
      </c>
      <c r="L16" s="9">
        <v>116</v>
      </c>
      <c r="M16" s="9">
        <f t="shared" si="1"/>
        <v>564</v>
      </c>
      <c r="N16" s="32">
        <f t="shared" si="2"/>
        <v>2.5921985815602837</v>
      </c>
      <c r="O16" s="96">
        <f t="shared" si="3"/>
        <v>1.049067192676313</v>
      </c>
      <c r="P16" s="9">
        <v>0</v>
      </c>
      <c r="Q16" s="9">
        <v>0</v>
      </c>
      <c r="R16" s="9" t="s">
        <v>561</v>
      </c>
      <c r="T16" s="47"/>
      <c r="V16" s="47"/>
      <c r="W16" s="47"/>
      <c r="X16" s="47"/>
      <c r="Y16" s="47"/>
      <c r="Z16" s="47"/>
      <c r="AA16" s="47"/>
      <c r="AB16" s="47"/>
      <c r="AC16" s="47"/>
    </row>
    <row r="17" spans="1:18" s="102" customFormat="1" ht="23.25">
      <c r="A17" s="101"/>
      <c r="E17" s="101"/>
      <c r="F17" s="101"/>
      <c r="G17" s="101"/>
      <c r="H17" s="101"/>
      <c r="I17" s="101"/>
      <c r="J17" s="101"/>
      <c r="K17" s="101"/>
      <c r="L17" s="101"/>
      <c r="M17" s="101"/>
      <c r="N17" s="110"/>
      <c r="O17" s="99"/>
      <c r="P17" s="101"/>
      <c r="Q17" s="101"/>
      <c r="R17" s="101"/>
    </row>
    <row r="18" spans="1:18" s="47" customFormat="1" ht="23.25">
      <c r="A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37"/>
      <c r="P18" s="12"/>
      <c r="Q18" s="12"/>
      <c r="R18" s="12"/>
    </row>
    <row r="19" spans="1:18" s="47" customFormat="1" ht="23.25">
      <c r="A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37"/>
      <c r="P19" s="12"/>
      <c r="Q19" s="12"/>
      <c r="R19" s="12"/>
    </row>
    <row r="20" spans="1:18" s="47" customFormat="1" ht="23.25">
      <c r="A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37"/>
      <c r="P20" s="12"/>
      <c r="Q20" s="12"/>
      <c r="R20" s="12"/>
    </row>
    <row r="21" spans="1:18" s="47" customFormat="1" ht="23.25">
      <c r="A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37"/>
      <c r="P21" s="12"/>
      <c r="Q21" s="12"/>
      <c r="R21" s="12"/>
    </row>
    <row r="22" spans="1:18" s="106" customFormat="1" ht="26.25">
      <c r="A22" s="146" t="s">
        <v>50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</row>
    <row r="23" spans="1:18" s="106" customFormat="1" ht="26.25">
      <c r="A23" s="146" t="s">
        <v>521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</row>
    <row r="24" spans="1:32" s="1" customFormat="1" ht="23.25">
      <c r="A24" s="142" t="s">
        <v>23</v>
      </c>
      <c r="B24" s="142" t="s">
        <v>0</v>
      </c>
      <c r="C24" s="142" t="s">
        <v>33</v>
      </c>
      <c r="D24" s="142" t="s">
        <v>30</v>
      </c>
      <c r="E24" s="143" t="s">
        <v>18</v>
      </c>
      <c r="F24" s="143"/>
      <c r="G24" s="143"/>
      <c r="H24" s="143"/>
      <c r="I24" s="143"/>
      <c r="J24" s="143"/>
      <c r="K24" s="143"/>
      <c r="L24" s="143"/>
      <c r="M24" s="9" t="s">
        <v>17</v>
      </c>
      <c r="N24" s="142" t="s">
        <v>21</v>
      </c>
      <c r="O24" s="144" t="s">
        <v>22</v>
      </c>
      <c r="P24" s="68"/>
      <c r="Q24" s="68"/>
      <c r="R24" s="142" t="s">
        <v>3</v>
      </c>
      <c r="V24" s="12">
        <v>0</v>
      </c>
      <c r="W24" s="12">
        <v>1</v>
      </c>
      <c r="X24" s="12">
        <v>1.5</v>
      </c>
      <c r="Y24" s="12">
        <v>2</v>
      </c>
      <c r="Z24" s="12">
        <v>2.5</v>
      </c>
      <c r="AA24" s="12">
        <v>3</v>
      </c>
      <c r="AB24" s="12">
        <v>3.5</v>
      </c>
      <c r="AC24" s="12">
        <v>4</v>
      </c>
      <c r="AD24" s="12" t="s">
        <v>42</v>
      </c>
      <c r="AE24" s="12" t="s">
        <v>1</v>
      </c>
      <c r="AF24" s="1" t="s">
        <v>2</v>
      </c>
    </row>
    <row r="25" spans="1:32" s="1" customFormat="1" ht="23.25">
      <c r="A25" s="142"/>
      <c r="B25" s="142"/>
      <c r="C25" s="142"/>
      <c r="D25" s="142"/>
      <c r="E25" s="7">
        <v>0</v>
      </c>
      <c r="F25" s="7">
        <v>1</v>
      </c>
      <c r="G25" s="7">
        <v>1.5</v>
      </c>
      <c r="H25" s="7">
        <v>2</v>
      </c>
      <c r="I25" s="7">
        <v>2.5</v>
      </c>
      <c r="J25" s="7">
        <v>3</v>
      </c>
      <c r="K25" s="7">
        <v>3.5</v>
      </c>
      <c r="L25" s="7">
        <v>4</v>
      </c>
      <c r="M25" s="11" t="s">
        <v>20</v>
      </c>
      <c r="N25" s="142"/>
      <c r="O25" s="144"/>
      <c r="P25" s="69" t="s">
        <v>1</v>
      </c>
      <c r="Q25" s="69" t="s">
        <v>2</v>
      </c>
      <c r="R25" s="142"/>
      <c r="U25" s="1" t="s">
        <v>24</v>
      </c>
      <c r="V25" s="1">
        <f aca="true" t="shared" si="11" ref="V25:AC25">SUM(E26:E26)</f>
        <v>6</v>
      </c>
      <c r="W25" s="1">
        <f t="shared" si="11"/>
        <v>10</v>
      </c>
      <c r="X25" s="1">
        <f t="shared" si="11"/>
        <v>20</v>
      </c>
      <c r="Y25" s="1">
        <f t="shared" si="11"/>
        <v>48</v>
      </c>
      <c r="Z25" s="1">
        <f t="shared" si="11"/>
        <v>58</v>
      </c>
      <c r="AA25" s="1">
        <f t="shared" si="11"/>
        <v>102</v>
      </c>
      <c r="AB25" s="1">
        <f t="shared" si="11"/>
        <v>79</v>
      </c>
      <c r="AC25" s="1">
        <f t="shared" si="11"/>
        <v>225</v>
      </c>
      <c r="AD25" s="1">
        <f>SUM(V25:AC25)</f>
        <v>548</v>
      </c>
      <c r="AE25" s="1">
        <f>SUM(P26:P26)</f>
        <v>0</v>
      </c>
      <c r="AF25" s="1">
        <f>SUM(Q26:Q26)</f>
        <v>0</v>
      </c>
    </row>
    <row r="26" spans="1:20" s="1" customFormat="1" ht="23.25">
      <c r="A26" s="11" t="s">
        <v>26</v>
      </c>
      <c r="B26" s="75" t="s">
        <v>224</v>
      </c>
      <c r="C26" s="75" t="s">
        <v>406</v>
      </c>
      <c r="D26" s="75" t="s">
        <v>32</v>
      </c>
      <c r="E26" s="11">
        <v>6</v>
      </c>
      <c r="F26" s="11">
        <v>10</v>
      </c>
      <c r="G26" s="11">
        <v>20</v>
      </c>
      <c r="H26" s="11">
        <v>48</v>
      </c>
      <c r="I26" s="11">
        <v>58</v>
      </c>
      <c r="J26" s="11">
        <v>102</v>
      </c>
      <c r="K26" s="11">
        <v>79</v>
      </c>
      <c r="L26" s="11">
        <v>225</v>
      </c>
      <c r="M26" s="11">
        <f aca="true" t="shared" si="12" ref="M26:M32">SUM(E26:L26)</f>
        <v>548</v>
      </c>
      <c r="N26" s="29">
        <f aca="true" t="shared" si="13" ref="N26:N32">((4*L26)+(3.5*K26)+(3*J26)+(2.5*I26)+(2*H26)+(1.5*G26)+(F26))/M26</f>
        <v>3.218065693430657</v>
      </c>
      <c r="O26" s="98">
        <f aca="true" t="shared" si="14" ref="O26:O32">SQRT((16*L26+12.25*K26+9*J26+6.25*I26+4*H26+2.25*G26+F26)/M26-(N26^2))</f>
        <v>0.8756552808422128</v>
      </c>
      <c r="P26" s="11">
        <v>0</v>
      </c>
      <c r="Q26" s="11">
        <v>0</v>
      </c>
      <c r="R26" s="28" t="s">
        <v>576</v>
      </c>
      <c r="T26" s="12"/>
    </row>
    <row r="27" spans="1:30" s="1" customFormat="1" ht="23.25">
      <c r="A27" s="9"/>
      <c r="B27" s="22" t="s">
        <v>225</v>
      </c>
      <c r="C27" s="22" t="s">
        <v>407</v>
      </c>
      <c r="D27" s="75" t="s">
        <v>32</v>
      </c>
      <c r="E27" s="7">
        <v>14</v>
      </c>
      <c r="F27" s="7">
        <v>35</v>
      </c>
      <c r="G27" s="7">
        <v>41</v>
      </c>
      <c r="H27" s="7">
        <v>101</v>
      </c>
      <c r="I27" s="7">
        <v>84</v>
      </c>
      <c r="J27" s="7">
        <v>96</v>
      </c>
      <c r="K27" s="7">
        <v>66</v>
      </c>
      <c r="L27" s="7">
        <v>111</v>
      </c>
      <c r="M27" s="7">
        <f t="shared" si="12"/>
        <v>548</v>
      </c>
      <c r="N27" s="8">
        <f t="shared" si="13"/>
        <v>2.68521897810219</v>
      </c>
      <c r="O27" s="40">
        <f t="shared" si="14"/>
        <v>1.0049605738377498</v>
      </c>
      <c r="P27" s="7">
        <v>0</v>
      </c>
      <c r="Q27" s="7">
        <v>0</v>
      </c>
      <c r="R27" s="28" t="s">
        <v>576</v>
      </c>
      <c r="T27" s="12"/>
      <c r="U27" s="12"/>
      <c r="V27" s="12"/>
      <c r="W27" s="12"/>
      <c r="X27" s="12"/>
      <c r="Y27" s="12"/>
      <c r="Z27" s="12"/>
      <c r="AA27" s="12"/>
      <c r="AB27" s="12"/>
      <c r="AC27" s="47"/>
      <c r="AD27" s="47"/>
    </row>
    <row r="28" spans="1:20" s="1" customFormat="1" ht="23.25">
      <c r="A28" s="11"/>
      <c r="B28" s="22" t="s">
        <v>226</v>
      </c>
      <c r="C28" s="22" t="s">
        <v>112</v>
      </c>
      <c r="D28" s="22" t="s">
        <v>32</v>
      </c>
      <c r="E28" s="7">
        <v>8</v>
      </c>
      <c r="F28" s="7">
        <v>153</v>
      </c>
      <c r="G28" s="7">
        <v>44</v>
      </c>
      <c r="H28" s="7">
        <v>72</v>
      </c>
      <c r="I28" s="7">
        <v>38</v>
      </c>
      <c r="J28" s="7">
        <v>40</v>
      </c>
      <c r="K28" s="7">
        <v>38</v>
      </c>
      <c r="L28" s="7">
        <v>155</v>
      </c>
      <c r="M28" s="7">
        <f t="shared" si="12"/>
        <v>548</v>
      </c>
      <c r="N28" s="8">
        <f t="shared" si="13"/>
        <v>2.428832116788321</v>
      </c>
      <c r="O28" s="40">
        <f t="shared" si="14"/>
        <v>1.2455940251401587</v>
      </c>
      <c r="P28" s="7">
        <v>0</v>
      </c>
      <c r="Q28" s="7">
        <v>0</v>
      </c>
      <c r="R28" s="28" t="s">
        <v>576</v>
      </c>
      <c r="T28" s="13"/>
    </row>
    <row r="29" spans="1:20" s="1" customFormat="1" ht="23.25">
      <c r="A29" s="11"/>
      <c r="B29" s="22" t="s">
        <v>227</v>
      </c>
      <c r="C29" s="75" t="s">
        <v>408</v>
      </c>
      <c r="D29" s="75" t="s">
        <v>32</v>
      </c>
      <c r="E29" s="7">
        <v>9</v>
      </c>
      <c r="F29" s="7">
        <v>51</v>
      </c>
      <c r="G29" s="7">
        <v>29</v>
      </c>
      <c r="H29" s="7">
        <v>74</v>
      </c>
      <c r="I29" s="7">
        <v>77</v>
      </c>
      <c r="J29" s="7">
        <v>101</v>
      </c>
      <c r="K29" s="7">
        <v>84</v>
      </c>
      <c r="L29" s="7">
        <v>119</v>
      </c>
      <c r="M29" s="7">
        <f t="shared" si="12"/>
        <v>544</v>
      </c>
      <c r="N29" s="8">
        <f t="shared" si="13"/>
        <v>2.7720588235294117</v>
      </c>
      <c r="O29" s="40">
        <f t="shared" si="14"/>
        <v>1.0102737817972172</v>
      </c>
      <c r="P29" s="7">
        <v>0</v>
      </c>
      <c r="Q29" s="7">
        <v>1</v>
      </c>
      <c r="R29" s="28" t="s">
        <v>577</v>
      </c>
      <c r="T29" s="13"/>
    </row>
    <row r="30" spans="1:20" s="1" customFormat="1" ht="23.25">
      <c r="A30" s="11"/>
      <c r="B30" s="22" t="s">
        <v>228</v>
      </c>
      <c r="C30" s="22" t="s">
        <v>409</v>
      </c>
      <c r="D30" s="75" t="s">
        <v>32</v>
      </c>
      <c r="E30" s="7">
        <v>11</v>
      </c>
      <c r="F30" s="7">
        <v>22</v>
      </c>
      <c r="G30" s="7">
        <v>32</v>
      </c>
      <c r="H30" s="7">
        <v>118</v>
      </c>
      <c r="I30" s="7">
        <v>130</v>
      </c>
      <c r="J30" s="7">
        <v>89</v>
      </c>
      <c r="K30" s="7">
        <v>39</v>
      </c>
      <c r="L30" s="7">
        <v>104</v>
      </c>
      <c r="M30" s="7">
        <f t="shared" si="12"/>
        <v>545</v>
      </c>
      <c r="N30" s="8">
        <f t="shared" si="13"/>
        <v>2.661467889908257</v>
      </c>
      <c r="O30" s="40">
        <f t="shared" si="14"/>
        <v>0.9195040802280857</v>
      </c>
      <c r="P30" s="7">
        <v>0</v>
      </c>
      <c r="Q30" s="7">
        <v>0</v>
      </c>
      <c r="R30" s="28" t="s">
        <v>577</v>
      </c>
      <c r="T30" s="13"/>
    </row>
    <row r="31" spans="1:20" s="1" customFormat="1" ht="23.25">
      <c r="A31" s="11"/>
      <c r="B31" s="22" t="s">
        <v>229</v>
      </c>
      <c r="C31" s="22" t="s">
        <v>112</v>
      </c>
      <c r="D31" s="22" t="s">
        <v>32</v>
      </c>
      <c r="E31" s="7">
        <v>6</v>
      </c>
      <c r="F31" s="7">
        <v>15</v>
      </c>
      <c r="G31" s="7">
        <v>21</v>
      </c>
      <c r="H31" s="7">
        <v>66</v>
      </c>
      <c r="I31" s="7">
        <v>82</v>
      </c>
      <c r="J31" s="7">
        <v>109</v>
      </c>
      <c r="K31" s="7">
        <v>87</v>
      </c>
      <c r="L31" s="7">
        <v>159</v>
      </c>
      <c r="M31" s="7">
        <f t="shared" si="12"/>
        <v>545</v>
      </c>
      <c r="N31" s="8">
        <f t="shared" si="13"/>
        <v>3.0293577981651376</v>
      </c>
      <c r="O31" s="40">
        <f t="shared" si="14"/>
        <v>0.8862147887487476</v>
      </c>
      <c r="P31" s="7">
        <v>0</v>
      </c>
      <c r="Q31" s="7">
        <v>0</v>
      </c>
      <c r="R31" s="28" t="s">
        <v>577</v>
      </c>
      <c r="T31" s="13"/>
    </row>
    <row r="32" spans="1:256" s="46" customFormat="1" ht="21" customHeight="1">
      <c r="A32" s="143" t="s">
        <v>42</v>
      </c>
      <c r="B32" s="143"/>
      <c r="C32" s="143"/>
      <c r="D32" s="143"/>
      <c r="E32" s="7">
        <f aca="true" t="shared" si="15" ref="E32:K32">SUM(E5:E16,E26:E31)</f>
        <v>151</v>
      </c>
      <c r="F32" s="7">
        <f t="shared" si="15"/>
        <v>942</v>
      </c>
      <c r="G32" s="7">
        <f t="shared" si="15"/>
        <v>835</v>
      </c>
      <c r="H32" s="7">
        <f t="shared" si="15"/>
        <v>1403</v>
      </c>
      <c r="I32" s="7">
        <f t="shared" si="15"/>
        <v>1561</v>
      </c>
      <c r="J32" s="7">
        <f t="shared" si="15"/>
        <v>1663</v>
      </c>
      <c r="K32" s="7">
        <f t="shared" si="15"/>
        <v>1247</v>
      </c>
      <c r="L32" s="7">
        <f>SUM(L5:L16,L26:L31)</f>
        <v>2118</v>
      </c>
      <c r="M32" s="7">
        <f t="shared" si="12"/>
        <v>9920</v>
      </c>
      <c r="N32" s="8">
        <f t="shared" si="13"/>
        <v>2.694405241935484</v>
      </c>
      <c r="O32" s="40">
        <f t="shared" si="14"/>
        <v>1.0190889496956965</v>
      </c>
      <c r="P32" s="7">
        <f>SUM(P5:P16,P26:P31)</f>
        <v>0</v>
      </c>
      <c r="Q32" s="7">
        <f>SUM(Q5:Q16,Q26:Q31)</f>
        <v>1</v>
      </c>
      <c r="R32" s="9"/>
      <c r="S32" s="2"/>
      <c r="T32" s="47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0" s="2" customFormat="1" ht="21" customHeight="1">
      <c r="A33" s="143" t="s">
        <v>44</v>
      </c>
      <c r="B33" s="143"/>
      <c r="C33" s="143"/>
      <c r="D33" s="143"/>
      <c r="E33" s="8">
        <f>(E32*100)/$M32</f>
        <v>1.5221774193548387</v>
      </c>
      <c r="F33" s="8">
        <f aca="true" t="shared" si="16" ref="F33:L33">(F32*100)/$M32</f>
        <v>9.495967741935484</v>
      </c>
      <c r="G33" s="8">
        <f t="shared" si="16"/>
        <v>8.41733870967742</v>
      </c>
      <c r="H33" s="8">
        <f t="shared" si="16"/>
        <v>14.143145161290322</v>
      </c>
      <c r="I33" s="8">
        <f t="shared" si="16"/>
        <v>15.735887096774194</v>
      </c>
      <c r="J33" s="8">
        <f t="shared" si="16"/>
        <v>16.764112903225808</v>
      </c>
      <c r="K33" s="8">
        <f t="shared" si="16"/>
        <v>12.570564516129032</v>
      </c>
      <c r="L33" s="8">
        <f t="shared" si="16"/>
        <v>21.350806451612904</v>
      </c>
      <c r="M33" s="8">
        <f>((M32-(P32+Q32))*100)/$M32</f>
        <v>99.9899193548387</v>
      </c>
      <c r="N33" s="14"/>
      <c r="O33" s="36"/>
      <c r="P33" s="8">
        <f>(P32*100)/$M32</f>
        <v>0</v>
      </c>
      <c r="Q33" s="8">
        <f>(Q32*100)/$M32</f>
        <v>0.010080645161290322</v>
      </c>
      <c r="R33" s="11"/>
      <c r="T33" s="47"/>
    </row>
    <row r="34" spans="1:256" s="46" customFormat="1" ht="23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/>
      <c r="O34" s="39"/>
      <c r="P34" s="2"/>
      <c r="Q34" s="2"/>
      <c r="R34" s="2"/>
      <c r="S34" s="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19" s="46" customFormat="1" ht="23.25">
      <c r="A35" s="107"/>
      <c r="E35" s="107"/>
      <c r="F35" s="107"/>
      <c r="G35" s="107"/>
      <c r="H35" s="107"/>
      <c r="I35" s="107"/>
      <c r="J35" s="107"/>
      <c r="K35" s="107"/>
      <c r="L35" s="107"/>
      <c r="M35" s="107"/>
      <c r="N35" s="108"/>
      <c r="O35" s="109"/>
      <c r="P35" s="107"/>
      <c r="Q35" s="107"/>
      <c r="S35" s="1"/>
    </row>
    <row r="36" spans="1:19" s="46" customFormat="1" ht="23.25">
      <c r="A36" s="107"/>
      <c r="E36" s="107"/>
      <c r="F36" s="107"/>
      <c r="G36" s="107"/>
      <c r="H36" s="107"/>
      <c r="I36" s="107"/>
      <c r="J36" s="107"/>
      <c r="K36" s="107"/>
      <c r="L36" s="107"/>
      <c r="M36" s="107"/>
      <c r="N36" s="108"/>
      <c r="O36" s="109"/>
      <c r="P36" s="107"/>
      <c r="Q36" s="107"/>
      <c r="S36" s="1"/>
    </row>
    <row r="37" spans="1:19" s="46" customFormat="1" ht="23.25">
      <c r="A37" s="107"/>
      <c r="E37" s="107"/>
      <c r="F37" s="107"/>
      <c r="G37" s="107"/>
      <c r="H37" s="107"/>
      <c r="I37" s="107"/>
      <c r="J37" s="107"/>
      <c r="K37" s="107"/>
      <c r="L37" s="107"/>
      <c r="M37" s="107"/>
      <c r="N37" s="108"/>
      <c r="O37" s="109"/>
      <c r="P37" s="107"/>
      <c r="Q37" s="107"/>
      <c r="S37" s="1"/>
    </row>
    <row r="38" spans="1:19" s="46" customFormat="1" ht="23.25">
      <c r="A38" s="107"/>
      <c r="E38" s="107"/>
      <c r="F38" s="107"/>
      <c r="G38" s="107"/>
      <c r="H38" s="107"/>
      <c r="I38" s="107"/>
      <c r="J38" s="107"/>
      <c r="K38" s="107"/>
      <c r="L38" s="107"/>
      <c r="M38" s="107"/>
      <c r="N38" s="108"/>
      <c r="O38" s="109"/>
      <c r="P38" s="107"/>
      <c r="Q38" s="107"/>
      <c r="S38" s="1"/>
    </row>
    <row r="39" spans="1:19" s="46" customFormat="1" ht="23.25">
      <c r="A39" s="107"/>
      <c r="E39" s="107"/>
      <c r="F39" s="107"/>
      <c r="G39" s="107"/>
      <c r="H39" s="107"/>
      <c r="I39" s="107"/>
      <c r="J39" s="107"/>
      <c r="K39" s="107"/>
      <c r="L39" s="107"/>
      <c r="M39" s="107"/>
      <c r="N39" s="108"/>
      <c r="O39" s="109"/>
      <c r="P39" s="107"/>
      <c r="Q39" s="107"/>
      <c r="S39" s="1"/>
    </row>
    <row r="40" spans="1:19" s="46" customFormat="1" ht="23.25">
      <c r="A40" s="107"/>
      <c r="E40" s="107"/>
      <c r="F40" s="107"/>
      <c r="G40" s="107"/>
      <c r="H40" s="107"/>
      <c r="I40" s="107"/>
      <c r="J40" s="107"/>
      <c r="K40" s="107"/>
      <c r="L40" s="107"/>
      <c r="M40" s="107"/>
      <c r="N40" s="108"/>
      <c r="O40" s="109"/>
      <c r="P40" s="107"/>
      <c r="Q40" s="107"/>
      <c r="S40" s="1"/>
    </row>
    <row r="41" spans="1:19" s="46" customFormat="1" ht="23.25">
      <c r="A41" s="107"/>
      <c r="E41" s="107"/>
      <c r="F41" s="107"/>
      <c r="G41" s="107"/>
      <c r="H41" s="107"/>
      <c r="I41" s="107"/>
      <c r="J41" s="107"/>
      <c r="K41" s="107"/>
      <c r="L41" s="107"/>
      <c r="M41" s="107"/>
      <c r="N41" s="108"/>
      <c r="O41" s="109"/>
      <c r="P41" s="107"/>
      <c r="Q41" s="107"/>
      <c r="S41" s="1"/>
    </row>
    <row r="42" spans="1:19" s="46" customFormat="1" ht="23.25">
      <c r="A42" s="107"/>
      <c r="E42" s="107"/>
      <c r="F42" s="107"/>
      <c r="G42" s="107"/>
      <c r="H42" s="107"/>
      <c r="I42" s="107"/>
      <c r="J42" s="107"/>
      <c r="K42" s="107"/>
      <c r="L42" s="107"/>
      <c r="M42" s="107"/>
      <c r="N42" s="108"/>
      <c r="O42" s="109"/>
      <c r="P42" s="107"/>
      <c r="Q42" s="107"/>
      <c r="S42" s="1"/>
    </row>
    <row r="43" ht="23.25">
      <c r="S43" s="1"/>
    </row>
    <row r="44" spans="1:18" s="1" customFormat="1" ht="29.25">
      <c r="A44" s="135" t="s">
        <v>50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</row>
    <row r="45" spans="1:18" s="1" customFormat="1" ht="29.25">
      <c r="A45" s="135" t="s">
        <v>541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</row>
    <row r="46" spans="1:18" s="17" customFormat="1" ht="23.25">
      <c r="A46" s="149" t="s">
        <v>23</v>
      </c>
      <c r="B46" s="149" t="s">
        <v>0</v>
      </c>
      <c r="C46" s="149" t="s">
        <v>33</v>
      </c>
      <c r="D46" s="149" t="s">
        <v>30</v>
      </c>
      <c r="E46" s="150" t="s">
        <v>18</v>
      </c>
      <c r="F46" s="150"/>
      <c r="G46" s="150"/>
      <c r="H46" s="150"/>
      <c r="I46" s="150"/>
      <c r="J46" s="150"/>
      <c r="K46" s="150"/>
      <c r="L46" s="150"/>
      <c r="M46" s="16" t="s">
        <v>17</v>
      </c>
      <c r="N46" s="142" t="s">
        <v>21</v>
      </c>
      <c r="O46" s="144" t="s">
        <v>22</v>
      </c>
      <c r="P46" s="68"/>
      <c r="Q46" s="68"/>
      <c r="R46" s="149" t="s">
        <v>3</v>
      </c>
    </row>
    <row r="47" spans="1:18" s="17" customFormat="1" ht="23.25">
      <c r="A47" s="149"/>
      <c r="B47" s="149"/>
      <c r="C47" s="149"/>
      <c r="D47" s="149"/>
      <c r="E47" s="15">
        <v>0</v>
      </c>
      <c r="F47" s="15">
        <v>1</v>
      </c>
      <c r="G47" s="15">
        <v>1.5</v>
      </c>
      <c r="H47" s="15">
        <v>2</v>
      </c>
      <c r="I47" s="15">
        <v>2.5</v>
      </c>
      <c r="J47" s="15">
        <v>3</v>
      </c>
      <c r="K47" s="15">
        <v>3.5</v>
      </c>
      <c r="L47" s="15">
        <v>4</v>
      </c>
      <c r="M47" s="18" t="s">
        <v>20</v>
      </c>
      <c r="N47" s="142"/>
      <c r="O47" s="144"/>
      <c r="P47" s="69" t="s">
        <v>1</v>
      </c>
      <c r="Q47" s="69" t="s">
        <v>2</v>
      </c>
      <c r="R47" s="149"/>
    </row>
    <row r="48" spans="1:18" s="17" customFormat="1" ht="21.75">
      <c r="A48" s="95" t="s">
        <v>27</v>
      </c>
      <c r="B48" s="72" t="s">
        <v>110</v>
      </c>
      <c r="C48" s="24" t="s">
        <v>452</v>
      </c>
      <c r="D48" s="24" t="s">
        <v>32</v>
      </c>
      <c r="E48" s="28">
        <v>4</v>
      </c>
      <c r="F48" s="28">
        <v>6</v>
      </c>
      <c r="G48" s="28">
        <v>13</v>
      </c>
      <c r="H48" s="28">
        <v>25</v>
      </c>
      <c r="I48" s="28">
        <v>43</v>
      </c>
      <c r="J48" s="28">
        <v>88</v>
      </c>
      <c r="K48" s="28">
        <v>93</v>
      </c>
      <c r="L48" s="28">
        <v>296</v>
      </c>
      <c r="M48" s="15">
        <f aca="true" t="shared" si="17" ref="M48:M57">SUM(E48:L48)</f>
        <v>568</v>
      </c>
      <c r="N48" s="19">
        <f aca="true" t="shared" si="18" ref="N48:N57">((4*L48)+(3.5*K48)+(3*J48)+(2.5*I48)+(2*H48)+(1.5*G48)+(F48))/M48</f>
        <v>3.444542253521127</v>
      </c>
      <c r="O48" s="35">
        <f aca="true" t="shared" si="19" ref="O48:O57">SQRT((16*L48+12.25*K48+9*J48+6.25*I48+4*H48+2.25*G48+F48)/M48-(N48^2))</f>
        <v>0.7645341500054117</v>
      </c>
      <c r="P48" s="28">
        <v>0</v>
      </c>
      <c r="Q48" s="28">
        <v>0</v>
      </c>
      <c r="R48" s="95" t="s">
        <v>591</v>
      </c>
    </row>
    <row r="49" spans="1:18" s="17" customFormat="1" ht="21.75">
      <c r="A49" s="20"/>
      <c r="B49" s="72" t="s">
        <v>111</v>
      </c>
      <c r="C49" s="24" t="s">
        <v>454</v>
      </c>
      <c r="D49" s="24" t="s">
        <v>32</v>
      </c>
      <c r="E49" s="28">
        <v>9</v>
      </c>
      <c r="F49" s="28">
        <v>46</v>
      </c>
      <c r="G49" s="28">
        <v>57</v>
      </c>
      <c r="H49" s="28">
        <v>90</v>
      </c>
      <c r="I49" s="28">
        <v>120</v>
      </c>
      <c r="J49" s="28">
        <v>114</v>
      </c>
      <c r="K49" s="28">
        <v>93</v>
      </c>
      <c r="L49" s="28">
        <v>39</v>
      </c>
      <c r="M49" s="15">
        <f t="shared" si="17"/>
        <v>568</v>
      </c>
      <c r="N49" s="19">
        <f t="shared" si="18"/>
        <v>2.5264084507042255</v>
      </c>
      <c r="O49" s="35">
        <f t="shared" si="19"/>
        <v>0.8882090237031709</v>
      </c>
      <c r="P49" s="28">
        <v>0</v>
      </c>
      <c r="Q49" s="28">
        <v>0</v>
      </c>
      <c r="R49" s="95" t="s">
        <v>592</v>
      </c>
    </row>
    <row r="50" spans="1:18" s="17" customFormat="1" ht="21.75">
      <c r="A50" s="20"/>
      <c r="B50" s="72" t="s">
        <v>600</v>
      </c>
      <c r="C50" s="24" t="s">
        <v>601</v>
      </c>
      <c r="D50" s="24" t="s">
        <v>32</v>
      </c>
      <c r="E50" s="28">
        <v>17</v>
      </c>
      <c r="F50" s="28">
        <v>43</v>
      </c>
      <c r="G50" s="28">
        <v>59</v>
      </c>
      <c r="H50" s="28">
        <v>84</v>
      </c>
      <c r="I50" s="28">
        <v>94</v>
      </c>
      <c r="J50" s="28">
        <v>84</v>
      </c>
      <c r="K50" s="28">
        <v>68</v>
      </c>
      <c r="L50" s="28">
        <v>119</v>
      </c>
      <c r="M50" s="15">
        <f t="shared" si="17"/>
        <v>568</v>
      </c>
      <c r="N50" s="19">
        <f t="shared" si="18"/>
        <v>2.641725352112676</v>
      </c>
      <c r="O50" s="35">
        <f t="shared" si="19"/>
        <v>1.0517767572559065</v>
      </c>
      <c r="P50" s="28">
        <v>0</v>
      </c>
      <c r="Q50" s="28">
        <v>0</v>
      </c>
      <c r="R50" s="28" t="s">
        <v>592</v>
      </c>
    </row>
    <row r="51" spans="1:18" s="17" customFormat="1" ht="21.75">
      <c r="A51" s="20"/>
      <c r="B51" s="72" t="s">
        <v>602</v>
      </c>
      <c r="C51" s="24" t="s">
        <v>112</v>
      </c>
      <c r="D51" s="24" t="s">
        <v>32</v>
      </c>
      <c r="E51" s="28">
        <v>13</v>
      </c>
      <c r="F51" s="28">
        <v>18</v>
      </c>
      <c r="G51" s="28">
        <v>26</v>
      </c>
      <c r="H51" s="28">
        <v>101</v>
      </c>
      <c r="I51" s="28">
        <v>117</v>
      </c>
      <c r="J51" s="28">
        <v>134</v>
      </c>
      <c r="K51" s="28">
        <v>83</v>
      </c>
      <c r="L51" s="28">
        <v>71</v>
      </c>
      <c r="M51" s="15">
        <f t="shared" si="17"/>
        <v>563</v>
      </c>
      <c r="N51" s="19">
        <f t="shared" si="18"/>
        <v>2.714031971580817</v>
      </c>
      <c r="O51" s="35">
        <f t="shared" si="19"/>
        <v>0.8672644846682043</v>
      </c>
      <c r="P51" s="28">
        <v>0</v>
      </c>
      <c r="Q51" s="28">
        <v>5</v>
      </c>
      <c r="R51" s="28" t="s">
        <v>592</v>
      </c>
    </row>
    <row r="52" spans="1:18" s="17" customFormat="1" ht="21.75">
      <c r="A52" s="15" t="s">
        <v>28</v>
      </c>
      <c r="B52" s="28" t="s">
        <v>154</v>
      </c>
      <c r="C52" s="24" t="s">
        <v>370</v>
      </c>
      <c r="D52" s="24" t="s">
        <v>32</v>
      </c>
      <c r="E52" s="28">
        <v>4</v>
      </c>
      <c r="F52" s="28">
        <v>26</v>
      </c>
      <c r="G52" s="28">
        <v>41</v>
      </c>
      <c r="H52" s="28">
        <v>79</v>
      </c>
      <c r="I52" s="28">
        <v>89</v>
      </c>
      <c r="J52" s="28">
        <v>84</v>
      </c>
      <c r="K52" s="28">
        <v>58</v>
      </c>
      <c r="L52" s="28">
        <v>153</v>
      </c>
      <c r="M52" s="15">
        <f>SUM(E52:L52)</f>
        <v>534</v>
      </c>
      <c r="N52" s="19">
        <f>((4*L52)+(3.5*K52)+(3*J52)+(2.5*I52)+(2*H52)+(1.5*G52)+(F52))/M52</f>
        <v>2.8745318352059925</v>
      </c>
      <c r="O52" s="35">
        <f>SQRT((16*L52+12.25*K52+9*J52+6.25*I52+4*H52+2.25*G52+F52)/M52-(N52^2))</f>
        <v>0.9604478053565616</v>
      </c>
      <c r="P52" s="28">
        <v>1</v>
      </c>
      <c r="Q52" s="28">
        <v>4</v>
      </c>
      <c r="R52" s="28" t="s">
        <v>606</v>
      </c>
    </row>
    <row r="53" spans="1:18" s="17" customFormat="1" ht="21.75">
      <c r="A53" s="16" t="s">
        <v>19</v>
      </c>
      <c r="B53" s="28" t="s">
        <v>155</v>
      </c>
      <c r="C53" s="24" t="s">
        <v>476</v>
      </c>
      <c r="D53" s="24" t="s">
        <v>32</v>
      </c>
      <c r="E53" s="28">
        <v>1</v>
      </c>
      <c r="F53" s="28">
        <v>128</v>
      </c>
      <c r="G53" s="28">
        <v>70</v>
      </c>
      <c r="H53" s="28">
        <v>104</v>
      </c>
      <c r="I53" s="28">
        <v>52</v>
      </c>
      <c r="J53" s="28">
        <v>56</v>
      </c>
      <c r="K53" s="28">
        <v>43</v>
      </c>
      <c r="L53" s="28">
        <v>76</v>
      </c>
      <c r="M53" s="15">
        <f t="shared" si="17"/>
        <v>530</v>
      </c>
      <c r="N53" s="19">
        <f t="shared" si="18"/>
        <v>2.2518867924528303</v>
      </c>
      <c r="O53" s="35">
        <f t="shared" si="19"/>
        <v>1.0511656721007012</v>
      </c>
      <c r="P53" s="28">
        <v>0</v>
      </c>
      <c r="Q53" s="28">
        <v>9</v>
      </c>
      <c r="R53" s="28" t="s">
        <v>606</v>
      </c>
    </row>
    <row r="54" spans="1:18" s="17" customFormat="1" ht="21.75">
      <c r="A54" s="20"/>
      <c r="B54" s="28" t="s">
        <v>156</v>
      </c>
      <c r="C54" s="24" t="s">
        <v>477</v>
      </c>
      <c r="D54" s="24" t="s">
        <v>31</v>
      </c>
      <c r="E54" s="28">
        <v>6</v>
      </c>
      <c r="F54" s="28">
        <v>36</v>
      </c>
      <c r="G54" s="28">
        <v>25</v>
      </c>
      <c r="H54" s="28">
        <v>70</v>
      </c>
      <c r="I54" s="28">
        <v>64</v>
      </c>
      <c r="J54" s="28">
        <v>136</v>
      </c>
      <c r="K54" s="28">
        <v>83</v>
      </c>
      <c r="L54" s="28">
        <v>79</v>
      </c>
      <c r="M54" s="15">
        <f t="shared" si="17"/>
        <v>499</v>
      </c>
      <c r="N54" s="19">
        <f t="shared" si="18"/>
        <v>2.781563126252505</v>
      </c>
      <c r="O54" s="35">
        <f t="shared" si="19"/>
        <v>0.9132627547653133</v>
      </c>
      <c r="P54" s="28">
        <v>1</v>
      </c>
      <c r="Q54" s="28">
        <v>8</v>
      </c>
      <c r="R54" s="28" t="s">
        <v>606</v>
      </c>
    </row>
    <row r="55" spans="1:28" s="17" customFormat="1" ht="23.25">
      <c r="A55" s="20"/>
      <c r="B55" s="28" t="s">
        <v>64</v>
      </c>
      <c r="C55" s="24" t="s">
        <v>372</v>
      </c>
      <c r="D55" s="24" t="s">
        <v>32</v>
      </c>
      <c r="E55" s="28">
        <v>26</v>
      </c>
      <c r="F55" s="28">
        <v>17</v>
      </c>
      <c r="G55" s="28">
        <v>11</v>
      </c>
      <c r="H55" s="28">
        <v>41</v>
      </c>
      <c r="I55" s="28">
        <v>68</v>
      </c>
      <c r="J55" s="28">
        <v>70</v>
      </c>
      <c r="K55" s="28">
        <v>81</v>
      </c>
      <c r="L55" s="28">
        <v>223</v>
      </c>
      <c r="M55" s="15">
        <f t="shared" si="17"/>
        <v>537</v>
      </c>
      <c r="N55" s="19">
        <f t="shared" si="18"/>
        <v>3.111731843575419</v>
      </c>
      <c r="O55" s="35">
        <f t="shared" si="19"/>
        <v>1.0756281689725724</v>
      </c>
      <c r="P55" s="28">
        <v>0</v>
      </c>
      <c r="Q55" s="28">
        <v>0</v>
      </c>
      <c r="R55" s="28" t="s">
        <v>607</v>
      </c>
      <c r="T55" s="7">
        <v>0</v>
      </c>
      <c r="U55" s="7">
        <v>1</v>
      </c>
      <c r="V55" s="7">
        <v>1.5</v>
      </c>
      <c r="W55" s="7">
        <v>2</v>
      </c>
      <c r="X55" s="7">
        <v>2.5</v>
      </c>
      <c r="Y55" s="7">
        <v>3</v>
      </c>
      <c r="Z55" s="7">
        <v>3.5</v>
      </c>
      <c r="AA55" s="7">
        <v>4</v>
      </c>
      <c r="AB55" s="1"/>
    </row>
    <row r="56" spans="1:28" s="17" customFormat="1" ht="23.25">
      <c r="A56" s="20"/>
      <c r="B56" s="28" t="s">
        <v>157</v>
      </c>
      <c r="C56" s="24" t="s">
        <v>478</v>
      </c>
      <c r="D56" s="24" t="s">
        <v>32</v>
      </c>
      <c r="E56" s="28">
        <v>50</v>
      </c>
      <c r="F56" s="28">
        <v>63</v>
      </c>
      <c r="G56" s="28">
        <v>56</v>
      </c>
      <c r="H56" s="28">
        <v>59</v>
      </c>
      <c r="I56" s="28">
        <v>59</v>
      </c>
      <c r="J56" s="28">
        <v>72</v>
      </c>
      <c r="K56" s="28">
        <v>56</v>
      </c>
      <c r="L56" s="28">
        <v>122</v>
      </c>
      <c r="M56" s="15">
        <f t="shared" si="17"/>
        <v>537</v>
      </c>
      <c r="N56" s="19">
        <f t="shared" si="18"/>
        <v>2.4441340782122905</v>
      </c>
      <c r="O56" s="35">
        <f t="shared" si="19"/>
        <v>1.2741696988633884</v>
      </c>
      <c r="P56" s="28">
        <v>0</v>
      </c>
      <c r="Q56" s="28">
        <v>0</v>
      </c>
      <c r="R56" s="28" t="s">
        <v>607</v>
      </c>
      <c r="T56" s="11"/>
      <c r="U56" s="11"/>
      <c r="V56" s="11"/>
      <c r="W56" s="11"/>
      <c r="X56" s="11"/>
      <c r="Y56" s="11"/>
      <c r="Z56" s="11"/>
      <c r="AA56" s="11"/>
      <c r="AB56" s="1"/>
    </row>
    <row r="57" spans="1:28" s="17" customFormat="1" ht="23.25">
      <c r="A57" s="20"/>
      <c r="B57" s="28" t="s">
        <v>158</v>
      </c>
      <c r="C57" s="24" t="s">
        <v>479</v>
      </c>
      <c r="D57" s="24" t="s">
        <v>31</v>
      </c>
      <c r="E57" s="28">
        <v>6</v>
      </c>
      <c r="F57" s="28">
        <v>19</v>
      </c>
      <c r="G57" s="28">
        <v>37</v>
      </c>
      <c r="H57" s="28">
        <v>99</v>
      </c>
      <c r="I57" s="28">
        <v>83</v>
      </c>
      <c r="J57" s="28">
        <v>117</v>
      </c>
      <c r="K57" s="28">
        <v>60</v>
      </c>
      <c r="L57" s="28">
        <v>80</v>
      </c>
      <c r="M57" s="15">
        <f t="shared" si="17"/>
        <v>501</v>
      </c>
      <c r="N57" s="19">
        <f t="shared" si="18"/>
        <v>2.716566866267465</v>
      </c>
      <c r="O57" s="35">
        <f t="shared" si="19"/>
        <v>0.8797483025662647</v>
      </c>
      <c r="P57" s="28">
        <v>0</v>
      </c>
      <c r="Q57" s="28">
        <v>5</v>
      </c>
      <c r="R57" s="28" t="s">
        <v>607</v>
      </c>
      <c r="T57" s="11"/>
      <c r="U57" s="11"/>
      <c r="V57" s="11"/>
      <c r="W57" s="11"/>
      <c r="X57" s="11"/>
      <c r="Y57" s="11"/>
      <c r="Z57" s="11"/>
      <c r="AA57" s="11"/>
      <c r="AB57" s="1"/>
    </row>
    <row r="58" spans="1:28" s="17" customFormat="1" ht="23.25">
      <c r="A58" s="81"/>
      <c r="B58" s="82"/>
      <c r="C58" s="100"/>
      <c r="D58" s="100"/>
      <c r="E58" s="82"/>
      <c r="F58" s="82"/>
      <c r="G58" s="82"/>
      <c r="H58" s="82"/>
      <c r="I58" s="82"/>
      <c r="J58" s="82"/>
      <c r="K58" s="82"/>
      <c r="L58" s="82"/>
      <c r="M58" s="81"/>
      <c r="N58" s="83"/>
      <c r="O58" s="84"/>
      <c r="P58" s="82"/>
      <c r="Q58" s="82"/>
      <c r="R58" s="82"/>
      <c r="T58" s="11"/>
      <c r="U58" s="11"/>
      <c r="V58" s="11"/>
      <c r="W58" s="11"/>
      <c r="X58" s="11"/>
      <c r="Y58" s="11"/>
      <c r="Z58" s="11"/>
      <c r="AA58" s="11"/>
      <c r="AB58" s="1"/>
    </row>
    <row r="59" spans="1:28" s="17" customFormat="1" ht="23.25">
      <c r="A59" s="43"/>
      <c r="B59" s="103"/>
      <c r="C59" s="63"/>
      <c r="D59" s="63"/>
      <c r="E59" s="103"/>
      <c r="F59" s="103"/>
      <c r="G59" s="103"/>
      <c r="H59" s="103"/>
      <c r="I59" s="103"/>
      <c r="J59" s="103"/>
      <c r="K59" s="103"/>
      <c r="L59" s="103"/>
      <c r="M59" s="43"/>
      <c r="N59" s="59"/>
      <c r="O59" s="60"/>
      <c r="P59" s="103"/>
      <c r="Q59" s="103"/>
      <c r="R59" s="103"/>
      <c r="T59" s="11"/>
      <c r="U59" s="11"/>
      <c r="V59" s="11"/>
      <c r="W59" s="11"/>
      <c r="X59" s="11"/>
      <c r="Y59" s="11"/>
      <c r="Z59" s="11"/>
      <c r="AA59" s="11"/>
      <c r="AB59" s="1"/>
    </row>
    <row r="60" spans="1:28" s="17" customFormat="1" ht="23.25">
      <c r="A60" s="43"/>
      <c r="B60" s="103"/>
      <c r="C60" s="63"/>
      <c r="D60" s="63"/>
      <c r="E60" s="103"/>
      <c r="F60" s="103"/>
      <c r="G60" s="103"/>
      <c r="H60" s="103"/>
      <c r="I60" s="103"/>
      <c r="J60" s="103"/>
      <c r="K60" s="103"/>
      <c r="L60" s="103"/>
      <c r="M60" s="43"/>
      <c r="N60" s="59"/>
      <c r="O60" s="60"/>
      <c r="P60" s="103"/>
      <c r="Q60" s="103"/>
      <c r="R60" s="103"/>
      <c r="T60" s="11"/>
      <c r="U60" s="11"/>
      <c r="V60" s="11"/>
      <c r="W60" s="11"/>
      <c r="X60" s="11"/>
      <c r="Y60" s="11"/>
      <c r="Z60" s="11"/>
      <c r="AA60" s="11"/>
      <c r="AB60" s="1"/>
    </row>
    <row r="61" spans="1:28" s="17" customFormat="1" ht="23.25">
      <c r="A61" s="43"/>
      <c r="B61" s="103"/>
      <c r="C61" s="63"/>
      <c r="D61" s="63"/>
      <c r="E61" s="103"/>
      <c r="F61" s="103"/>
      <c r="G61" s="103"/>
      <c r="H61" s="103"/>
      <c r="I61" s="103"/>
      <c r="J61" s="103"/>
      <c r="K61" s="103"/>
      <c r="L61" s="103"/>
      <c r="M61" s="43"/>
      <c r="N61" s="59"/>
      <c r="O61" s="60"/>
      <c r="P61" s="103"/>
      <c r="Q61" s="103"/>
      <c r="R61" s="103"/>
      <c r="T61" s="11"/>
      <c r="U61" s="11"/>
      <c r="V61" s="11"/>
      <c r="W61" s="11"/>
      <c r="X61" s="11"/>
      <c r="Y61" s="11"/>
      <c r="Z61" s="11"/>
      <c r="AA61" s="11"/>
      <c r="AB61" s="1"/>
    </row>
    <row r="62" spans="1:28" s="17" customFormat="1" ht="23.25">
      <c r="A62" s="43"/>
      <c r="B62" s="103"/>
      <c r="C62" s="63"/>
      <c r="D62" s="63"/>
      <c r="E62" s="103"/>
      <c r="F62" s="103"/>
      <c r="G62" s="103"/>
      <c r="H62" s="103"/>
      <c r="I62" s="103"/>
      <c r="J62" s="103"/>
      <c r="K62" s="103"/>
      <c r="L62" s="103"/>
      <c r="M62" s="43"/>
      <c r="N62" s="59"/>
      <c r="O62" s="60"/>
      <c r="P62" s="103"/>
      <c r="Q62" s="103"/>
      <c r="R62" s="103"/>
      <c r="T62" s="11"/>
      <c r="U62" s="11"/>
      <c r="V62" s="11"/>
      <c r="W62" s="11"/>
      <c r="X62" s="11"/>
      <c r="Y62" s="11"/>
      <c r="Z62" s="11"/>
      <c r="AA62" s="11"/>
      <c r="AB62" s="1"/>
    </row>
    <row r="63" spans="1:28" s="17" customFormat="1" ht="23.25">
      <c r="A63" s="43"/>
      <c r="B63" s="103"/>
      <c r="C63" s="63"/>
      <c r="D63" s="63"/>
      <c r="E63" s="103"/>
      <c r="F63" s="103"/>
      <c r="G63" s="103"/>
      <c r="H63" s="103"/>
      <c r="I63" s="103"/>
      <c r="J63" s="103"/>
      <c r="K63" s="103"/>
      <c r="L63" s="103"/>
      <c r="M63" s="43"/>
      <c r="N63" s="59"/>
      <c r="O63" s="60"/>
      <c r="P63" s="103"/>
      <c r="Q63" s="103"/>
      <c r="R63" s="103"/>
      <c r="T63" s="11"/>
      <c r="U63" s="11"/>
      <c r="V63" s="11"/>
      <c r="W63" s="11"/>
      <c r="X63" s="11"/>
      <c r="Y63" s="11"/>
      <c r="Z63" s="11"/>
      <c r="AA63" s="11"/>
      <c r="AB63" s="1"/>
    </row>
    <row r="64" spans="1:28" s="17" customFormat="1" ht="23.25">
      <c r="A64" s="43"/>
      <c r="B64" s="103"/>
      <c r="C64" s="63"/>
      <c r="D64" s="63"/>
      <c r="E64" s="103"/>
      <c r="F64" s="103"/>
      <c r="G64" s="103"/>
      <c r="H64" s="103"/>
      <c r="I64" s="103"/>
      <c r="J64" s="103"/>
      <c r="K64" s="103"/>
      <c r="L64" s="103"/>
      <c r="M64" s="43"/>
      <c r="N64" s="59"/>
      <c r="O64" s="60"/>
      <c r="P64" s="103"/>
      <c r="Q64" s="103"/>
      <c r="R64" s="103"/>
      <c r="T64" s="12"/>
      <c r="U64" s="12"/>
      <c r="V64" s="12"/>
      <c r="W64" s="12"/>
      <c r="X64" s="12"/>
      <c r="Y64" s="12"/>
      <c r="Z64" s="12"/>
      <c r="AA64" s="12"/>
      <c r="AB64" s="1"/>
    </row>
    <row r="65" spans="1:18" s="1" customFormat="1" ht="29.25">
      <c r="A65" s="135" t="s">
        <v>50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</row>
    <row r="66" spans="1:18" s="1" customFormat="1" ht="29.25">
      <c r="A66" s="135" t="s">
        <v>541</v>
      </c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</row>
    <row r="67" spans="1:18" s="17" customFormat="1" ht="23.25">
      <c r="A67" s="149" t="s">
        <v>23</v>
      </c>
      <c r="B67" s="149" t="s">
        <v>0</v>
      </c>
      <c r="C67" s="149" t="s">
        <v>33</v>
      </c>
      <c r="D67" s="149" t="s">
        <v>30</v>
      </c>
      <c r="E67" s="150" t="s">
        <v>18</v>
      </c>
      <c r="F67" s="150"/>
      <c r="G67" s="150"/>
      <c r="H67" s="150"/>
      <c r="I67" s="150"/>
      <c r="J67" s="150"/>
      <c r="K67" s="150"/>
      <c r="L67" s="150"/>
      <c r="M67" s="16" t="s">
        <v>17</v>
      </c>
      <c r="N67" s="142" t="s">
        <v>21</v>
      </c>
      <c r="O67" s="144" t="s">
        <v>22</v>
      </c>
      <c r="P67" s="68"/>
      <c r="Q67" s="68"/>
      <c r="R67" s="149" t="s">
        <v>3</v>
      </c>
    </row>
    <row r="68" spans="1:18" s="17" customFormat="1" ht="23.25">
      <c r="A68" s="149"/>
      <c r="B68" s="149"/>
      <c r="C68" s="149"/>
      <c r="D68" s="149"/>
      <c r="E68" s="15">
        <v>0</v>
      </c>
      <c r="F68" s="15">
        <v>1</v>
      </c>
      <c r="G68" s="15">
        <v>1.5</v>
      </c>
      <c r="H68" s="15">
        <v>2</v>
      </c>
      <c r="I68" s="15">
        <v>2.5</v>
      </c>
      <c r="J68" s="15">
        <v>3</v>
      </c>
      <c r="K68" s="15">
        <v>3.5</v>
      </c>
      <c r="L68" s="15">
        <v>4</v>
      </c>
      <c r="M68" s="18" t="s">
        <v>20</v>
      </c>
      <c r="N68" s="142"/>
      <c r="O68" s="144"/>
      <c r="P68" s="69" t="s">
        <v>1</v>
      </c>
      <c r="Q68" s="69" t="s">
        <v>2</v>
      </c>
      <c r="R68" s="149"/>
    </row>
    <row r="69" spans="1:28" s="17" customFormat="1" ht="23.25">
      <c r="A69" s="18" t="s">
        <v>29</v>
      </c>
      <c r="B69" s="3" t="s">
        <v>296</v>
      </c>
      <c r="C69" s="111" t="s">
        <v>406</v>
      </c>
      <c r="D69" s="111" t="s">
        <v>32</v>
      </c>
      <c r="E69" s="97">
        <v>4</v>
      </c>
      <c r="F69" s="97">
        <v>5</v>
      </c>
      <c r="G69" s="97">
        <v>3</v>
      </c>
      <c r="H69" s="97">
        <v>9</v>
      </c>
      <c r="I69" s="97">
        <v>26</v>
      </c>
      <c r="J69" s="97">
        <v>61</v>
      </c>
      <c r="K69" s="97">
        <v>94</v>
      </c>
      <c r="L69" s="97">
        <v>320</v>
      </c>
      <c r="M69" s="18">
        <f aca="true" t="shared" si="20" ref="M69:M74">SUM(E69:L69)</f>
        <v>522</v>
      </c>
      <c r="N69" s="50">
        <f aca="true" t="shared" si="21" ref="N69:N74">((4*L69)+(3.5*K69)+(3*J69)+(2.5*I69)+(2*H69)+(1.5*G69)+(F69))/M69</f>
        <v>3.6101532567049808</v>
      </c>
      <c r="O69" s="104">
        <f aca="true" t="shared" si="22" ref="O69:O74">SQRT((16*L69+12.25*K69+9*J69+6.25*I69+4*H69+2.25*G69+F69)/M69-(N69^2))</f>
        <v>0.6600478731904125</v>
      </c>
      <c r="P69" s="97">
        <v>1</v>
      </c>
      <c r="Q69" s="97">
        <v>0</v>
      </c>
      <c r="R69" s="97" t="s">
        <v>633</v>
      </c>
      <c r="T69" s="29" t="e">
        <f>(#REF!*100)/#REF!</f>
        <v>#REF!</v>
      </c>
      <c r="U69" s="29" t="e">
        <f>(#REF!*100)/#REF!</f>
        <v>#REF!</v>
      </c>
      <c r="V69" s="29" t="e">
        <f>(#REF!*100)/#REF!</f>
        <v>#REF!</v>
      </c>
      <c r="W69" s="29" t="e">
        <f>(#REF!*100)/#REF!</f>
        <v>#REF!</v>
      </c>
      <c r="X69" s="29" t="e">
        <f>(#REF!*100)/#REF!</f>
        <v>#REF!</v>
      </c>
      <c r="Y69" s="29" t="e">
        <f>(#REF!*100)/#REF!</f>
        <v>#REF!</v>
      </c>
      <c r="Z69" s="29" t="e">
        <f>(#REF!*100)/#REF!</f>
        <v>#REF!</v>
      </c>
      <c r="AA69" s="29" t="e">
        <f>(#REF!*100)/#REF!</f>
        <v>#REF!</v>
      </c>
      <c r="AB69" s="5" t="e">
        <f>SUM(T69:AA69)</f>
        <v>#REF!</v>
      </c>
    </row>
    <row r="70" spans="1:28" s="17" customFormat="1" ht="23.25">
      <c r="A70" s="16"/>
      <c r="B70" s="28" t="s">
        <v>505</v>
      </c>
      <c r="C70" s="111" t="s">
        <v>89</v>
      </c>
      <c r="D70" s="111" t="s">
        <v>32</v>
      </c>
      <c r="E70" s="97">
        <v>15</v>
      </c>
      <c r="F70" s="97">
        <v>66</v>
      </c>
      <c r="G70" s="97">
        <v>74</v>
      </c>
      <c r="H70" s="97">
        <v>126</v>
      </c>
      <c r="I70" s="97">
        <v>101</v>
      </c>
      <c r="J70" s="97">
        <v>64</v>
      </c>
      <c r="K70" s="97">
        <v>41</v>
      </c>
      <c r="L70" s="97">
        <v>36</v>
      </c>
      <c r="M70" s="18">
        <f t="shared" si="20"/>
        <v>523</v>
      </c>
      <c r="N70" s="50">
        <f t="shared" si="21"/>
        <v>2.2198852772466537</v>
      </c>
      <c r="O70" s="104">
        <f t="shared" si="22"/>
        <v>0.9221236537080001</v>
      </c>
      <c r="P70" s="97">
        <v>0</v>
      </c>
      <c r="Q70" s="97">
        <v>0</v>
      </c>
      <c r="R70" s="97" t="s">
        <v>633</v>
      </c>
      <c r="T70" s="13"/>
      <c r="U70" s="13"/>
      <c r="V70" s="13"/>
      <c r="W70" s="13"/>
      <c r="X70" s="13"/>
      <c r="Y70" s="13"/>
      <c r="Z70" s="13"/>
      <c r="AA70" s="13"/>
      <c r="AB70" s="5"/>
    </row>
    <row r="71" spans="1:28" s="17" customFormat="1" ht="23.25">
      <c r="A71" s="20"/>
      <c r="B71" s="3" t="s">
        <v>297</v>
      </c>
      <c r="C71" s="24" t="s">
        <v>506</v>
      </c>
      <c r="D71" s="24" t="s">
        <v>31</v>
      </c>
      <c r="E71" s="28">
        <v>2</v>
      </c>
      <c r="F71" s="28">
        <v>9</v>
      </c>
      <c r="G71" s="28">
        <v>14</v>
      </c>
      <c r="H71" s="28">
        <v>39</v>
      </c>
      <c r="I71" s="28">
        <v>28</v>
      </c>
      <c r="J71" s="28">
        <v>45</v>
      </c>
      <c r="K71" s="28">
        <v>57</v>
      </c>
      <c r="L71" s="28">
        <v>300</v>
      </c>
      <c r="M71" s="15">
        <f t="shared" si="20"/>
        <v>494</v>
      </c>
      <c r="N71" s="19">
        <f t="shared" si="21"/>
        <v>3.466599190283401</v>
      </c>
      <c r="O71" s="35">
        <f t="shared" si="22"/>
        <v>0.8274135186528833</v>
      </c>
      <c r="P71" s="28">
        <v>0</v>
      </c>
      <c r="Q71" s="28">
        <v>0</v>
      </c>
      <c r="R71" s="28" t="s">
        <v>633</v>
      </c>
      <c r="T71" s="1"/>
      <c r="U71" s="1"/>
      <c r="V71" s="1"/>
      <c r="W71" s="1"/>
      <c r="X71" s="1"/>
      <c r="Y71" s="1"/>
      <c r="Z71" s="62" t="e">
        <f>SUM(V69:AA69)</f>
        <v>#REF!</v>
      </c>
      <c r="AA71" s="1"/>
      <c r="AB71" s="1"/>
    </row>
    <row r="72" spans="1:28" s="17" customFormat="1" ht="23.25">
      <c r="A72" s="20"/>
      <c r="B72" s="3" t="s">
        <v>298</v>
      </c>
      <c r="C72" s="24" t="s">
        <v>408</v>
      </c>
      <c r="D72" s="24" t="s">
        <v>32</v>
      </c>
      <c r="E72" s="28">
        <v>8</v>
      </c>
      <c r="F72" s="28">
        <v>27</v>
      </c>
      <c r="G72" s="28">
        <v>34</v>
      </c>
      <c r="H72" s="28">
        <v>66</v>
      </c>
      <c r="I72" s="28">
        <v>74</v>
      </c>
      <c r="J72" s="28">
        <v>77</v>
      </c>
      <c r="K72" s="28">
        <v>59</v>
      </c>
      <c r="L72" s="28">
        <v>175</v>
      </c>
      <c r="M72" s="15">
        <f t="shared" si="20"/>
        <v>520</v>
      </c>
      <c r="N72" s="19">
        <f t="shared" si="21"/>
        <v>2.9471153846153846</v>
      </c>
      <c r="O72" s="35">
        <f t="shared" si="22"/>
        <v>1.008898555048375</v>
      </c>
      <c r="P72" s="28">
        <v>1</v>
      </c>
      <c r="Q72" s="28">
        <v>0</v>
      </c>
      <c r="R72" s="28" t="s">
        <v>634</v>
      </c>
      <c r="T72" s="1"/>
      <c r="U72" s="1"/>
      <c r="V72" s="1"/>
      <c r="W72" s="1"/>
      <c r="X72" s="1"/>
      <c r="Y72" s="1"/>
      <c r="Z72" s="62"/>
      <c r="AA72" s="1"/>
      <c r="AB72" s="1"/>
    </row>
    <row r="73" spans="1:28" s="17" customFormat="1" ht="23.25">
      <c r="A73" s="18"/>
      <c r="B73" s="3" t="s">
        <v>299</v>
      </c>
      <c r="C73" s="24" t="s">
        <v>507</v>
      </c>
      <c r="D73" s="24" t="s">
        <v>31</v>
      </c>
      <c r="E73" s="28">
        <v>3</v>
      </c>
      <c r="F73" s="28">
        <v>6</v>
      </c>
      <c r="G73" s="28">
        <v>13</v>
      </c>
      <c r="H73" s="28">
        <v>31</v>
      </c>
      <c r="I73" s="28">
        <v>44</v>
      </c>
      <c r="J73" s="28">
        <v>74</v>
      </c>
      <c r="K73" s="28">
        <v>79</v>
      </c>
      <c r="L73" s="28">
        <v>242</v>
      </c>
      <c r="M73" s="15">
        <f t="shared" si="20"/>
        <v>492</v>
      </c>
      <c r="N73" s="19">
        <f t="shared" si="21"/>
        <v>3.3821138211382116</v>
      </c>
      <c r="O73" s="35">
        <f t="shared" si="22"/>
        <v>0.7965405404454947</v>
      </c>
      <c r="P73" s="28">
        <v>0</v>
      </c>
      <c r="Q73" s="28">
        <v>0</v>
      </c>
      <c r="R73" s="28" t="s">
        <v>634</v>
      </c>
      <c r="T73" s="1"/>
      <c r="U73" s="1"/>
      <c r="V73" s="1"/>
      <c r="W73" s="1"/>
      <c r="X73" s="1"/>
      <c r="Y73" s="1"/>
      <c r="Z73" s="62"/>
      <c r="AA73" s="1"/>
      <c r="AB73" s="1"/>
    </row>
    <row r="74" spans="1:18" s="17" customFormat="1" ht="21.75">
      <c r="A74" s="150" t="s">
        <v>42</v>
      </c>
      <c r="B74" s="150"/>
      <c r="C74" s="150"/>
      <c r="D74" s="150"/>
      <c r="E74" s="15">
        <f aca="true" t="shared" si="23" ref="E74:L74">SUM(E48:E57,E69:E73)</f>
        <v>168</v>
      </c>
      <c r="F74" s="15">
        <f t="shared" si="23"/>
        <v>515</v>
      </c>
      <c r="G74" s="15">
        <f t="shared" si="23"/>
        <v>533</v>
      </c>
      <c r="H74" s="15">
        <f t="shared" si="23"/>
        <v>1023</v>
      </c>
      <c r="I74" s="15">
        <f t="shared" si="23"/>
        <v>1062</v>
      </c>
      <c r="J74" s="15">
        <f t="shared" si="23"/>
        <v>1276</v>
      </c>
      <c r="K74" s="15">
        <f t="shared" si="23"/>
        <v>1048</v>
      </c>
      <c r="L74" s="15">
        <f t="shared" si="23"/>
        <v>2331</v>
      </c>
      <c r="M74" s="15">
        <f t="shared" si="20"/>
        <v>7956</v>
      </c>
      <c r="N74" s="19">
        <f t="shared" si="21"/>
        <v>2.870223730517848</v>
      </c>
      <c r="O74" s="35">
        <f t="shared" si="22"/>
        <v>1.0347625498927722</v>
      </c>
      <c r="P74" s="15">
        <f>SUM(P48:P57,P69:P73)</f>
        <v>4</v>
      </c>
      <c r="Q74" s="15">
        <f>SUM(Q48:Q57,Q69:Q73)</f>
        <v>31</v>
      </c>
      <c r="R74" s="54"/>
    </row>
    <row r="75" spans="1:18" s="51" customFormat="1" ht="21.75">
      <c r="A75" s="150" t="s">
        <v>44</v>
      </c>
      <c r="B75" s="150"/>
      <c r="C75" s="150"/>
      <c r="D75" s="150"/>
      <c r="E75" s="19">
        <f aca="true" t="shared" si="24" ref="E75:L75">(E74*100)/$M74</f>
        <v>2.1116138763197587</v>
      </c>
      <c r="F75" s="19">
        <f t="shared" si="24"/>
        <v>6.4731020613373556</v>
      </c>
      <c r="G75" s="19">
        <f t="shared" si="24"/>
        <v>6.699346405228758</v>
      </c>
      <c r="H75" s="19">
        <f t="shared" si="24"/>
        <v>12.858220211161388</v>
      </c>
      <c r="I75" s="19">
        <f t="shared" si="24"/>
        <v>13.34841628959276</v>
      </c>
      <c r="J75" s="19">
        <f t="shared" si="24"/>
        <v>16.038210155857215</v>
      </c>
      <c r="K75" s="19">
        <f t="shared" si="24"/>
        <v>13.172448466566113</v>
      </c>
      <c r="L75" s="19">
        <f t="shared" si="24"/>
        <v>29.29864253393665</v>
      </c>
      <c r="M75" s="19">
        <f>((M74-(P74+Q74))*100)/$M74</f>
        <v>99.56008044243339</v>
      </c>
      <c r="N75" s="21"/>
      <c r="O75" s="38"/>
      <c r="P75" s="19">
        <f>(P74*100)/$M74</f>
        <v>0.05027652086475616</v>
      </c>
      <c r="Q75" s="19">
        <f>(Q74*100)/$M74</f>
        <v>0.38964303670186023</v>
      </c>
      <c r="R75" s="18"/>
    </row>
    <row r="76" s="1" customFormat="1" ht="23.25">
      <c r="O76" s="30"/>
    </row>
    <row r="134" ht="12" customHeight="1"/>
  </sheetData>
  <mergeCells count="44">
    <mergeCell ref="E67:L67"/>
    <mergeCell ref="N67:N68"/>
    <mergeCell ref="O67:O68"/>
    <mergeCell ref="R67:R68"/>
    <mergeCell ref="A22:R22"/>
    <mergeCell ref="A23:R23"/>
    <mergeCell ref="A24:A25"/>
    <mergeCell ref="B24:B25"/>
    <mergeCell ref="C24:C25"/>
    <mergeCell ref="D24:D25"/>
    <mergeCell ref="E24:L24"/>
    <mergeCell ref="N24:N25"/>
    <mergeCell ref="O24:O25"/>
    <mergeCell ref="R24:R25"/>
    <mergeCell ref="R46:R47"/>
    <mergeCell ref="A32:D32"/>
    <mergeCell ref="A74:D74"/>
    <mergeCell ref="A33:D33"/>
    <mergeCell ref="A65:R65"/>
    <mergeCell ref="A66:R66"/>
    <mergeCell ref="A67:A68"/>
    <mergeCell ref="B67:B68"/>
    <mergeCell ref="C67:C68"/>
    <mergeCell ref="D67:D68"/>
    <mergeCell ref="N3:N4"/>
    <mergeCell ref="O3:O4"/>
    <mergeCell ref="R3:R4"/>
    <mergeCell ref="A46:A47"/>
    <mergeCell ref="B46:B47"/>
    <mergeCell ref="C46:C47"/>
    <mergeCell ref="D46:D47"/>
    <mergeCell ref="E46:L46"/>
    <mergeCell ref="N46:N47"/>
    <mergeCell ref="O46:O47"/>
    <mergeCell ref="A75:D75"/>
    <mergeCell ref="A1:R1"/>
    <mergeCell ref="A2:R2"/>
    <mergeCell ref="A44:R44"/>
    <mergeCell ref="A45:R45"/>
    <mergeCell ref="A3:A4"/>
    <mergeCell ref="B3:B4"/>
    <mergeCell ref="C3:C4"/>
    <mergeCell ref="D3:D4"/>
    <mergeCell ref="E3:L3"/>
  </mergeCells>
  <printOptions/>
  <pageMargins left="0.44" right="0.75" top="0.67" bottom="0.6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66"/>
  <sheetViews>
    <sheetView workbookViewId="0" topLeftCell="A124">
      <selection activeCell="A42" sqref="A42:IV46"/>
    </sheetView>
  </sheetViews>
  <sheetFormatPr defaultColWidth="9.140625" defaultRowHeight="12.75"/>
  <cols>
    <col min="1" max="1" width="9.140625" style="3" customWidth="1"/>
    <col min="2" max="2" width="7.8515625" style="0" bestFit="1" customWidth="1"/>
    <col min="3" max="3" width="22.8515625" style="0" customWidth="1"/>
    <col min="4" max="4" width="10.7109375" style="3" bestFit="1" customWidth="1"/>
    <col min="5" max="9" width="4.421875" style="0" bestFit="1" customWidth="1"/>
    <col min="10" max="12" width="5.421875" style="0" bestFit="1" customWidth="1"/>
    <col min="13" max="13" width="13.8515625" style="3" bestFit="1" customWidth="1"/>
    <col min="14" max="14" width="6.421875" style="6" customWidth="1"/>
    <col min="15" max="15" width="7.140625" style="42" bestFit="1" customWidth="1"/>
    <col min="16" max="17" width="4.57421875" style="3" customWidth="1"/>
    <col min="18" max="18" width="8.57421875" style="0" bestFit="1" customWidth="1"/>
    <col min="21" max="31" width="6.57421875" style="0" customWidth="1"/>
  </cols>
  <sheetData>
    <row r="1" spans="1:18" s="52" customFormat="1" ht="25.5" customHeight="1">
      <c r="A1" s="152" t="s">
        <v>51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18" s="52" customFormat="1" ht="25.5" customHeight="1">
      <c r="A2" s="152" t="s">
        <v>521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31" s="17" customFormat="1" ht="20.25" customHeight="1">
      <c r="A3" s="149" t="s">
        <v>23</v>
      </c>
      <c r="B3" s="149" t="s">
        <v>0</v>
      </c>
      <c r="C3" s="149" t="s">
        <v>33</v>
      </c>
      <c r="D3" s="149" t="s">
        <v>30</v>
      </c>
      <c r="E3" s="150" t="s">
        <v>18</v>
      </c>
      <c r="F3" s="150"/>
      <c r="G3" s="150"/>
      <c r="H3" s="150"/>
      <c r="I3" s="150"/>
      <c r="J3" s="150"/>
      <c r="K3" s="150"/>
      <c r="L3" s="150"/>
      <c r="M3" s="16" t="s">
        <v>17</v>
      </c>
      <c r="N3" s="142" t="s">
        <v>21</v>
      </c>
      <c r="O3" s="144" t="s">
        <v>22</v>
      </c>
      <c r="P3" s="68"/>
      <c r="Q3" s="68"/>
      <c r="R3" s="149" t="s">
        <v>3</v>
      </c>
      <c r="U3" s="12">
        <v>0</v>
      </c>
      <c r="V3" s="12">
        <v>1</v>
      </c>
      <c r="W3" s="12">
        <v>1.5</v>
      </c>
      <c r="X3" s="12">
        <v>2</v>
      </c>
      <c r="Y3" s="12">
        <v>2.5</v>
      </c>
      <c r="Z3" s="12">
        <v>3</v>
      </c>
      <c r="AA3" s="12">
        <v>3.5</v>
      </c>
      <c r="AB3" s="12">
        <v>4</v>
      </c>
      <c r="AC3" s="12" t="s">
        <v>42</v>
      </c>
      <c r="AD3" s="12" t="s">
        <v>1</v>
      </c>
      <c r="AE3" s="17" t="s">
        <v>2</v>
      </c>
    </row>
    <row r="4" spans="1:31" s="17" customFormat="1" ht="20.25" customHeight="1">
      <c r="A4" s="149"/>
      <c r="B4" s="149"/>
      <c r="C4" s="149"/>
      <c r="D4" s="149"/>
      <c r="E4" s="15">
        <v>0</v>
      </c>
      <c r="F4" s="15">
        <v>1</v>
      </c>
      <c r="G4" s="15">
        <v>1.5</v>
      </c>
      <c r="H4" s="15">
        <v>2</v>
      </c>
      <c r="I4" s="15">
        <v>2.5</v>
      </c>
      <c r="J4" s="15">
        <v>3</v>
      </c>
      <c r="K4" s="15">
        <v>3.5</v>
      </c>
      <c r="L4" s="15">
        <v>4</v>
      </c>
      <c r="M4" s="18" t="s">
        <v>20</v>
      </c>
      <c r="N4" s="142"/>
      <c r="O4" s="144"/>
      <c r="P4" s="69" t="s">
        <v>1</v>
      </c>
      <c r="Q4" s="69" t="s">
        <v>2</v>
      </c>
      <c r="R4" s="149"/>
      <c r="T4" s="17" t="s">
        <v>24</v>
      </c>
      <c r="U4" s="17">
        <f aca="true" t="shared" si="0" ref="U4:AB4">SUM(E5:E8)</f>
        <v>3</v>
      </c>
      <c r="V4" s="17">
        <f t="shared" si="0"/>
        <v>34</v>
      </c>
      <c r="W4" s="17">
        <f t="shared" si="0"/>
        <v>40</v>
      </c>
      <c r="X4" s="17">
        <f t="shared" si="0"/>
        <v>85</v>
      </c>
      <c r="Y4" s="17">
        <f t="shared" si="0"/>
        <v>81</v>
      </c>
      <c r="Z4" s="17">
        <f t="shared" si="0"/>
        <v>203</v>
      </c>
      <c r="AA4" s="17">
        <f t="shared" si="0"/>
        <v>212</v>
      </c>
      <c r="AB4" s="17">
        <f t="shared" si="0"/>
        <v>1061</v>
      </c>
      <c r="AC4" s="17">
        <f aca="true" t="shared" si="1" ref="AC4:AC11">SUM(U4:AB4)</f>
        <v>1719</v>
      </c>
      <c r="AD4" s="17">
        <f>SUM(P5:P8)</f>
        <v>4</v>
      </c>
      <c r="AE4" s="17">
        <f>SUM(Q5:Q8)</f>
        <v>0</v>
      </c>
    </row>
    <row r="5" spans="1:43" s="17" customFormat="1" ht="20.25" customHeight="1">
      <c r="A5" s="15" t="s">
        <v>24</v>
      </c>
      <c r="B5" s="24" t="s">
        <v>337</v>
      </c>
      <c r="C5" s="24" t="s">
        <v>162</v>
      </c>
      <c r="D5" s="15" t="s">
        <v>32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54</v>
      </c>
      <c r="L5" s="28">
        <v>489</v>
      </c>
      <c r="M5" s="15">
        <f aca="true" t="shared" si="2" ref="M5:M21">SUM(E5:L5)</f>
        <v>543</v>
      </c>
      <c r="N5" s="19">
        <f aca="true" t="shared" si="3" ref="N5:N21">((4*L5)+(3.5*K5)+(3*J5)+(2.5*I5)+(2*H5)+(1.5*G5)+(F5))/M5</f>
        <v>3.9502762430939224</v>
      </c>
      <c r="O5" s="35">
        <f aca="true" t="shared" si="4" ref="O5:O21">SQRT((16*L5+12.25*K5+9*J5+6.25*I5+4*H5+2.25*G5+F5)/M5-(N5^2))</f>
        <v>0.1496309675574686</v>
      </c>
      <c r="P5" s="28">
        <v>0</v>
      </c>
      <c r="Q5" s="28">
        <v>0</v>
      </c>
      <c r="R5" s="28" t="s">
        <v>523</v>
      </c>
      <c r="S5" s="3"/>
      <c r="T5" s="17" t="s">
        <v>25</v>
      </c>
      <c r="U5" s="63">
        <f>SUM(E11:E14)</f>
        <v>2</v>
      </c>
      <c r="V5" s="63">
        <f aca="true" t="shared" si="5" ref="V5:AB5">SUM(F11:F14)</f>
        <v>32</v>
      </c>
      <c r="W5" s="63">
        <f t="shared" si="5"/>
        <v>15</v>
      </c>
      <c r="X5" s="63">
        <f t="shared" si="5"/>
        <v>44</v>
      </c>
      <c r="Y5" s="63">
        <f t="shared" si="5"/>
        <v>81</v>
      </c>
      <c r="Z5" s="63">
        <f t="shared" si="5"/>
        <v>174</v>
      </c>
      <c r="AA5" s="63">
        <f t="shared" si="5"/>
        <v>242</v>
      </c>
      <c r="AB5" s="63">
        <f t="shared" si="5"/>
        <v>1173</v>
      </c>
      <c r="AC5" s="17">
        <f t="shared" si="1"/>
        <v>1763</v>
      </c>
      <c r="AD5" s="63">
        <f>SUM(P11:P14)</f>
        <v>23</v>
      </c>
      <c r="AE5" s="63">
        <f>SUM(Q11:Q14)</f>
        <v>0</v>
      </c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</row>
    <row r="6" spans="1:43" s="17" customFormat="1" ht="20.25" customHeight="1">
      <c r="A6" s="16"/>
      <c r="B6" s="24" t="s">
        <v>338</v>
      </c>
      <c r="C6" s="24" t="s">
        <v>540</v>
      </c>
      <c r="D6" s="15" t="s">
        <v>31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11</v>
      </c>
      <c r="K6" s="28">
        <v>5</v>
      </c>
      <c r="L6" s="28">
        <v>78</v>
      </c>
      <c r="M6" s="15">
        <f t="shared" si="2"/>
        <v>94</v>
      </c>
      <c r="N6" s="19">
        <f t="shared" si="3"/>
        <v>3.856382978723404</v>
      </c>
      <c r="O6" s="35">
        <f t="shared" si="4"/>
        <v>0.3311997888523022</v>
      </c>
      <c r="P6" s="28">
        <v>0</v>
      </c>
      <c r="Q6" s="28">
        <v>0</v>
      </c>
      <c r="R6" s="28" t="s">
        <v>523</v>
      </c>
      <c r="S6" s="3"/>
      <c r="T6" s="17" t="s">
        <v>26</v>
      </c>
      <c r="U6" s="12">
        <f aca="true" t="shared" si="6" ref="U6:AB6">SUM(E29:E31)</f>
        <v>3</v>
      </c>
      <c r="V6" s="12">
        <f t="shared" si="6"/>
        <v>6</v>
      </c>
      <c r="W6" s="12">
        <f t="shared" si="6"/>
        <v>15</v>
      </c>
      <c r="X6" s="12">
        <f t="shared" si="6"/>
        <v>15</v>
      </c>
      <c r="Y6" s="12">
        <f t="shared" si="6"/>
        <v>21</v>
      </c>
      <c r="Z6" s="12">
        <f t="shared" si="6"/>
        <v>39</v>
      </c>
      <c r="AA6" s="12">
        <f t="shared" si="6"/>
        <v>81</v>
      </c>
      <c r="AB6" s="12">
        <f t="shared" si="6"/>
        <v>498</v>
      </c>
      <c r="AC6" s="17">
        <f t="shared" si="1"/>
        <v>678</v>
      </c>
      <c r="AD6" s="63">
        <f>SUM(P29:P31)</f>
        <v>0</v>
      </c>
      <c r="AE6" s="63">
        <f>SUM(Q29:Q31)</f>
        <v>7</v>
      </c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</row>
    <row r="7" spans="1:43" s="17" customFormat="1" ht="20.25" customHeight="1">
      <c r="A7" s="20"/>
      <c r="B7" s="24" t="s">
        <v>90</v>
      </c>
      <c r="C7" s="24" t="s">
        <v>336</v>
      </c>
      <c r="D7" s="15" t="s">
        <v>32</v>
      </c>
      <c r="E7" s="28">
        <v>3</v>
      </c>
      <c r="F7" s="28">
        <v>17</v>
      </c>
      <c r="G7" s="28">
        <v>22</v>
      </c>
      <c r="H7" s="28">
        <v>56</v>
      </c>
      <c r="I7" s="28">
        <v>46</v>
      </c>
      <c r="J7" s="28">
        <v>140</v>
      </c>
      <c r="K7" s="28">
        <v>87</v>
      </c>
      <c r="L7" s="28">
        <v>171</v>
      </c>
      <c r="M7" s="15">
        <f t="shared" si="2"/>
        <v>542</v>
      </c>
      <c r="N7" s="19">
        <f t="shared" si="3"/>
        <v>3.109778597785978</v>
      </c>
      <c r="O7" s="35">
        <f t="shared" si="4"/>
        <v>0.8571580234591061</v>
      </c>
      <c r="P7" s="28">
        <v>1</v>
      </c>
      <c r="Q7" s="28">
        <v>0</v>
      </c>
      <c r="R7" s="28" t="s">
        <v>523</v>
      </c>
      <c r="S7" s="3"/>
      <c r="T7" s="17" t="s">
        <v>27</v>
      </c>
      <c r="U7" s="12">
        <f aca="true" t="shared" si="7" ref="U7:AB7">SUM(E51:E52)</f>
        <v>4</v>
      </c>
      <c r="V7" s="12">
        <f t="shared" si="7"/>
        <v>7</v>
      </c>
      <c r="W7" s="12">
        <f t="shared" si="7"/>
        <v>7</v>
      </c>
      <c r="X7" s="12">
        <f t="shared" si="7"/>
        <v>20</v>
      </c>
      <c r="Y7" s="12">
        <f t="shared" si="7"/>
        <v>29</v>
      </c>
      <c r="Z7" s="12">
        <f t="shared" si="7"/>
        <v>97</v>
      </c>
      <c r="AA7" s="12">
        <f t="shared" si="7"/>
        <v>138</v>
      </c>
      <c r="AB7" s="12">
        <f t="shared" si="7"/>
        <v>363</v>
      </c>
      <c r="AC7" s="17">
        <f t="shared" si="1"/>
        <v>665</v>
      </c>
      <c r="AD7" s="63">
        <f>SUM(P51:P52)</f>
        <v>0</v>
      </c>
      <c r="AE7" s="63">
        <f>SUM(Q51:Q52)</f>
        <v>0</v>
      </c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</row>
    <row r="8" spans="1:43" s="17" customFormat="1" ht="20.25" customHeight="1">
      <c r="A8" s="20"/>
      <c r="B8" s="24" t="s">
        <v>340</v>
      </c>
      <c r="C8" s="24" t="s">
        <v>159</v>
      </c>
      <c r="D8" s="15" t="s">
        <v>32</v>
      </c>
      <c r="E8" s="28">
        <v>0</v>
      </c>
      <c r="F8" s="28">
        <v>17</v>
      </c>
      <c r="G8" s="28">
        <v>18</v>
      </c>
      <c r="H8" s="28">
        <v>29</v>
      </c>
      <c r="I8" s="28">
        <v>35</v>
      </c>
      <c r="J8" s="28">
        <v>52</v>
      </c>
      <c r="K8" s="28">
        <v>66</v>
      </c>
      <c r="L8" s="28">
        <v>323</v>
      </c>
      <c r="M8" s="15">
        <f t="shared" si="2"/>
        <v>540</v>
      </c>
      <c r="N8" s="19">
        <f t="shared" si="3"/>
        <v>3.460185185185185</v>
      </c>
      <c r="O8" s="35">
        <f t="shared" si="4"/>
        <v>0.8293169673732207</v>
      </c>
      <c r="P8" s="28">
        <v>3</v>
      </c>
      <c r="Q8" s="28">
        <v>0</v>
      </c>
      <c r="R8" s="28" t="s">
        <v>524</v>
      </c>
      <c r="S8" s="3"/>
      <c r="T8" s="17" t="s">
        <v>28</v>
      </c>
      <c r="U8" s="12">
        <f aca="true" t="shared" si="8" ref="U8:AB8">SUM(E55:E56)</f>
        <v>1</v>
      </c>
      <c r="V8" s="12">
        <f t="shared" si="8"/>
        <v>0</v>
      </c>
      <c r="W8" s="12">
        <f t="shared" si="8"/>
        <v>2</v>
      </c>
      <c r="X8" s="12">
        <f t="shared" si="8"/>
        <v>15</v>
      </c>
      <c r="Y8" s="12">
        <f t="shared" si="8"/>
        <v>52</v>
      </c>
      <c r="Z8" s="12">
        <f t="shared" si="8"/>
        <v>152</v>
      </c>
      <c r="AA8" s="12">
        <f t="shared" si="8"/>
        <v>157</v>
      </c>
      <c r="AB8" s="12">
        <f t="shared" si="8"/>
        <v>249</v>
      </c>
      <c r="AC8" s="17">
        <f t="shared" si="1"/>
        <v>628</v>
      </c>
      <c r="AD8" s="63">
        <f>SUM(P55:P56)</f>
        <v>3</v>
      </c>
      <c r="AE8" s="63">
        <f>SUM(Q55:Q56)</f>
        <v>0</v>
      </c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</row>
    <row r="9" spans="1:43" s="17" customFormat="1" ht="20.25" customHeight="1">
      <c r="A9" s="20"/>
      <c r="B9" s="24" t="s">
        <v>538</v>
      </c>
      <c r="C9" s="24" t="s">
        <v>539</v>
      </c>
      <c r="D9" s="15" t="s">
        <v>31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1</v>
      </c>
      <c r="K9" s="28">
        <v>2</v>
      </c>
      <c r="L9" s="28">
        <v>47</v>
      </c>
      <c r="M9" s="15">
        <f t="shared" si="2"/>
        <v>50</v>
      </c>
      <c r="N9" s="19">
        <f t="shared" si="3"/>
        <v>3.96</v>
      </c>
      <c r="O9" s="35">
        <f t="shared" si="4"/>
        <v>0.16852299546353106</v>
      </c>
      <c r="P9" s="28">
        <v>0</v>
      </c>
      <c r="Q9" s="28">
        <v>0</v>
      </c>
      <c r="R9" s="28" t="s">
        <v>524</v>
      </c>
      <c r="S9" s="3"/>
      <c r="U9" s="12"/>
      <c r="V9" s="12"/>
      <c r="W9" s="12"/>
      <c r="X9" s="12"/>
      <c r="Y9" s="12"/>
      <c r="Z9" s="12"/>
      <c r="AA9" s="12"/>
      <c r="AB9" s="12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</row>
    <row r="10" spans="1:43" s="17" customFormat="1" ht="20.25" customHeight="1">
      <c r="A10" s="20"/>
      <c r="B10" s="24" t="s">
        <v>91</v>
      </c>
      <c r="C10" s="24" t="s">
        <v>339</v>
      </c>
      <c r="D10" s="15" t="s">
        <v>32</v>
      </c>
      <c r="E10" s="28">
        <v>0</v>
      </c>
      <c r="F10" s="28">
        <v>23</v>
      </c>
      <c r="G10" s="28">
        <v>31</v>
      </c>
      <c r="H10" s="28">
        <v>49</v>
      </c>
      <c r="I10" s="28">
        <v>33</v>
      </c>
      <c r="J10" s="28">
        <v>78</v>
      </c>
      <c r="K10" s="28">
        <v>99</v>
      </c>
      <c r="L10" s="28">
        <v>230</v>
      </c>
      <c r="M10" s="15">
        <f t="shared" si="2"/>
        <v>543</v>
      </c>
      <c r="N10" s="19">
        <f t="shared" si="3"/>
        <v>3.223756906077348</v>
      </c>
      <c r="O10" s="35">
        <f t="shared" si="4"/>
        <v>0.9068630649782442</v>
      </c>
      <c r="P10" s="28">
        <v>0</v>
      </c>
      <c r="Q10" s="28">
        <v>0</v>
      </c>
      <c r="R10" s="28" t="s">
        <v>524</v>
      </c>
      <c r="S10" s="3"/>
      <c r="U10" s="12"/>
      <c r="V10" s="12"/>
      <c r="W10" s="12"/>
      <c r="X10" s="12"/>
      <c r="Y10" s="12"/>
      <c r="Z10" s="12"/>
      <c r="AA10" s="12"/>
      <c r="AB10" s="12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</row>
    <row r="11" spans="1:43" s="17" customFormat="1" ht="20.25" customHeight="1">
      <c r="A11" s="15" t="s">
        <v>25</v>
      </c>
      <c r="B11" s="24" t="s">
        <v>565</v>
      </c>
      <c r="C11" s="24" t="s">
        <v>566</v>
      </c>
      <c r="D11" s="15" t="s">
        <v>32</v>
      </c>
      <c r="E11" s="28">
        <v>0</v>
      </c>
      <c r="F11" s="28">
        <v>31</v>
      </c>
      <c r="G11" s="28">
        <v>15</v>
      </c>
      <c r="H11" s="28">
        <v>26</v>
      </c>
      <c r="I11" s="28">
        <v>19</v>
      </c>
      <c r="J11" s="28">
        <v>42</v>
      </c>
      <c r="K11" s="28">
        <v>78</v>
      </c>
      <c r="L11" s="28">
        <v>338</v>
      </c>
      <c r="M11" s="15">
        <f t="shared" si="2"/>
        <v>549</v>
      </c>
      <c r="N11" s="19">
        <f t="shared" si="3"/>
        <v>3.4681238615664847</v>
      </c>
      <c r="O11" s="35">
        <f t="shared" si="4"/>
        <v>0.8805654827199201</v>
      </c>
      <c r="P11" s="15">
        <v>15</v>
      </c>
      <c r="Q11" s="15">
        <v>0</v>
      </c>
      <c r="R11" s="72" t="s">
        <v>560</v>
      </c>
      <c r="T11" s="17" t="s">
        <v>29</v>
      </c>
      <c r="U11" s="47">
        <f aca="true" t="shared" si="9" ref="U11:AB11">SUM(E59:E60)</f>
        <v>0</v>
      </c>
      <c r="V11" s="47">
        <f t="shared" si="9"/>
        <v>6</v>
      </c>
      <c r="W11" s="47">
        <f t="shared" si="9"/>
        <v>0</v>
      </c>
      <c r="X11" s="47">
        <f t="shared" si="9"/>
        <v>1</v>
      </c>
      <c r="Y11" s="47">
        <f t="shared" si="9"/>
        <v>9</v>
      </c>
      <c r="Z11" s="47">
        <f t="shared" si="9"/>
        <v>17</v>
      </c>
      <c r="AA11" s="47">
        <f t="shared" si="9"/>
        <v>98</v>
      </c>
      <c r="AB11" s="47">
        <f t="shared" si="9"/>
        <v>877</v>
      </c>
      <c r="AC11" s="17">
        <f t="shared" si="1"/>
        <v>1008</v>
      </c>
      <c r="AD11" s="63">
        <f>SUM(P59:P60)</f>
        <v>5</v>
      </c>
      <c r="AE11" s="63">
        <f>SUM(Q59:Q60)</f>
        <v>4</v>
      </c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</row>
    <row r="12" spans="1:30" s="17" customFormat="1" ht="21" customHeight="1">
      <c r="A12" s="16"/>
      <c r="B12" s="24" t="s">
        <v>567</v>
      </c>
      <c r="C12" s="24" t="s">
        <v>164</v>
      </c>
      <c r="D12" s="15" t="s">
        <v>32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94</v>
      </c>
      <c r="M12" s="15">
        <f t="shared" si="2"/>
        <v>94</v>
      </c>
      <c r="N12" s="19">
        <f t="shared" si="3"/>
        <v>4</v>
      </c>
      <c r="O12" s="35">
        <f t="shared" si="4"/>
        <v>0</v>
      </c>
      <c r="P12" s="15">
        <v>0</v>
      </c>
      <c r="Q12" s="15">
        <v>0</v>
      </c>
      <c r="R12" s="72" t="s">
        <v>560</v>
      </c>
      <c r="T12" s="47"/>
      <c r="U12" s="47"/>
      <c r="V12" s="47"/>
      <c r="W12" s="47"/>
      <c r="X12" s="47"/>
      <c r="Y12" s="47"/>
      <c r="Z12" s="64"/>
      <c r="AA12" s="47"/>
      <c r="AB12" s="47"/>
      <c r="AC12" s="63"/>
      <c r="AD12" s="63"/>
    </row>
    <row r="13" spans="1:31" s="17" customFormat="1" ht="21" customHeight="1">
      <c r="A13" s="20"/>
      <c r="B13" s="24" t="s">
        <v>160</v>
      </c>
      <c r="C13" s="24" t="s">
        <v>359</v>
      </c>
      <c r="D13" s="15" t="s">
        <v>31</v>
      </c>
      <c r="E13" s="28">
        <v>0</v>
      </c>
      <c r="F13" s="28">
        <v>0</v>
      </c>
      <c r="G13" s="28">
        <v>0</v>
      </c>
      <c r="H13" s="28">
        <v>14</v>
      </c>
      <c r="I13" s="28">
        <v>44</v>
      </c>
      <c r="J13" s="28">
        <v>124</v>
      </c>
      <c r="K13" s="28">
        <v>128</v>
      </c>
      <c r="L13" s="28">
        <v>254</v>
      </c>
      <c r="M13" s="15">
        <f t="shared" si="2"/>
        <v>564</v>
      </c>
      <c r="N13" s="19">
        <f t="shared" si="3"/>
        <v>3.5</v>
      </c>
      <c r="O13" s="35">
        <f t="shared" si="4"/>
        <v>0.5490158829362874</v>
      </c>
      <c r="P13" s="15">
        <v>0</v>
      </c>
      <c r="Q13" s="15">
        <v>0</v>
      </c>
      <c r="R13" s="72" t="s">
        <v>560</v>
      </c>
      <c r="T13" s="17" t="s">
        <v>65</v>
      </c>
      <c r="U13" s="51">
        <f>SUM(U4:U6)</f>
        <v>8</v>
      </c>
      <c r="V13" s="51">
        <f aca="true" t="shared" si="10" ref="V13:AE13">SUM(V4:V6)</f>
        <v>72</v>
      </c>
      <c r="W13" s="51">
        <f t="shared" si="10"/>
        <v>70</v>
      </c>
      <c r="X13" s="51">
        <f t="shared" si="10"/>
        <v>144</v>
      </c>
      <c r="Y13" s="51">
        <f t="shared" si="10"/>
        <v>183</v>
      </c>
      <c r="Z13" s="51">
        <f t="shared" si="10"/>
        <v>416</v>
      </c>
      <c r="AA13" s="51">
        <f t="shared" si="10"/>
        <v>535</v>
      </c>
      <c r="AB13" s="51">
        <f t="shared" si="10"/>
        <v>2732</v>
      </c>
      <c r="AC13" s="51">
        <f t="shared" si="10"/>
        <v>4160</v>
      </c>
      <c r="AD13" s="51">
        <f t="shared" si="10"/>
        <v>27</v>
      </c>
      <c r="AE13" s="51">
        <f t="shared" si="10"/>
        <v>7</v>
      </c>
    </row>
    <row r="14" spans="1:31" s="17" customFormat="1" ht="21" customHeight="1">
      <c r="A14" s="20"/>
      <c r="B14" s="24" t="s">
        <v>568</v>
      </c>
      <c r="C14" s="24" t="s">
        <v>569</v>
      </c>
      <c r="D14" s="15" t="s">
        <v>32</v>
      </c>
      <c r="E14" s="28">
        <v>2</v>
      </c>
      <c r="F14" s="28">
        <v>1</v>
      </c>
      <c r="G14" s="28">
        <v>0</v>
      </c>
      <c r="H14" s="28">
        <v>4</v>
      </c>
      <c r="I14" s="28">
        <v>18</v>
      </c>
      <c r="J14" s="28">
        <v>8</v>
      </c>
      <c r="K14" s="28">
        <v>36</v>
      </c>
      <c r="L14" s="28">
        <v>487</v>
      </c>
      <c r="M14" s="15">
        <f t="shared" si="2"/>
        <v>556</v>
      </c>
      <c r="N14" s="19">
        <f t="shared" si="3"/>
        <v>3.870503597122302</v>
      </c>
      <c r="O14" s="35">
        <f t="shared" si="4"/>
        <v>0.4349321021036504</v>
      </c>
      <c r="P14" s="15">
        <v>8</v>
      </c>
      <c r="Q14" s="15">
        <v>0</v>
      </c>
      <c r="R14" s="72" t="s">
        <v>561</v>
      </c>
      <c r="T14" s="17" t="s">
        <v>66</v>
      </c>
      <c r="U14" s="51">
        <f aca="true" t="shared" si="11" ref="U14:AE14">SUM(U7:U11)</f>
        <v>5</v>
      </c>
      <c r="V14" s="51">
        <f t="shared" si="11"/>
        <v>13</v>
      </c>
      <c r="W14" s="51">
        <f t="shared" si="11"/>
        <v>9</v>
      </c>
      <c r="X14" s="51">
        <f t="shared" si="11"/>
        <v>36</v>
      </c>
      <c r="Y14" s="51">
        <f t="shared" si="11"/>
        <v>90</v>
      </c>
      <c r="Z14" s="51">
        <f t="shared" si="11"/>
        <v>266</v>
      </c>
      <c r="AA14" s="51">
        <f t="shared" si="11"/>
        <v>393</v>
      </c>
      <c r="AB14" s="51">
        <f t="shared" si="11"/>
        <v>1489</v>
      </c>
      <c r="AC14" s="51">
        <f t="shared" si="11"/>
        <v>2301</v>
      </c>
      <c r="AD14" s="51">
        <f t="shared" si="11"/>
        <v>8</v>
      </c>
      <c r="AE14" s="51">
        <f t="shared" si="11"/>
        <v>4</v>
      </c>
    </row>
    <row r="15" spans="1:31" s="17" customFormat="1" ht="21" customHeight="1">
      <c r="A15" s="20"/>
      <c r="B15" s="24" t="s">
        <v>570</v>
      </c>
      <c r="C15" s="24" t="s">
        <v>165</v>
      </c>
      <c r="D15" s="15" t="s">
        <v>31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22</v>
      </c>
      <c r="K15" s="28">
        <v>0</v>
      </c>
      <c r="L15" s="28">
        <v>76</v>
      </c>
      <c r="M15" s="15">
        <f t="shared" si="2"/>
        <v>98</v>
      </c>
      <c r="N15" s="19">
        <f t="shared" si="3"/>
        <v>3.7755102040816326</v>
      </c>
      <c r="O15" s="35">
        <f t="shared" si="4"/>
        <v>0.41724588367879395</v>
      </c>
      <c r="P15" s="15">
        <v>0</v>
      </c>
      <c r="Q15" s="15">
        <v>0</v>
      </c>
      <c r="R15" s="72" t="s">
        <v>561</v>
      </c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</row>
    <row r="16" spans="1:31" s="17" customFormat="1" ht="21" customHeight="1">
      <c r="A16" s="20"/>
      <c r="B16" s="24" t="s">
        <v>161</v>
      </c>
      <c r="C16" s="24" t="s">
        <v>360</v>
      </c>
      <c r="D16" s="15" t="s">
        <v>32</v>
      </c>
      <c r="E16" s="28">
        <v>1</v>
      </c>
      <c r="F16" s="28">
        <v>0</v>
      </c>
      <c r="G16" s="28">
        <v>4</v>
      </c>
      <c r="H16" s="28">
        <v>20</v>
      </c>
      <c r="I16" s="28">
        <v>54</v>
      </c>
      <c r="J16" s="28">
        <v>118</v>
      </c>
      <c r="K16" s="28">
        <v>136</v>
      </c>
      <c r="L16" s="28">
        <v>229</v>
      </c>
      <c r="M16" s="15">
        <f t="shared" si="2"/>
        <v>562</v>
      </c>
      <c r="N16" s="19">
        <f t="shared" si="3"/>
        <v>3.4288256227758005</v>
      </c>
      <c r="O16" s="35">
        <f t="shared" si="4"/>
        <v>0.6129576871010055</v>
      </c>
      <c r="P16" s="15">
        <v>2</v>
      </c>
      <c r="Q16" s="15">
        <v>0</v>
      </c>
      <c r="R16" s="72" t="s">
        <v>561</v>
      </c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</row>
    <row r="17" spans="1:31" s="17" customFormat="1" ht="21" customHeight="1">
      <c r="A17" s="15" t="s">
        <v>26</v>
      </c>
      <c r="B17" s="111" t="s">
        <v>230</v>
      </c>
      <c r="C17" s="111" t="s">
        <v>387</v>
      </c>
      <c r="D17" s="18" t="s">
        <v>32</v>
      </c>
      <c r="E17" s="97">
        <v>0</v>
      </c>
      <c r="F17" s="97">
        <v>12</v>
      </c>
      <c r="G17" s="97">
        <v>23</v>
      </c>
      <c r="H17" s="97">
        <v>57</v>
      </c>
      <c r="I17" s="97">
        <v>91</v>
      </c>
      <c r="J17" s="97">
        <v>133</v>
      </c>
      <c r="K17" s="97">
        <v>135</v>
      </c>
      <c r="L17" s="97">
        <v>91</v>
      </c>
      <c r="M17" s="18">
        <f t="shared" si="2"/>
        <v>542</v>
      </c>
      <c r="N17" s="50">
        <f t="shared" si="3"/>
        <v>2.995387453874539</v>
      </c>
      <c r="O17" s="104">
        <f t="shared" si="4"/>
        <v>0.7492166494992443</v>
      </c>
      <c r="P17" s="97">
        <v>0</v>
      </c>
      <c r="Q17" s="97">
        <v>6</v>
      </c>
      <c r="R17" s="28" t="s">
        <v>576</v>
      </c>
      <c r="T17" s="17" t="s">
        <v>67</v>
      </c>
      <c r="U17" s="51">
        <f>SUM(U3:U4)</f>
        <v>3</v>
      </c>
      <c r="V17" s="51">
        <f aca="true" t="shared" si="12" ref="V17:AE17">SUM(V3:V4)</f>
        <v>35</v>
      </c>
      <c r="W17" s="51">
        <f t="shared" si="12"/>
        <v>41.5</v>
      </c>
      <c r="X17" s="51">
        <f t="shared" si="12"/>
        <v>87</v>
      </c>
      <c r="Y17" s="51">
        <f t="shared" si="12"/>
        <v>83.5</v>
      </c>
      <c r="Z17" s="51">
        <f t="shared" si="12"/>
        <v>206</v>
      </c>
      <c r="AA17" s="51">
        <f t="shared" si="12"/>
        <v>215.5</v>
      </c>
      <c r="AB17" s="51">
        <f t="shared" si="12"/>
        <v>1065</v>
      </c>
      <c r="AC17" s="51">
        <f t="shared" si="12"/>
        <v>1719</v>
      </c>
      <c r="AD17" s="51">
        <f t="shared" si="12"/>
        <v>4</v>
      </c>
      <c r="AE17" s="51">
        <f t="shared" si="12"/>
        <v>0</v>
      </c>
    </row>
    <row r="18" spans="1:18" s="17" customFormat="1" ht="21" customHeight="1">
      <c r="A18" s="16"/>
      <c r="B18" s="24" t="s">
        <v>231</v>
      </c>
      <c r="C18" s="24" t="s">
        <v>165</v>
      </c>
      <c r="D18" s="15" t="s">
        <v>32</v>
      </c>
      <c r="E18" s="28">
        <v>9</v>
      </c>
      <c r="F18" s="28">
        <v>1</v>
      </c>
      <c r="G18" s="28">
        <v>0</v>
      </c>
      <c r="H18" s="28">
        <v>1</v>
      </c>
      <c r="I18" s="28">
        <v>1</v>
      </c>
      <c r="J18" s="28">
        <v>11</v>
      </c>
      <c r="K18" s="28">
        <v>22</v>
      </c>
      <c r="L18" s="28">
        <v>503</v>
      </c>
      <c r="M18" s="15">
        <f t="shared" si="2"/>
        <v>548</v>
      </c>
      <c r="N18" s="19">
        <f t="shared" si="3"/>
        <v>3.8822992700729926</v>
      </c>
      <c r="O18" s="35">
        <f t="shared" si="4"/>
        <v>0.5539478468292538</v>
      </c>
      <c r="P18" s="28">
        <v>0</v>
      </c>
      <c r="Q18" s="28">
        <v>0</v>
      </c>
      <c r="R18" s="28" t="s">
        <v>576</v>
      </c>
    </row>
    <row r="19" spans="1:18" s="17" customFormat="1" ht="21" customHeight="1">
      <c r="A19" s="20"/>
      <c r="B19" s="24" t="s">
        <v>389</v>
      </c>
      <c r="C19" s="24" t="s">
        <v>390</v>
      </c>
      <c r="D19" s="15" t="s">
        <v>31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1</v>
      </c>
      <c r="K19" s="28">
        <v>14</v>
      </c>
      <c r="L19" s="28">
        <v>85</v>
      </c>
      <c r="M19" s="15">
        <f t="shared" si="2"/>
        <v>100</v>
      </c>
      <c r="N19" s="19">
        <f t="shared" si="3"/>
        <v>3.92</v>
      </c>
      <c r="O19" s="35">
        <f t="shared" si="4"/>
        <v>0.19646882704388663</v>
      </c>
      <c r="P19" s="28">
        <v>0</v>
      </c>
      <c r="Q19" s="28">
        <v>0</v>
      </c>
      <c r="R19" s="28" t="s">
        <v>576</v>
      </c>
    </row>
    <row r="20" spans="1:18" s="17" customFormat="1" ht="21" customHeight="1">
      <c r="A20" s="20"/>
      <c r="B20" s="24" t="s">
        <v>232</v>
      </c>
      <c r="C20" s="24" t="s">
        <v>583</v>
      </c>
      <c r="D20" s="15" t="s">
        <v>31</v>
      </c>
      <c r="E20" s="28">
        <v>0</v>
      </c>
      <c r="F20" s="28">
        <v>3</v>
      </c>
      <c r="G20" s="28">
        <v>1</v>
      </c>
      <c r="H20" s="28">
        <v>4</v>
      </c>
      <c r="I20" s="28">
        <v>4</v>
      </c>
      <c r="J20" s="28">
        <v>10</v>
      </c>
      <c r="K20" s="28">
        <v>11</v>
      </c>
      <c r="L20" s="28">
        <v>17</v>
      </c>
      <c r="M20" s="15">
        <f t="shared" si="2"/>
        <v>50</v>
      </c>
      <c r="N20" s="19">
        <f t="shared" si="3"/>
        <v>3.18</v>
      </c>
      <c r="O20" s="35">
        <f t="shared" si="4"/>
        <v>0.8646386528486906</v>
      </c>
      <c r="P20" s="28">
        <v>0</v>
      </c>
      <c r="Q20" s="28">
        <v>0</v>
      </c>
      <c r="R20" s="28" t="s">
        <v>576</v>
      </c>
    </row>
    <row r="21" spans="1:18" s="17" customFormat="1" ht="21" customHeight="1">
      <c r="A21" s="18"/>
      <c r="B21" s="24" t="s">
        <v>233</v>
      </c>
      <c r="C21" s="24" t="s">
        <v>388</v>
      </c>
      <c r="D21" s="15" t="s">
        <v>32</v>
      </c>
      <c r="E21" s="28">
        <v>9</v>
      </c>
      <c r="F21" s="28">
        <v>27</v>
      </c>
      <c r="G21" s="28">
        <v>9</v>
      </c>
      <c r="H21" s="28">
        <v>20</v>
      </c>
      <c r="I21" s="28">
        <v>24</v>
      </c>
      <c r="J21" s="28">
        <v>71</v>
      </c>
      <c r="K21" s="28">
        <v>97</v>
      </c>
      <c r="L21" s="28">
        <v>287</v>
      </c>
      <c r="M21" s="15">
        <f t="shared" si="2"/>
        <v>544</v>
      </c>
      <c r="N21" s="19">
        <f t="shared" si="3"/>
        <v>3.3841911764705883</v>
      </c>
      <c r="O21" s="35">
        <f t="shared" si="4"/>
        <v>0.9257390173031707</v>
      </c>
      <c r="P21" s="28">
        <v>1</v>
      </c>
      <c r="Q21" s="28">
        <v>0</v>
      </c>
      <c r="R21" s="28" t="s">
        <v>577</v>
      </c>
    </row>
    <row r="22" spans="1:31" s="17" customFormat="1" ht="21" customHeight="1">
      <c r="A22" s="43"/>
      <c r="B22" s="63"/>
      <c r="C22" s="63"/>
      <c r="D22" s="43"/>
      <c r="E22" s="103"/>
      <c r="F22" s="103"/>
      <c r="G22" s="103"/>
      <c r="H22" s="103"/>
      <c r="I22" s="103"/>
      <c r="J22" s="103"/>
      <c r="K22" s="103"/>
      <c r="L22" s="103"/>
      <c r="M22" s="43"/>
      <c r="N22" s="59"/>
      <c r="O22" s="60"/>
      <c r="P22" s="43"/>
      <c r="Q22" s="43"/>
      <c r="R22" s="66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</row>
    <row r="23" spans="1:31" s="17" customFormat="1" ht="21" customHeight="1">
      <c r="A23" s="43"/>
      <c r="B23" s="63"/>
      <c r="C23" s="63"/>
      <c r="D23" s="43"/>
      <c r="E23" s="103"/>
      <c r="F23" s="103"/>
      <c r="G23" s="103"/>
      <c r="H23" s="103"/>
      <c r="I23" s="103"/>
      <c r="J23" s="103"/>
      <c r="K23" s="103"/>
      <c r="L23" s="103"/>
      <c r="M23" s="43"/>
      <c r="N23" s="59"/>
      <c r="O23" s="60"/>
      <c r="P23" s="43"/>
      <c r="Q23" s="43"/>
      <c r="R23" s="66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</row>
    <row r="24" spans="1:31" s="17" customFormat="1" ht="21" customHeight="1">
      <c r="A24" s="43"/>
      <c r="B24" s="63"/>
      <c r="C24" s="63"/>
      <c r="D24" s="43"/>
      <c r="E24" s="103"/>
      <c r="F24" s="103"/>
      <c r="G24" s="103"/>
      <c r="H24" s="103"/>
      <c r="I24" s="103"/>
      <c r="J24" s="103"/>
      <c r="K24" s="103"/>
      <c r="L24" s="103"/>
      <c r="M24" s="43"/>
      <c r="N24" s="59"/>
      <c r="O24" s="60"/>
      <c r="P24" s="43"/>
      <c r="Q24" s="43"/>
      <c r="R24" s="66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</row>
    <row r="25" spans="1:18" s="52" customFormat="1" ht="25.5" customHeight="1">
      <c r="A25" s="152" t="s">
        <v>51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</row>
    <row r="26" spans="1:18" s="52" customFormat="1" ht="25.5" customHeight="1">
      <c r="A26" s="152" t="s">
        <v>521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</row>
    <row r="27" spans="1:31" s="17" customFormat="1" ht="20.25" customHeight="1">
      <c r="A27" s="149" t="s">
        <v>23</v>
      </c>
      <c r="B27" s="149" t="s">
        <v>0</v>
      </c>
      <c r="C27" s="149" t="s">
        <v>33</v>
      </c>
      <c r="D27" s="149" t="s">
        <v>30</v>
      </c>
      <c r="E27" s="150" t="s">
        <v>18</v>
      </c>
      <c r="F27" s="150"/>
      <c r="G27" s="150"/>
      <c r="H27" s="150"/>
      <c r="I27" s="150"/>
      <c r="J27" s="150"/>
      <c r="K27" s="150"/>
      <c r="L27" s="150"/>
      <c r="M27" s="16" t="s">
        <v>17</v>
      </c>
      <c r="N27" s="142" t="s">
        <v>21</v>
      </c>
      <c r="O27" s="144" t="s">
        <v>22</v>
      </c>
      <c r="P27" s="68"/>
      <c r="Q27" s="68"/>
      <c r="R27" s="149" t="s">
        <v>3</v>
      </c>
      <c r="U27" s="12">
        <v>0</v>
      </c>
      <c r="V27" s="12">
        <v>1</v>
      </c>
      <c r="W27" s="12">
        <v>1.5</v>
      </c>
      <c r="X27" s="12">
        <v>2</v>
      </c>
      <c r="Y27" s="12">
        <v>2.5</v>
      </c>
      <c r="Z27" s="12">
        <v>3</v>
      </c>
      <c r="AA27" s="12">
        <v>3.5</v>
      </c>
      <c r="AB27" s="12">
        <v>4</v>
      </c>
      <c r="AC27" s="12" t="s">
        <v>42</v>
      </c>
      <c r="AD27" s="12" t="s">
        <v>1</v>
      </c>
      <c r="AE27" s="17" t="s">
        <v>2</v>
      </c>
    </row>
    <row r="28" spans="1:31" s="17" customFormat="1" ht="20.25" customHeight="1">
      <c r="A28" s="149"/>
      <c r="B28" s="149"/>
      <c r="C28" s="149"/>
      <c r="D28" s="149"/>
      <c r="E28" s="15">
        <v>0</v>
      </c>
      <c r="F28" s="15">
        <v>1</v>
      </c>
      <c r="G28" s="15">
        <v>1.5</v>
      </c>
      <c r="H28" s="15">
        <v>2</v>
      </c>
      <c r="I28" s="15">
        <v>2.5</v>
      </c>
      <c r="J28" s="15">
        <v>3</v>
      </c>
      <c r="K28" s="15">
        <v>3.5</v>
      </c>
      <c r="L28" s="15">
        <v>4</v>
      </c>
      <c r="M28" s="18" t="s">
        <v>20</v>
      </c>
      <c r="N28" s="142"/>
      <c r="O28" s="144"/>
      <c r="P28" s="69" t="s">
        <v>1</v>
      </c>
      <c r="Q28" s="69" t="s">
        <v>2</v>
      </c>
      <c r="R28" s="149"/>
      <c r="T28" s="17" t="s">
        <v>24</v>
      </c>
      <c r="U28" s="17">
        <f aca="true" t="shared" si="13" ref="U28:AB28">SUM(E29:E31)</f>
        <v>3</v>
      </c>
      <c r="V28" s="17">
        <f t="shared" si="13"/>
        <v>6</v>
      </c>
      <c r="W28" s="17">
        <f t="shared" si="13"/>
        <v>15</v>
      </c>
      <c r="X28" s="17">
        <f t="shared" si="13"/>
        <v>15</v>
      </c>
      <c r="Y28" s="17">
        <f t="shared" si="13"/>
        <v>21</v>
      </c>
      <c r="Z28" s="17">
        <f t="shared" si="13"/>
        <v>39</v>
      </c>
      <c r="AA28" s="17">
        <f t="shared" si="13"/>
        <v>81</v>
      </c>
      <c r="AB28" s="17">
        <f t="shared" si="13"/>
        <v>498</v>
      </c>
      <c r="AC28" s="17">
        <f>SUM(U28:AB28)</f>
        <v>678</v>
      </c>
      <c r="AD28" s="17">
        <f>SUM(P29:P31)</f>
        <v>0</v>
      </c>
      <c r="AE28" s="17">
        <f>SUM(Q29:Q31)</f>
        <v>7</v>
      </c>
    </row>
    <row r="29" spans="1:31" s="17" customFormat="1" ht="21" customHeight="1">
      <c r="A29" s="18" t="s">
        <v>26</v>
      </c>
      <c r="B29" s="111" t="s">
        <v>234</v>
      </c>
      <c r="C29" s="111" t="s">
        <v>319</v>
      </c>
      <c r="D29" s="18" t="s">
        <v>32</v>
      </c>
      <c r="E29" s="97">
        <v>2</v>
      </c>
      <c r="F29" s="97">
        <v>1</v>
      </c>
      <c r="G29" s="97">
        <v>5</v>
      </c>
      <c r="H29" s="97">
        <v>5</v>
      </c>
      <c r="I29" s="97">
        <v>17</v>
      </c>
      <c r="J29" s="97">
        <v>24</v>
      </c>
      <c r="K29" s="97">
        <v>63</v>
      </c>
      <c r="L29" s="97">
        <v>421</v>
      </c>
      <c r="M29" s="18">
        <f>SUM(E29:L29)</f>
        <v>538</v>
      </c>
      <c r="N29" s="50">
        <f>((4*L29)+(3.5*K29)+(3*J29)+(2.5*I29)+(2*H29)+(1.5*G29)+(F29))/M29</f>
        <v>3.787174721189591</v>
      </c>
      <c r="O29" s="104">
        <f>SQRT((16*L29+12.25*K29+9*J29+6.25*I29+4*H29+2.25*G29+F29)/M29-(N29^2))</f>
        <v>0.5207256617698679</v>
      </c>
      <c r="P29" s="97">
        <v>0</v>
      </c>
      <c r="Q29" s="97">
        <v>7</v>
      </c>
      <c r="R29" s="28" t="s">
        <v>577</v>
      </c>
      <c r="T29" s="17" t="s">
        <v>67</v>
      </c>
      <c r="U29" s="51">
        <f>SUM(U13:U14)</f>
        <v>13</v>
      </c>
      <c r="V29" s="51">
        <f aca="true" t="shared" si="14" ref="V29:AE29">SUM(V13:V14)</f>
        <v>85</v>
      </c>
      <c r="W29" s="51">
        <f t="shared" si="14"/>
        <v>79</v>
      </c>
      <c r="X29" s="51">
        <f t="shared" si="14"/>
        <v>180</v>
      </c>
      <c r="Y29" s="51">
        <f t="shared" si="14"/>
        <v>273</v>
      </c>
      <c r="Z29" s="51">
        <f t="shared" si="14"/>
        <v>682</v>
      </c>
      <c r="AA29" s="51">
        <f t="shared" si="14"/>
        <v>928</v>
      </c>
      <c r="AB29" s="51">
        <f t="shared" si="14"/>
        <v>4221</v>
      </c>
      <c r="AC29" s="51">
        <f t="shared" si="14"/>
        <v>6461</v>
      </c>
      <c r="AD29" s="51">
        <f t="shared" si="14"/>
        <v>35</v>
      </c>
      <c r="AE29" s="51">
        <f t="shared" si="14"/>
        <v>11</v>
      </c>
    </row>
    <row r="30" spans="1:18" s="17" customFormat="1" ht="21" customHeight="1">
      <c r="A30" s="16"/>
      <c r="B30" s="24" t="s">
        <v>235</v>
      </c>
      <c r="C30" s="24" t="s">
        <v>391</v>
      </c>
      <c r="D30" s="15" t="s">
        <v>31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2</v>
      </c>
      <c r="K30" s="28">
        <v>13</v>
      </c>
      <c r="L30" s="28">
        <v>32</v>
      </c>
      <c r="M30" s="15">
        <f>SUM(E30:L30)</f>
        <v>47</v>
      </c>
      <c r="N30" s="19">
        <f>((4*L30)+(3.5*K30)+(3*J30)+(2.5*I30)+(2*H30)+(1.5*G30)+(F30))/M30</f>
        <v>3.8191489361702127</v>
      </c>
      <c r="O30" s="35">
        <f>SQRT((16*L30+12.25*K30+9*J30+6.25*I30+4*H30+2.25*G30+F30)/M30-(N30^2))</f>
        <v>0.28106052794942504</v>
      </c>
      <c r="P30" s="28">
        <v>0</v>
      </c>
      <c r="Q30" s="28">
        <v>0</v>
      </c>
      <c r="R30" s="28" t="s">
        <v>577</v>
      </c>
    </row>
    <row r="31" spans="1:18" s="17" customFormat="1" ht="21" customHeight="1">
      <c r="A31" s="20"/>
      <c r="B31" s="24" t="s">
        <v>236</v>
      </c>
      <c r="C31" s="24" t="s">
        <v>584</v>
      </c>
      <c r="D31" s="15" t="s">
        <v>31</v>
      </c>
      <c r="E31" s="28">
        <v>1</v>
      </c>
      <c r="F31" s="28">
        <v>5</v>
      </c>
      <c r="G31" s="28">
        <v>10</v>
      </c>
      <c r="H31" s="28">
        <v>10</v>
      </c>
      <c r="I31" s="28">
        <v>4</v>
      </c>
      <c r="J31" s="28">
        <v>13</v>
      </c>
      <c r="K31" s="28">
        <v>5</v>
      </c>
      <c r="L31" s="28">
        <v>45</v>
      </c>
      <c r="M31" s="15">
        <f>SUM(E31:L31)</f>
        <v>93</v>
      </c>
      <c r="N31" s="19">
        <f>((4*L31)+(3.5*K31)+(3*J31)+(2.5*I31)+(2*H31)+(1.5*G31)+(F31))/M31</f>
        <v>3.0806451612903225</v>
      </c>
      <c r="O31" s="35">
        <f>SQRT((16*L31+12.25*K31+9*J31+6.25*I31+4*H31+2.25*G31+F31)/M31-(N31^2))</f>
        <v>1.0783557838997917</v>
      </c>
      <c r="P31" s="28">
        <v>0</v>
      </c>
      <c r="Q31" s="28">
        <v>0</v>
      </c>
      <c r="R31" s="28" t="s">
        <v>577</v>
      </c>
    </row>
    <row r="32" spans="1:30" s="49" customFormat="1" ht="20.25" customHeight="1">
      <c r="A32" s="150" t="s">
        <v>42</v>
      </c>
      <c r="B32" s="150"/>
      <c r="C32" s="150"/>
      <c r="D32" s="150"/>
      <c r="E32" s="15">
        <f>SUM(E5:E21,E29:E31)</f>
        <v>27</v>
      </c>
      <c r="F32" s="15">
        <f aca="true" t="shared" si="15" ref="F32:L32">SUM(F5:F21,F29:F31)</f>
        <v>138</v>
      </c>
      <c r="G32" s="15">
        <f t="shared" si="15"/>
        <v>138</v>
      </c>
      <c r="H32" s="15">
        <f t="shared" si="15"/>
        <v>295</v>
      </c>
      <c r="I32" s="15">
        <f t="shared" si="15"/>
        <v>390</v>
      </c>
      <c r="J32" s="15">
        <f t="shared" si="15"/>
        <v>861</v>
      </c>
      <c r="K32" s="15">
        <f t="shared" si="15"/>
        <v>1051</v>
      </c>
      <c r="L32" s="15">
        <f t="shared" si="15"/>
        <v>4297</v>
      </c>
      <c r="M32" s="15">
        <f>SUM(E32:L32)</f>
        <v>7197</v>
      </c>
      <c r="N32" s="19">
        <f>((4*L32)+(3.5*K32)+(3*J32)+(2.5*I32)+(2*H32)+(1.5*G32)+(F32))/M32</f>
        <v>3.523620953174934</v>
      </c>
      <c r="O32" s="35">
        <f>SQRT((16*L32+12.25*K32+9*J32+6.25*I32+4*H32+2.25*G32+F32)/M32-(N32^2))</f>
        <v>0.7533431983022565</v>
      </c>
      <c r="P32" s="15">
        <f>SUM(P5:P21,P29:P31)</f>
        <v>30</v>
      </c>
      <c r="Q32" s="15">
        <f>SUM(Q5:Q21,Q29:Q31)</f>
        <v>13</v>
      </c>
      <c r="R32" s="4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s="51" customFormat="1" ht="20.25" customHeight="1">
      <c r="A33" s="150" t="s">
        <v>44</v>
      </c>
      <c r="B33" s="150"/>
      <c r="C33" s="150"/>
      <c r="D33" s="150"/>
      <c r="E33" s="19">
        <f>(E32*100)/$M32</f>
        <v>0.3751563151313047</v>
      </c>
      <c r="F33" s="19">
        <f aca="true" t="shared" si="16" ref="F33:L33">(F32*100)/$M32</f>
        <v>1.917465610671113</v>
      </c>
      <c r="G33" s="19">
        <f t="shared" si="16"/>
        <v>1.917465610671113</v>
      </c>
      <c r="H33" s="19">
        <f t="shared" si="16"/>
        <v>4.0989301097679585</v>
      </c>
      <c r="I33" s="19">
        <f t="shared" si="16"/>
        <v>5.418924551896624</v>
      </c>
      <c r="J33" s="19">
        <f t="shared" si="16"/>
        <v>11.963318049187162</v>
      </c>
      <c r="K33" s="19">
        <f t="shared" si="16"/>
        <v>14.603306933444491</v>
      </c>
      <c r="L33" s="19">
        <f t="shared" si="16"/>
        <v>59.70543281923023</v>
      </c>
      <c r="M33" s="19">
        <f>((M32-(P32+Q32))*100)/$M32</f>
        <v>99.40252883145754</v>
      </c>
      <c r="N33" s="21"/>
      <c r="O33" s="38"/>
      <c r="P33" s="50">
        <f>(P32*100)/$M32</f>
        <v>0.4168403501458941</v>
      </c>
      <c r="Q33" s="50">
        <f>(Q32*100)/$M32</f>
        <v>0.18063081839655412</v>
      </c>
      <c r="R33" s="18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</row>
    <row r="34" spans="1:30" s="2" customFormat="1" ht="23.25">
      <c r="A34" s="12"/>
      <c r="B34" s="12"/>
      <c r="C34" s="12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37"/>
      <c r="P34" s="13"/>
      <c r="Q34" s="13"/>
      <c r="R34" s="12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</row>
    <row r="35" spans="1:18" s="2" customFormat="1" ht="23.25">
      <c r="A35" s="12"/>
      <c r="B35" s="12"/>
      <c r="C35" s="12"/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37"/>
      <c r="P35" s="13"/>
      <c r="Q35" s="13"/>
      <c r="R35" s="12"/>
    </row>
    <row r="36" spans="1:18" s="2" customFormat="1" ht="23.25">
      <c r="A36" s="12"/>
      <c r="B36" s="12"/>
      <c r="C36" s="12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7"/>
      <c r="P36" s="13"/>
      <c r="Q36" s="13"/>
      <c r="R36" s="12"/>
    </row>
    <row r="37" spans="1:18" s="2" customFormat="1" ht="23.25">
      <c r="A37" s="12"/>
      <c r="B37" s="12"/>
      <c r="C37" s="12"/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37"/>
      <c r="P37" s="13"/>
      <c r="Q37" s="13"/>
      <c r="R37" s="12"/>
    </row>
    <row r="38" spans="1:18" s="2" customFormat="1" ht="23.25">
      <c r="A38" s="12"/>
      <c r="B38" s="12"/>
      <c r="C38" s="12"/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37"/>
      <c r="P38" s="13"/>
      <c r="Q38" s="13"/>
      <c r="R38" s="12"/>
    </row>
    <row r="39" spans="1:18" s="2" customFormat="1" ht="23.25">
      <c r="A39" s="12"/>
      <c r="B39" s="12"/>
      <c r="C39" s="12"/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37"/>
      <c r="P39" s="13"/>
      <c r="Q39" s="13"/>
      <c r="R39" s="12"/>
    </row>
    <row r="40" spans="1:18" s="2" customFormat="1" ht="23.25">
      <c r="A40" s="12"/>
      <c r="B40" s="12"/>
      <c r="C40" s="12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7"/>
      <c r="P40" s="13"/>
      <c r="Q40" s="13"/>
      <c r="R40" s="12"/>
    </row>
    <row r="41" spans="1:18" s="2" customFormat="1" ht="23.25">
      <c r="A41" s="12"/>
      <c r="B41" s="12"/>
      <c r="C41" s="12"/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37"/>
      <c r="P41" s="13"/>
      <c r="Q41" s="13"/>
      <c r="R41" s="12"/>
    </row>
    <row r="42" spans="1:18" s="2" customFormat="1" ht="23.25">
      <c r="A42" s="12"/>
      <c r="B42" s="12"/>
      <c r="C42" s="12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37"/>
      <c r="P42" s="13"/>
      <c r="Q42" s="13"/>
      <c r="R42" s="12"/>
    </row>
    <row r="43" spans="1:18" s="2" customFormat="1" ht="23.25">
      <c r="A43" s="12"/>
      <c r="B43" s="12"/>
      <c r="C43" s="12"/>
      <c r="D43" s="12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37"/>
      <c r="P43" s="13"/>
      <c r="Q43" s="13"/>
      <c r="R43" s="12"/>
    </row>
    <row r="44" spans="1:18" s="2" customFormat="1" ht="23.25">
      <c r="A44" s="12"/>
      <c r="B44" s="12"/>
      <c r="C44" s="12"/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37"/>
      <c r="P44" s="13"/>
      <c r="Q44" s="13"/>
      <c r="R44" s="12"/>
    </row>
    <row r="45" spans="1:18" s="2" customFormat="1" ht="23.25">
      <c r="A45" s="12"/>
      <c r="B45" s="12"/>
      <c r="C45" s="12"/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37"/>
      <c r="P45" s="13"/>
      <c r="Q45" s="13"/>
      <c r="R45" s="12"/>
    </row>
    <row r="46" spans="1:18" s="2" customFormat="1" ht="23.25">
      <c r="A46" s="12"/>
      <c r="B46" s="12"/>
      <c r="C46" s="12"/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37"/>
      <c r="P46" s="13"/>
      <c r="Q46" s="13"/>
      <c r="R46" s="12"/>
    </row>
    <row r="47" spans="1:30" s="1" customFormat="1" ht="29.25">
      <c r="A47" s="135" t="s">
        <v>51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18" s="1" customFormat="1" ht="29.25">
      <c r="A48" s="135" t="s">
        <v>541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</row>
    <row r="49" spans="1:30" s="17" customFormat="1" ht="23.25">
      <c r="A49" s="149" t="s">
        <v>23</v>
      </c>
      <c r="B49" s="149" t="s">
        <v>0</v>
      </c>
      <c r="C49" s="149" t="s">
        <v>33</v>
      </c>
      <c r="D49" s="149" t="s">
        <v>30</v>
      </c>
      <c r="E49" s="150" t="s">
        <v>18</v>
      </c>
      <c r="F49" s="150"/>
      <c r="G49" s="150"/>
      <c r="H49" s="150"/>
      <c r="I49" s="150"/>
      <c r="J49" s="150"/>
      <c r="K49" s="150"/>
      <c r="L49" s="150"/>
      <c r="M49" s="16" t="s">
        <v>17</v>
      </c>
      <c r="N49" s="142" t="s">
        <v>21</v>
      </c>
      <c r="O49" s="144" t="s">
        <v>22</v>
      </c>
      <c r="P49" s="68"/>
      <c r="Q49" s="68"/>
      <c r="R49" s="149" t="s">
        <v>3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18" s="17" customFormat="1" ht="23.25">
      <c r="A50" s="149"/>
      <c r="B50" s="149"/>
      <c r="C50" s="149"/>
      <c r="D50" s="149"/>
      <c r="E50" s="15">
        <v>0</v>
      </c>
      <c r="F50" s="15">
        <v>1</v>
      </c>
      <c r="G50" s="15">
        <v>1.5</v>
      </c>
      <c r="H50" s="15">
        <v>2</v>
      </c>
      <c r="I50" s="15">
        <v>2.5</v>
      </c>
      <c r="J50" s="15">
        <v>3</v>
      </c>
      <c r="K50" s="15">
        <v>3.5</v>
      </c>
      <c r="L50" s="15">
        <v>4</v>
      </c>
      <c r="M50" s="18" t="s">
        <v>20</v>
      </c>
      <c r="N50" s="142"/>
      <c r="O50" s="144"/>
      <c r="P50" s="69" t="s">
        <v>1</v>
      </c>
      <c r="Q50" s="69" t="s">
        <v>2</v>
      </c>
      <c r="R50" s="149"/>
    </row>
    <row r="51" spans="1:18" s="17" customFormat="1" ht="21.75">
      <c r="A51" s="15" t="s">
        <v>27</v>
      </c>
      <c r="B51" s="24" t="s">
        <v>596</v>
      </c>
      <c r="C51" s="24" t="s">
        <v>164</v>
      </c>
      <c r="D51" s="15" t="s">
        <v>31</v>
      </c>
      <c r="E51" s="28">
        <v>0</v>
      </c>
      <c r="F51" s="28">
        <v>1</v>
      </c>
      <c r="G51" s="28">
        <v>1</v>
      </c>
      <c r="H51" s="28">
        <v>3</v>
      </c>
      <c r="I51" s="28">
        <v>7</v>
      </c>
      <c r="J51" s="28">
        <v>13</v>
      </c>
      <c r="K51" s="28">
        <v>18</v>
      </c>
      <c r="L51" s="28">
        <v>54</v>
      </c>
      <c r="M51" s="15">
        <f aca="true" t="shared" si="17" ref="M51:M63">SUM(E51:L51)</f>
        <v>97</v>
      </c>
      <c r="N51" s="19">
        <f aca="true" t="shared" si="18" ref="N51:N63">((4*L51)+(3.5*K51)+(3*J51)+(2.5*I51)+(2*H51)+(1.5*G51)+(F51))/M51</f>
        <v>3.5463917525773194</v>
      </c>
      <c r="O51" s="35">
        <f aca="true" t="shared" si="19" ref="O51:O63">SQRT((16*L51+12.25*K51+9*J51+6.25*I51+4*H51+2.25*G51+F51)/M51-(N51^2))</f>
        <v>0.6464912204170381</v>
      </c>
      <c r="P51" s="28">
        <v>0</v>
      </c>
      <c r="Q51" s="28">
        <v>0</v>
      </c>
      <c r="R51" s="28" t="s">
        <v>591</v>
      </c>
    </row>
    <row r="52" spans="1:18" s="17" customFormat="1" ht="21.75">
      <c r="A52" s="16"/>
      <c r="B52" s="24" t="s">
        <v>8</v>
      </c>
      <c r="C52" s="24" t="s">
        <v>336</v>
      </c>
      <c r="D52" s="15" t="s">
        <v>32</v>
      </c>
      <c r="E52" s="28">
        <v>4</v>
      </c>
      <c r="F52" s="28">
        <v>6</v>
      </c>
      <c r="G52" s="28">
        <v>6</v>
      </c>
      <c r="H52" s="28">
        <v>17</v>
      </c>
      <c r="I52" s="28">
        <v>22</v>
      </c>
      <c r="J52" s="28">
        <v>84</v>
      </c>
      <c r="K52" s="28">
        <v>120</v>
      </c>
      <c r="L52" s="28">
        <v>309</v>
      </c>
      <c r="M52" s="15">
        <f t="shared" si="17"/>
        <v>568</v>
      </c>
      <c r="N52" s="19">
        <f t="shared" si="18"/>
        <v>3.5422535211267605</v>
      </c>
      <c r="O52" s="35">
        <f t="shared" si="19"/>
        <v>0.6868814957823254</v>
      </c>
      <c r="P52" s="28">
        <v>0</v>
      </c>
      <c r="Q52" s="28">
        <v>0</v>
      </c>
      <c r="R52" s="28" t="s">
        <v>591</v>
      </c>
    </row>
    <row r="53" spans="1:18" s="17" customFormat="1" ht="21.75">
      <c r="A53" s="20"/>
      <c r="B53" s="24" t="s">
        <v>597</v>
      </c>
      <c r="C53" s="24" t="s">
        <v>163</v>
      </c>
      <c r="D53" s="15" t="s">
        <v>31</v>
      </c>
      <c r="E53" s="28">
        <v>0</v>
      </c>
      <c r="F53" s="28">
        <v>2</v>
      </c>
      <c r="G53" s="28">
        <v>1</v>
      </c>
      <c r="H53" s="28">
        <v>1</v>
      </c>
      <c r="I53" s="28">
        <v>3</v>
      </c>
      <c r="J53" s="28">
        <v>8</v>
      </c>
      <c r="K53" s="28">
        <v>15</v>
      </c>
      <c r="L53" s="28">
        <v>68</v>
      </c>
      <c r="M53" s="15">
        <f>SUM(E53:L53)</f>
        <v>98</v>
      </c>
      <c r="N53" s="19">
        <f t="shared" si="18"/>
        <v>3.688775510204082</v>
      </c>
      <c r="O53" s="35">
        <f>SQRT((16*L53+12.25*K53+9*J53+6.25*I53+4*H53+2.25*G53+F53)/M53-(N53^2))</f>
        <v>0.6165874903675866</v>
      </c>
      <c r="P53" s="28">
        <v>0</v>
      </c>
      <c r="Q53" s="28">
        <v>0</v>
      </c>
      <c r="R53" s="28" t="s">
        <v>592</v>
      </c>
    </row>
    <row r="54" spans="1:18" s="17" customFormat="1" ht="21.75">
      <c r="A54" s="18"/>
      <c r="B54" s="24" t="s">
        <v>113</v>
      </c>
      <c r="C54" s="24" t="s">
        <v>339</v>
      </c>
      <c r="D54" s="15" t="s">
        <v>32</v>
      </c>
      <c r="E54" s="28">
        <v>1</v>
      </c>
      <c r="F54" s="28">
        <v>2</v>
      </c>
      <c r="G54" s="28">
        <v>4</v>
      </c>
      <c r="H54" s="28">
        <v>3</v>
      </c>
      <c r="I54" s="28">
        <v>5</v>
      </c>
      <c r="J54" s="28">
        <v>12</v>
      </c>
      <c r="K54" s="28">
        <v>27</v>
      </c>
      <c r="L54" s="28">
        <v>511</v>
      </c>
      <c r="M54" s="15">
        <f>SUM(E54:L54)</f>
        <v>565</v>
      </c>
      <c r="N54" s="19">
        <f t="shared" si="18"/>
        <v>3.895575221238938</v>
      </c>
      <c r="O54" s="35">
        <f>SQRT((16*L54+12.25*K54+9*J54+6.25*I54+4*H54+2.25*G54+F54)/M54-(N54^2))</f>
        <v>0.409702974760506</v>
      </c>
      <c r="P54" s="28">
        <v>0</v>
      </c>
      <c r="Q54" s="28">
        <v>3</v>
      </c>
      <c r="R54" s="28" t="s">
        <v>592</v>
      </c>
    </row>
    <row r="55" spans="1:18" s="17" customFormat="1" ht="21.75">
      <c r="A55" s="15" t="s">
        <v>28</v>
      </c>
      <c r="B55" s="24" t="s">
        <v>611</v>
      </c>
      <c r="C55" s="24" t="s">
        <v>612</v>
      </c>
      <c r="D55" s="15" t="s">
        <v>31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92</v>
      </c>
      <c r="M55" s="15">
        <f t="shared" si="17"/>
        <v>92</v>
      </c>
      <c r="N55" s="19">
        <f t="shared" si="18"/>
        <v>4</v>
      </c>
      <c r="O55" s="35">
        <f t="shared" si="19"/>
        <v>0</v>
      </c>
      <c r="P55" s="28">
        <v>0</v>
      </c>
      <c r="Q55" s="28">
        <v>0</v>
      </c>
      <c r="R55" s="28" t="s">
        <v>606</v>
      </c>
    </row>
    <row r="56" spans="1:18" s="17" customFormat="1" ht="21.75">
      <c r="A56" s="16"/>
      <c r="B56" s="24" t="s">
        <v>15</v>
      </c>
      <c r="C56" s="24" t="s">
        <v>359</v>
      </c>
      <c r="D56" s="15" t="s">
        <v>32</v>
      </c>
      <c r="E56" s="28">
        <v>1</v>
      </c>
      <c r="F56" s="28">
        <v>0</v>
      </c>
      <c r="G56" s="28">
        <v>2</v>
      </c>
      <c r="H56" s="28">
        <v>15</v>
      </c>
      <c r="I56" s="28">
        <v>52</v>
      </c>
      <c r="J56" s="28">
        <v>152</v>
      </c>
      <c r="K56" s="28">
        <v>157</v>
      </c>
      <c r="L56" s="28">
        <v>157</v>
      </c>
      <c r="M56" s="15">
        <f t="shared" si="17"/>
        <v>536</v>
      </c>
      <c r="N56" s="19">
        <f t="shared" si="18"/>
        <v>3.3516791044776117</v>
      </c>
      <c r="O56" s="35">
        <f t="shared" si="19"/>
        <v>0.5655839816593528</v>
      </c>
      <c r="P56" s="28">
        <v>3</v>
      </c>
      <c r="Q56" s="28">
        <v>0</v>
      </c>
      <c r="R56" s="28" t="s">
        <v>606</v>
      </c>
    </row>
    <row r="57" spans="1:18" s="17" customFormat="1" ht="21.75">
      <c r="A57" s="20"/>
      <c r="B57" s="24" t="s">
        <v>613</v>
      </c>
      <c r="C57" s="132" t="s">
        <v>614</v>
      </c>
      <c r="D57" s="15" t="s">
        <v>31</v>
      </c>
      <c r="E57" s="28">
        <v>2</v>
      </c>
      <c r="F57" s="28">
        <v>0</v>
      </c>
      <c r="G57" s="28">
        <v>0</v>
      </c>
      <c r="H57" s="28">
        <v>0</v>
      </c>
      <c r="I57" s="28">
        <v>0</v>
      </c>
      <c r="J57" s="28">
        <v>2</v>
      </c>
      <c r="K57" s="28">
        <v>3</v>
      </c>
      <c r="L57" s="28">
        <v>75</v>
      </c>
      <c r="M57" s="15">
        <f>SUM(E57:L57)</f>
        <v>82</v>
      </c>
      <c r="N57" s="19">
        <f t="shared" si="18"/>
        <v>3.8597560975609757</v>
      </c>
      <c r="O57" s="35">
        <f>SQRT((16*L57+12.25*K57+9*J57+6.25*I57+4*H57+2.25*G57+F57)/M57-(N57^2))</f>
        <v>0.6356981482067979</v>
      </c>
      <c r="P57" s="28">
        <v>9</v>
      </c>
      <c r="Q57" s="28">
        <v>0</v>
      </c>
      <c r="R57" s="28" t="s">
        <v>607</v>
      </c>
    </row>
    <row r="58" spans="1:18" s="17" customFormat="1" ht="21.75">
      <c r="A58" s="18"/>
      <c r="B58" s="24" t="s">
        <v>166</v>
      </c>
      <c r="C58" s="24" t="s">
        <v>360</v>
      </c>
      <c r="D58" s="15" t="s">
        <v>32</v>
      </c>
      <c r="E58" s="28">
        <v>3</v>
      </c>
      <c r="F58" s="28">
        <v>3</v>
      </c>
      <c r="G58" s="28">
        <v>1</v>
      </c>
      <c r="H58" s="28">
        <v>3</v>
      </c>
      <c r="I58" s="28">
        <v>18</v>
      </c>
      <c r="J58" s="28">
        <v>84</v>
      </c>
      <c r="K58" s="28">
        <v>141</v>
      </c>
      <c r="L58" s="28">
        <v>284</v>
      </c>
      <c r="M58" s="15">
        <f>SUM(E58:L58)</f>
        <v>537</v>
      </c>
      <c r="N58" s="19">
        <f t="shared" si="18"/>
        <v>3.60707635009311</v>
      </c>
      <c r="O58" s="35">
        <f>SQRT((16*L58+12.25*K58+9*J58+6.25*I58+4*H58+2.25*G58+F58)/M58-(N58^2))</f>
        <v>0.5628027591914707</v>
      </c>
      <c r="P58" s="28">
        <v>0</v>
      </c>
      <c r="Q58" s="28">
        <v>0</v>
      </c>
      <c r="R58" s="28" t="s">
        <v>607</v>
      </c>
    </row>
    <row r="59" spans="1:18" s="17" customFormat="1" ht="21.75">
      <c r="A59" s="15" t="s">
        <v>29</v>
      </c>
      <c r="B59" s="28" t="s">
        <v>300</v>
      </c>
      <c r="C59" s="24" t="s">
        <v>387</v>
      </c>
      <c r="D59" s="15" t="s">
        <v>32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6</v>
      </c>
      <c r="K59" s="28">
        <v>66</v>
      </c>
      <c r="L59" s="28">
        <v>446</v>
      </c>
      <c r="M59" s="15">
        <f t="shared" si="17"/>
        <v>519</v>
      </c>
      <c r="N59" s="19">
        <f t="shared" si="18"/>
        <v>3.921965317919075</v>
      </c>
      <c r="O59" s="35">
        <f t="shared" si="19"/>
        <v>0.2039569799349976</v>
      </c>
      <c r="P59" s="28">
        <v>4</v>
      </c>
      <c r="Q59" s="28">
        <v>0</v>
      </c>
      <c r="R59" s="28" t="s">
        <v>633</v>
      </c>
    </row>
    <row r="60" spans="1:28" s="17" customFormat="1" ht="23.25">
      <c r="A60" s="16"/>
      <c r="B60" s="28" t="s">
        <v>301</v>
      </c>
      <c r="C60" s="24" t="s">
        <v>320</v>
      </c>
      <c r="D60" s="15" t="s">
        <v>31</v>
      </c>
      <c r="E60" s="28">
        <v>0</v>
      </c>
      <c r="F60" s="28">
        <v>6</v>
      </c>
      <c r="G60" s="28">
        <v>0</v>
      </c>
      <c r="H60" s="28">
        <v>1</v>
      </c>
      <c r="I60" s="28">
        <v>8</v>
      </c>
      <c r="J60" s="28">
        <v>11</v>
      </c>
      <c r="K60" s="28">
        <v>32</v>
      </c>
      <c r="L60" s="28">
        <v>431</v>
      </c>
      <c r="M60" s="15">
        <f t="shared" si="17"/>
        <v>489</v>
      </c>
      <c r="N60" s="19">
        <f t="shared" si="18"/>
        <v>3.8793456032719837</v>
      </c>
      <c r="O60" s="35">
        <f t="shared" si="19"/>
        <v>0.4239298823862914</v>
      </c>
      <c r="P60" s="28">
        <v>1</v>
      </c>
      <c r="Q60" s="28">
        <v>4</v>
      </c>
      <c r="R60" s="28" t="s">
        <v>633</v>
      </c>
      <c r="T60" s="7">
        <v>0</v>
      </c>
      <c r="U60" s="7">
        <v>1</v>
      </c>
      <c r="V60" s="7">
        <v>1.5</v>
      </c>
      <c r="W60" s="7">
        <v>2</v>
      </c>
      <c r="X60" s="7">
        <v>2.5</v>
      </c>
      <c r="Y60" s="7">
        <v>3</v>
      </c>
      <c r="Z60" s="7">
        <v>3.5</v>
      </c>
      <c r="AA60" s="7">
        <v>4</v>
      </c>
      <c r="AB60" s="1"/>
    </row>
    <row r="61" spans="1:28" s="17" customFormat="1" ht="23.25">
      <c r="A61" s="20"/>
      <c r="B61" s="28" t="s">
        <v>302</v>
      </c>
      <c r="C61" s="24" t="s">
        <v>388</v>
      </c>
      <c r="D61" s="15" t="s">
        <v>32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2</v>
      </c>
      <c r="K61" s="28">
        <v>29</v>
      </c>
      <c r="L61" s="28">
        <v>486</v>
      </c>
      <c r="M61" s="15">
        <f>SUM(E61:L61)</f>
        <v>517</v>
      </c>
      <c r="N61" s="19">
        <f>((4*L61)+(3.5*K61)+(3*J61)+(2.5*I61)+(2*H61)+(1.5*G61)+(F61))/M61</f>
        <v>3.9680851063829787</v>
      </c>
      <c r="O61" s="35">
        <f>SQRT((16*L61+12.25*K61+9*J61+6.25*I61+4*H61+2.25*G61+F61)/M61-(N61^2))</f>
        <v>0.1298965832911437</v>
      </c>
      <c r="P61" s="28">
        <v>4</v>
      </c>
      <c r="Q61" s="28">
        <v>0</v>
      </c>
      <c r="R61" s="28" t="s">
        <v>634</v>
      </c>
      <c r="T61" s="12"/>
      <c r="U61" s="12"/>
      <c r="V61" s="12"/>
      <c r="W61" s="12"/>
      <c r="X61" s="12"/>
      <c r="Y61" s="12"/>
      <c r="Z61" s="12"/>
      <c r="AA61" s="12"/>
      <c r="AB61" s="1"/>
    </row>
    <row r="62" spans="1:28" s="17" customFormat="1" ht="23.25">
      <c r="A62" s="20"/>
      <c r="B62" s="28" t="s">
        <v>303</v>
      </c>
      <c r="C62" s="24" t="s">
        <v>318</v>
      </c>
      <c r="D62" s="15" t="s">
        <v>31</v>
      </c>
      <c r="E62" s="28">
        <v>0</v>
      </c>
      <c r="F62" s="28">
        <v>0</v>
      </c>
      <c r="G62" s="28">
        <v>3</v>
      </c>
      <c r="H62" s="28">
        <v>1</v>
      </c>
      <c r="I62" s="28">
        <v>3</v>
      </c>
      <c r="J62" s="28">
        <v>12</v>
      </c>
      <c r="K62" s="28">
        <v>20</v>
      </c>
      <c r="L62" s="28">
        <v>450</v>
      </c>
      <c r="M62" s="15">
        <f>SUM(E62:L62)</f>
        <v>489</v>
      </c>
      <c r="N62" s="19">
        <f>((4*L62)+(3.5*K62)+(3*J62)+(2.5*I62)+(2*H62)+(1.5*G62)+(F62))/M62</f>
        <v>3.9263803680981595</v>
      </c>
      <c r="O62" s="35">
        <f>SQRT((16*L62+12.25*K62+9*J62+6.25*I62+4*H62+2.25*G62+F62)/M62-(N62^2))</f>
        <v>0.299453125444557</v>
      </c>
      <c r="P62" s="28">
        <v>3</v>
      </c>
      <c r="Q62" s="28">
        <v>0</v>
      </c>
      <c r="R62" s="28" t="s">
        <v>634</v>
      </c>
      <c r="T62" s="12"/>
      <c r="U62" s="12"/>
      <c r="V62" s="12"/>
      <c r="W62" s="12"/>
      <c r="X62" s="12"/>
      <c r="Y62" s="12"/>
      <c r="Z62" s="12"/>
      <c r="AA62" s="12"/>
      <c r="AB62" s="1"/>
    </row>
    <row r="63" spans="1:256" s="17" customFormat="1" ht="23.25">
      <c r="A63" s="150" t="s">
        <v>42</v>
      </c>
      <c r="B63" s="150"/>
      <c r="C63" s="150"/>
      <c r="D63" s="150"/>
      <c r="E63" s="25">
        <f aca="true" t="shared" si="20" ref="E63:K63">SUM(E51:E62)</f>
        <v>11</v>
      </c>
      <c r="F63" s="25">
        <f t="shared" si="20"/>
        <v>20</v>
      </c>
      <c r="G63" s="25">
        <f t="shared" si="20"/>
        <v>18</v>
      </c>
      <c r="H63" s="25">
        <f t="shared" si="20"/>
        <v>44</v>
      </c>
      <c r="I63" s="25">
        <f t="shared" si="20"/>
        <v>119</v>
      </c>
      <c r="J63" s="25">
        <f t="shared" si="20"/>
        <v>386</v>
      </c>
      <c r="K63" s="25">
        <f t="shared" si="20"/>
        <v>628</v>
      </c>
      <c r="L63" s="25">
        <f>SUM(L51:L62)</f>
        <v>3363</v>
      </c>
      <c r="M63" s="15">
        <f t="shared" si="17"/>
        <v>4589</v>
      </c>
      <c r="N63" s="19">
        <f t="shared" si="18"/>
        <v>3.7569187186750925</v>
      </c>
      <c r="O63" s="35">
        <f t="shared" si="19"/>
        <v>0.5079650673302449</v>
      </c>
      <c r="P63" s="25">
        <f>SUM(P51:P62)</f>
        <v>24</v>
      </c>
      <c r="Q63" s="25">
        <f>SUM(Q51:Q62)</f>
        <v>7</v>
      </c>
      <c r="R63" s="26"/>
      <c r="S63" s="53"/>
      <c r="T63" s="1"/>
      <c r="U63" s="1"/>
      <c r="V63" s="1"/>
      <c r="W63" s="1"/>
      <c r="X63" s="1"/>
      <c r="Y63" s="1"/>
      <c r="Z63" s="1"/>
      <c r="AA63" s="1"/>
      <c r="AB63" s="1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53"/>
      <c r="IC63" s="53"/>
      <c r="ID63" s="53"/>
      <c r="IE63" s="53"/>
      <c r="IF63" s="53"/>
      <c r="IG63" s="53"/>
      <c r="IH63" s="53"/>
      <c r="II63" s="53"/>
      <c r="IJ63" s="53"/>
      <c r="IK63" s="53"/>
      <c r="IL63" s="53"/>
      <c r="IM63" s="53"/>
      <c r="IN63" s="53"/>
      <c r="IO63" s="53"/>
      <c r="IP63" s="53"/>
      <c r="IQ63" s="53"/>
      <c r="IR63" s="53"/>
      <c r="IS63" s="53"/>
      <c r="IT63" s="53"/>
      <c r="IU63" s="53"/>
      <c r="IV63" s="53"/>
    </row>
    <row r="64" spans="1:30" s="51" customFormat="1" ht="23.25">
      <c r="A64" s="150" t="s">
        <v>44</v>
      </c>
      <c r="B64" s="150"/>
      <c r="C64" s="150"/>
      <c r="D64" s="150"/>
      <c r="E64" s="19">
        <f aca="true" t="shared" si="21" ref="E64:L64">(E63*100)/$M63</f>
        <v>0.2397036391370669</v>
      </c>
      <c r="F64" s="19">
        <f t="shared" si="21"/>
        <v>0.4358247984310307</v>
      </c>
      <c r="G64" s="19">
        <f t="shared" si="21"/>
        <v>0.39224231858792763</v>
      </c>
      <c r="H64" s="19">
        <f t="shared" si="21"/>
        <v>0.9588145565482676</v>
      </c>
      <c r="I64" s="19">
        <f t="shared" si="21"/>
        <v>2.5931575506646327</v>
      </c>
      <c r="J64" s="19">
        <f t="shared" si="21"/>
        <v>8.411418609718893</v>
      </c>
      <c r="K64" s="19">
        <f t="shared" si="21"/>
        <v>13.684898670734365</v>
      </c>
      <c r="L64" s="19">
        <f t="shared" si="21"/>
        <v>73.28393985617781</v>
      </c>
      <c r="M64" s="19">
        <f>((M63-(P63+Q63))*100)/$M63</f>
        <v>99.3244715624319</v>
      </c>
      <c r="N64" s="21"/>
      <c r="O64" s="38"/>
      <c r="P64" s="19">
        <f>(P63*100)/$M63</f>
        <v>0.5229897581172369</v>
      </c>
      <c r="Q64" s="19">
        <f>(Q63*100)/$M63</f>
        <v>0.15253867945086075</v>
      </c>
      <c r="R64" s="18"/>
      <c r="T64" s="1"/>
      <c r="U64" s="1"/>
      <c r="V64" s="1"/>
      <c r="W64" s="1"/>
      <c r="X64" s="1"/>
      <c r="Y64" s="1"/>
      <c r="Z64" s="62" t="e">
        <f>SUM(#REF!)</f>
        <v>#REF!</v>
      </c>
      <c r="AA64" s="1"/>
      <c r="AB64" s="1"/>
      <c r="AC64" s="53"/>
      <c r="AD64" s="53"/>
    </row>
    <row r="65" spans="1:256" ht="23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39"/>
      <c r="P65" s="5"/>
      <c r="Q65" s="5"/>
      <c r="R65" s="5"/>
      <c r="S65" s="5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20:30" ht="23.25"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</sheetData>
  <mergeCells count="34">
    <mergeCell ref="N27:N28"/>
    <mergeCell ref="O27:O28"/>
    <mergeCell ref="R27:R28"/>
    <mergeCell ref="B27:B28"/>
    <mergeCell ref="C27:C28"/>
    <mergeCell ref="D27:D28"/>
    <mergeCell ref="E27:L27"/>
    <mergeCell ref="R49:R50"/>
    <mergeCell ref="A32:D32"/>
    <mergeCell ref="A63:D63"/>
    <mergeCell ref="A33:D33"/>
    <mergeCell ref="E49:L49"/>
    <mergeCell ref="N49:N50"/>
    <mergeCell ref="O49:O50"/>
    <mergeCell ref="A64:D64"/>
    <mergeCell ref="A3:A4"/>
    <mergeCell ref="B3:B4"/>
    <mergeCell ref="C3:C4"/>
    <mergeCell ref="D3:D4"/>
    <mergeCell ref="A49:A50"/>
    <mergeCell ref="B49:B50"/>
    <mergeCell ref="C49:C50"/>
    <mergeCell ref="D49:D50"/>
    <mergeCell ref="A25:R25"/>
    <mergeCell ref="A1:R1"/>
    <mergeCell ref="A2:R2"/>
    <mergeCell ref="A47:R47"/>
    <mergeCell ref="A48:R48"/>
    <mergeCell ref="E3:L3"/>
    <mergeCell ref="N3:N4"/>
    <mergeCell ref="O3:O4"/>
    <mergeCell ref="R3:R4"/>
    <mergeCell ref="A26:R26"/>
    <mergeCell ref="A27:A28"/>
  </mergeCells>
  <printOptions/>
  <pageMargins left="0.75" right="0.6" top="0.67" bottom="0.6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0"/>
  <sheetViews>
    <sheetView workbookViewId="0" topLeftCell="A115">
      <selection activeCell="E57" sqref="E57:L57"/>
    </sheetView>
  </sheetViews>
  <sheetFormatPr defaultColWidth="9.140625" defaultRowHeight="12.75"/>
  <cols>
    <col min="1" max="1" width="8.57421875" style="3" customWidth="1"/>
    <col min="2" max="2" width="7.8515625" style="0" bestFit="1" customWidth="1"/>
    <col min="3" max="3" width="16.421875" style="0" bestFit="1" customWidth="1"/>
    <col min="4" max="4" width="10.7109375" style="0" bestFit="1" customWidth="1"/>
    <col min="5" max="9" width="4.421875" style="0" bestFit="1" customWidth="1"/>
    <col min="10" max="12" width="5.421875" style="0" bestFit="1" customWidth="1"/>
    <col min="13" max="13" width="13.7109375" style="3" bestFit="1" customWidth="1"/>
    <col min="14" max="14" width="9.57421875" style="6" customWidth="1"/>
    <col min="15" max="15" width="10.7109375" style="42" customWidth="1"/>
    <col min="16" max="17" width="4.421875" style="3" bestFit="1" customWidth="1"/>
    <col min="18" max="18" width="9.28125" style="0" customWidth="1"/>
    <col min="22" max="31" width="6.57421875" style="0" customWidth="1"/>
  </cols>
  <sheetData>
    <row r="1" spans="1:18" s="1" customFormat="1" ht="27.75" customHeight="1">
      <c r="A1" s="135" t="s">
        <v>52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s="1" customFormat="1" ht="29.25">
      <c r="A2" s="135" t="s">
        <v>521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18" s="1" customFormat="1" ht="23.25">
      <c r="A3" s="142" t="s">
        <v>23</v>
      </c>
      <c r="B3" s="142" t="s">
        <v>0</v>
      </c>
      <c r="C3" s="142" t="s">
        <v>33</v>
      </c>
      <c r="D3" s="142" t="s">
        <v>30</v>
      </c>
      <c r="E3" s="143" t="s">
        <v>18</v>
      </c>
      <c r="F3" s="143"/>
      <c r="G3" s="143"/>
      <c r="H3" s="143"/>
      <c r="I3" s="143"/>
      <c r="J3" s="143"/>
      <c r="K3" s="143"/>
      <c r="L3" s="143"/>
      <c r="M3" s="9" t="s">
        <v>17</v>
      </c>
      <c r="N3" s="142" t="s">
        <v>21</v>
      </c>
      <c r="O3" s="144" t="s">
        <v>22</v>
      </c>
      <c r="P3" s="68"/>
      <c r="Q3" s="68"/>
      <c r="R3" s="142" t="s">
        <v>3</v>
      </c>
    </row>
    <row r="4" spans="1:32" s="1" customFormat="1" ht="23.25">
      <c r="A4" s="142"/>
      <c r="B4" s="142"/>
      <c r="C4" s="142"/>
      <c r="D4" s="142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20</v>
      </c>
      <c r="N4" s="142"/>
      <c r="O4" s="144"/>
      <c r="P4" s="69" t="s">
        <v>1</v>
      </c>
      <c r="Q4" s="69" t="s">
        <v>2</v>
      </c>
      <c r="R4" s="142"/>
      <c r="V4" s="12">
        <v>0</v>
      </c>
      <c r="W4" s="12">
        <v>1</v>
      </c>
      <c r="X4" s="12">
        <v>1.5</v>
      </c>
      <c r="Y4" s="12">
        <v>2</v>
      </c>
      <c r="Z4" s="12">
        <v>2.5</v>
      </c>
      <c r="AA4" s="12">
        <v>3</v>
      </c>
      <c r="AB4" s="12">
        <v>3.5</v>
      </c>
      <c r="AC4" s="12">
        <v>4</v>
      </c>
      <c r="AD4" s="12" t="s">
        <v>42</v>
      </c>
      <c r="AE4" s="12" t="s">
        <v>1</v>
      </c>
      <c r="AF4" s="17" t="s">
        <v>2</v>
      </c>
    </row>
    <row r="5" spans="1:32" s="1" customFormat="1" ht="23.25">
      <c r="A5" s="9" t="s">
        <v>24</v>
      </c>
      <c r="B5" s="22" t="s">
        <v>92</v>
      </c>
      <c r="C5" s="22" t="s">
        <v>341</v>
      </c>
      <c r="D5" s="22" t="s">
        <v>32</v>
      </c>
      <c r="E5" s="28">
        <v>12</v>
      </c>
      <c r="F5" s="28">
        <v>36</v>
      </c>
      <c r="G5" s="28">
        <v>20</v>
      </c>
      <c r="H5" s="28">
        <v>44</v>
      </c>
      <c r="I5" s="28">
        <v>64</v>
      </c>
      <c r="J5" s="28">
        <v>104</v>
      </c>
      <c r="K5" s="28">
        <v>109</v>
      </c>
      <c r="L5" s="28">
        <v>154</v>
      </c>
      <c r="M5" s="7">
        <f aca="true" t="shared" si="0" ref="M5:M13">SUM(E5:L5)</f>
        <v>543</v>
      </c>
      <c r="N5" s="8">
        <f aca="true" t="shared" si="1" ref="N5:N13">((4*L5)+(3.5*K5)+(3*J5)+(2.5*I5)+(2*H5)+(1.5*G5)+(F5))/M5</f>
        <v>2.9898710865561693</v>
      </c>
      <c r="O5" s="40">
        <f aca="true" t="shared" si="2" ref="O5:O13">SQRT((16*L5+12.25*K5+9*J5+6.25*I5+4*H5+2.25*G5+F5)/M5-(N5^2))</f>
        <v>0.9955650190410623</v>
      </c>
      <c r="P5" s="28">
        <v>0</v>
      </c>
      <c r="Q5" s="28">
        <v>0</v>
      </c>
      <c r="R5" s="28" t="s">
        <v>523</v>
      </c>
      <c r="U5" s="1" t="s">
        <v>24</v>
      </c>
      <c r="V5" s="1">
        <f aca="true" t="shared" si="3" ref="V5:AC5">SUM(E5:E7)</f>
        <v>13</v>
      </c>
      <c r="W5" s="1">
        <f t="shared" si="3"/>
        <v>65</v>
      </c>
      <c r="X5" s="1">
        <f t="shared" si="3"/>
        <v>47</v>
      </c>
      <c r="Y5" s="1">
        <f t="shared" si="3"/>
        <v>120</v>
      </c>
      <c r="Z5" s="1">
        <f t="shared" si="3"/>
        <v>139</v>
      </c>
      <c r="AA5" s="1">
        <f t="shared" si="3"/>
        <v>224</v>
      </c>
      <c r="AB5" s="1">
        <f t="shared" si="3"/>
        <v>206</v>
      </c>
      <c r="AC5" s="1">
        <f t="shared" si="3"/>
        <v>316</v>
      </c>
      <c r="AD5" s="1">
        <f>SUM(V5:AC5)</f>
        <v>1130</v>
      </c>
      <c r="AE5" s="1">
        <f>SUM(P5:P7)</f>
        <v>0</v>
      </c>
      <c r="AF5" s="1">
        <f>SUM(Q5:Q7)</f>
        <v>0</v>
      </c>
    </row>
    <row r="6" spans="1:32" s="1" customFormat="1" ht="23.25">
      <c r="A6" s="9"/>
      <c r="B6" s="76" t="s">
        <v>93</v>
      </c>
      <c r="C6" s="22" t="s">
        <v>552</v>
      </c>
      <c r="D6" s="22" t="s">
        <v>32</v>
      </c>
      <c r="E6" s="28">
        <v>1</v>
      </c>
      <c r="F6" s="28">
        <v>29</v>
      </c>
      <c r="G6" s="28">
        <v>27</v>
      </c>
      <c r="H6" s="28">
        <v>76</v>
      </c>
      <c r="I6" s="28">
        <v>75</v>
      </c>
      <c r="J6" s="28">
        <v>120</v>
      </c>
      <c r="K6" s="28">
        <v>97</v>
      </c>
      <c r="L6" s="28">
        <v>118</v>
      </c>
      <c r="M6" s="7">
        <f t="shared" si="0"/>
        <v>543</v>
      </c>
      <c r="N6" s="8">
        <f t="shared" si="1"/>
        <v>2.910681399631676</v>
      </c>
      <c r="O6" s="40">
        <f t="shared" si="2"/>
        <v>0.8778196325747006</v>
      </c>
      <c r="P6" s="28">
        <v>0</v>
      </c>
      <c r="Q6" s="28">
        <v>0</v>
      </c>
      <c r="R6" s="28" t="s">
        <v>524</v>
      </c>
      <c r="U6" s="1" t="s">
        <v>25</v>
      </c>
      <c r="V6" s="1" t="e">
        <f>SUM(E8:E13,#REF!)</f>
        <v>#REF!</v>
      </c>
      <c r="W6" s="1" t="e">
        <f>SUM(F8:F13,#REF!)</f>
        <v>#REF!</v>
      </c>
      <c r="X6" s="1" t="e">
        <f>SUM(G8:G13,#REF!)</f>
        <v>#REF!</v>
      </c>
      <c r="Y6" s="1" t="e">
        <f>SUM(H8:H13,#REF!)</f>
        <v>#REF!</v>
      </c>
      <c r="Z6" s="1" t="e">
        <f>SUM(I8:I13,#REF!)</f>
        <v>#REF!</v>
      </c>
      <c r="AA6" s="1" t="e">
        <f>SUM(J8:J13,#REF!)</f>
        <v>#REF!</v>
      </c>
      <c r="AB6" s="1" t="e">
        <f>SUM(K8:K13,#REF!)</f>
        <v>#REF!</v>
      </c>
      <c r="AC6" s="1" t="e">
        <f>SUM(L8:L13,#REF!)</f>
        <v>#REF!</v>
      </c>
      <c r="AD6" s="1" t="e">
        <f>SUM(V6:AC6)</f>
        <v>#REF!</v>
      </c>
      <c r="AE6" s="1" t="e">
        <f>SUM(P8:P13,#REF!)</f>
        <v>#REF!</v>
      </c>
      <c r="AF6" s="1" t="e">
        <f>SUM(Q8:Q13,#REF!)</f>
        <v>#REF!</v>
      </c>
    </row>
    <row r="7" spans="1:32" s="1" customFormat="1" ht="23.25">
      <c r="A7" s="10"/>
      <c r="B7" s="76" t="s">
        <v>553</v>
      </c>
      <c r="C7" s="22" t="s">
        <v>554</v>
      </c>
      <c r="D7" s="22" t="s">
        <v>31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44</v>
      </c>
      <c r="M7" s="7">
        <f t="shared" si="0"/>
        <v>44</v>
      </c>
      <c r="N7" s="8">
        <f t="shared" si="1"/>
        <v>4</v>
      </c>
      <c r="O7" s="40">
        <f t="shared" si="2"/>
        <v>0</v>
      </c>
      <c r="P7" s="28">
        <v>0</v>
      </c>
      <c r="Q7" s="28">
        <v>0</v>
      </c>
      <c r="R7" s="28" t="s">
        <v>524</v>
      </c>
      <c r="U7" s="1" t="s">
        <v>26</v>
      </c>
      <c r="V7" s="1">
        <f>SUM(E28:E31)</f>
        <v>15</v>
      </c>
      <c r="W7" s="1">
        <f aca="true" t="shared" si="4" ref="W7:AC7">SUM(F28:F31)</f>
        <v>52</v>
      </c>
      <c r="X7" s="1">
        <f t="shared" si="4"/>
        <v>18</v>
      </c>
      <c r="Y7" s="1">
        <f t="shared" si="4"/>
        <v>37</v>
      </c>
      <c r="Z7" s="1">
        <f t="shared" si="4"/>
        <v>58</v>
      </c>
      <c r="AA7" s="1">
        <f t="shared" si="4"/>
        <v>73</v>
      </c>
      <c r="AB7" s="1">
        <f t="shared" si="4"/>
        <v>85</v>
      </c>
      <c r="AC7" s="1">
        <f t="shared" si="4"/>
        <v>395</v>
      </c>
      <c r="AD7" s="1">
        <f>SUM(V7:AC7)</f>
        <v>733</v>
      </c>
      <c r="AE7" s="1">
        <f>SUM(P28:P31)</f>
        <v>0</v>
      </c>
      <c r="AF7" s="1">
        <f>SUM(Q28:Q31)</f>
        <v>0</v>
      </c>
    </row>
    <row r="8" spans="1:18" s="1" customFormat="1" ht="23.25">
      <c r="A8" s="7" t="s">
        <v>25</v>
      </c>
      <c r="B8" s="22" t="s">
        <v>167</v>
      </c>
      <c r="C8" s="22" t="s">
        <v>365</v>
      </c>
      <c r="D8" s="22" t="s">
        <v>32</v>
      </c>
      <c r="E8" s="28">
        <v>0</v>
      </c>
      <c r="F8" s="28">
        <v>3</v>
      </c>
      <c r="G8" s="28">
        <v>9</v>
      </c>
      <c r="H8" s="28">
        <v>14</v>
      </c>
      <c r="I8" s="28">
        <v>25</v>
      </c>
      <c r="J8" s="28">
        <v>31</v>
      </c>
      <c r="K8" s="28">
        <v>73</v>
      </c>
      <c r="L8" s="28">
        <v>409</v>
      </c>
      <c r="M8" s="7">
        <f t="shared" si="0"/>
        <v>564</v>
      </c>
      <c r="N8" s="8">
        <f t="shared" si="1"/>
        <v>3.7083333333333335</v>
      </c>
      <c r="O8" s="40">
        <f t="shared" si="2"/>
        <v>0.5906644193319701</v>
      </c>
      <c r="P8" s="7">
        <v>0</v>
      </c>
      <c r="Q8" s="7">
        <v>0</v>
      </c>
      <c r="R8" s="28" t="s">
        <v>560</v>
      </c>
    </row>
    <row r="9" spans="1:18" s="1" customFormat="1" ht="23.25">
      <c r="A9" s="9"/>
      <c r="B9" s="22" t="s">
        <v>169</v>
      </c>
      <c r="C9" s="22" t="s">
        <v>366</v>
      </c>
      <c r="D9" s="22" t="s">
        <v>31</v>
      </c>
      <c r="E9" s="28">
        <v>11</v>
      </c>
      <c r="F9" s="28">
        <v>7</v>
      </c>
      <c r="G9" s="28">
        <v>0</v>
      </c>
      <c r="H9" s="28">
        <v>1</v>
      </c>
      <c r="I9" s="28">
        <v>11</v>
      </c>
      <c r="J9" s="28">
        <v>1</v>
      </c>
      <c r="K9" s="28">
        <v>1</v>
      </c>
      <c r="L9" s="28">
        <v>16</v>
      </c>
      <c r="M9" s="7">
        <f t="shared" si="0"/>
        <v>48</v>
      </c>
      <c r="N9" s="8">
        <f t="shared" si="1"/>
        <v>2.2291666666666665</v>
      </c>
      <c r="O9" s="40">
        <f t="shared" si="2"/>
        <v>1.5710875125919062</v>
      </c>
      <c r="P9" s="7">
        <v>0</v>
      </c>
      <c r="Q9" s="7">
        <v>0</v>
      </c>
      <c r="R9" s="28" t="s">
        <v>560</v>
      </c>
    </row>
    <row r="10" spans="1:18" s="1" customFormat="1" ht="23.25">
      <c r="A10" s="10"/>
      <c r="B10" s="22" t="s">
        <v>209</v>
      </c>
      <c r="C10" s="22" t="s">
        <v>367</v>
      </c>
      <c r="D10" s="22" t="s">
        <v>31</v>
      </c>
      <c r="E10" s="28">
        <v>0</v>
      </c>
      <c r="F10" s="28">
        <v>0</v>
      </c>
      <c r="G10" s="28">
        <v>9</v>
      </c>
      <c r="H10" s="28">
        <v>5</v>
      </c>
      <c r="I10" s="28">
        <v>4</v>
      </c>
      <c r="J10" s="28">
        <v>7</v>
      </c>
      <c r="K10" s="28">
        <v>20</v>
      </c>
      <c r="L10" s="28">
        <v>4</v>
      </c>
      <c r="M10" s="7">
        <f t="shared" si="0"/>
        <v>49</v>
      </c>
      <c r="N10" s="8">
        <f t="shared" si="1"/>
        <v>2.86734693877551</v>
      </c>
      <c r="O10" s="40">
        <f t="shared" si="2"/>
        <v>0.8377296225213796</v>
      </c>
      <c r="P10" s="7">
        <v>0</v>
      </c>
      <c r="Q10" s="7">
        <v>0</v>
      </c>
      <c r="R10" s="28" t="s">
        <v>560</v>
      </c>
    </row>
    <row r="11" spans="1:18" s="1" customFormat="1" ht="23.25">
      <c r="A11" s="10"/>
      <c r="B11" s="22" t="s">
        <v>170</v>
      </c>
      <c r="C11" s="22" t="s">
        <v>368</v>
      </c>
      <c r="D11" s="22" t="s">
        <v>31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16</v>
      </c>
      <c r="K11" s="28">
        <v>4</v>
      </c>
      <c r="L11" s="28">
        <v>30</v>
      </c>
      <c r="M11" s="7">
        <f t="shared" si="0"/>
        <v>50</v>
      </c>
      <c r="N11" s="8">
        <f t="shared" si="1"/>
        <v>3.64</v>
      </c>
      <c r="O11" s="40">
        <f t="shared" si="2"/>
        <v>0.4586937976471885</v>
      </c>
      <c r="P11" s="7">
        <v>0</v>
      </c>
      <c r="Q11" s="7">
        <v>0</v>
      </c>
      <c r="R11" s="28" t="s">
        <v>560</v>
      </c>
    </row>
    <row r="12" spans="1:18" s="1" customFormat="1" ht="23.25">
      <c r="A12" s="10"/>
      <c r="B12" s="22" t="s">
        <v>168</v>
      </c>
      <c r="C12" s="22" t="s">
        <v>369</v>
      </c>
      <c r="D12" s="22" t="s">
        <v>32</v>
      </c>
      <c r="E12" s="28">
        <v>2</v>
      </c>
      <c r="F12" s="28">
        <v>29</v>
      </c>
      <c r="G12" s="28">
        <v>6</v>
      </c>
      <c r="H12" s="28">
        <v>12</v>
      </c>
      <c r="I12" s="28">
        <v>8</v>
      </c>
      <c r="J12" s="28">
        <v>21</v>
      </c>
      <c r="K12" s="28">
        <v>25</v>
      </c>
      <c r="L12" s="28">
        <v>461</v>
      </c>
      <c r="M12" s="7">
        <f t="shared" si="0"/>
        <v>564</v>
      </c>
      <c r="N12" s="8">
        <f t="shared" si="1"/>
        <v>3.6817375886524824</v>
      </c>
      <c r="O12" s="40">
        <f t="shared" si="2"/>
        <v>0.806249852562656</v>
      </c>
      <c r="P12" s="7">
        <v>0</v>
      </c>
      <c r="Q12" s="7">
        <v>0</v>
      </c>
      <c r="R12" s="28" t="s">
        <v>561</v>
      </c>
    </row>
    <row r="13" spans="1:18" s="1" customFormat="1" ht="23.25">
      <c r="A13" s="11"/>
      <c r="B13" s="22" t="s">
        <v>571</v>
      </c>
      <c r="C13" s="22" t="s">
        <v>572</v>
      </c>
      <c r="D13" s="22" t="s">
        <v>31</v>
      </c>
      <c r="E13" s="28">
        <v>1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142</v>
      </c>
      <c r="M13" s="7">
        <f t="shared" si="0"/>
        <v>143</v>
      </c>
      <c r="N13" s="8">
        <f t="shared" si="1"/>
        <v>3.972027972027972</v>
      </c>
      <c r="O13" s="40">
        <f t="shared" si="2"/>
        <v>0.33332518287588847</v>
      </c>
      <c r="P13" s="7">
        <v>0</v>
      </c>
      <c r="Q13" s="7">
        <v>0</v>
      </c>
      <c r="R13" s="28" t="s">
        <v>561</v>
      </c>
    </row>
    <row r="14" spans="1:18" s="17" customFormat="1" ht="20.25" customHeight="1">
      <c r="A14" s="15" t="s">
        <v>26</v>
      </c>
      <c r="B14" s="24" t="s">
        <v>240</v>
      </c>
      <c r="C14" s="24" t="s">
        <v>396</v>
      </c>
      <c r="D14" s="24" t="s">
        <v>32</v>
      </c>
      <c r="E14" s="15">
        <v>9</v>
      </c>
      <c r="F14" s="15">
        <v>20</v>
      </c>
      <c r="G14" s="15">
        <v>18</v>
      </c>
      <c r="H14" s="15">
        <v>26</v>
      </c>
      <c r="I14" s="15">
        <v>41</v>
      </c>
      <c r="J14" s="15">
        <v>96</v>
      </c>
      <c r="K14" s="15">
        <v>99</v>
      </c>
      <c r="L14" s="15">
        <v>239</v>
      </c>
      <c r="M14" s="15">
        <f aca="true" t="shared" si="5" ref="M14:M20">SUM(E14:L14)</f>
        <v>548</v>
      </c>
      <c r="N14" s="19">
        <f aca="true" t="shared" si="6" ref="N14:N20">((4*L14)+(3.5*K14)+(3*J14)+(2.5*I14)+(2*H14)+(1.5*G14)+(F14))/M14</f>
        <v>3.27007299270073</v>
      </c>
      <c r="O14" s="35">
        <f aca="true" t="shared" si="7" ref="O14:O20">SQRT((16*L14+12.25*K14+9*J14+6.25*I14+4*H14+2.25*G14+F14)/M14-(N14^2))</f>
        <v>0.9177181288473769</v>
      </c>
      <c r="P14" s="15">
        <v>0</v>
      </c>
      <c r="Q14" s="15">
        <v>0</v>
      </c>
      <c r="R14" s="15" t="s">
        <v>576</v>
      </c>
    </row>
    <row r="15" spans="1:18" s="17" customFormat="1" ht="20.25" customHeight="1">
      <c r="A15" s="16"/>
      <c r="B15" s="24" t="s">
        <v>241</v>
      </c>
      <c r="C15" s="24" t="s">
        <v>397</v>
      </c>
      <c r="D15" s="24" t="s">
        <v>31</v>
      </c>
      <c r="E15" s="15">
        <v>0</v>
      </c>
      <c r="F15" s="15">
        <v>16</v>
      </c>
      <c r="G15" s="15">
        <v>3</v>
      </c>
      <c r="H15" s="15">
        <v>1</v>
      </c>
      <c r="I15" s="15">
        <v>6</v>
      </c>
      <c r="J15" s="15">
        <v>8</v>
      </c>
      <c r="K15" s="15">
        <v>18</v>
      </c>
      <c r="L15" s="15">
        <v>46</v>
      </c>
      <c r="M15" s="15">
        <f t="shared" si="5"/>
        <v>98</v>
      </c>
      <c r="N15" s="19">
        <f t="shared" si="6"/>
        <v>3.1479591836734695</v>
      </c>
      <c r="O15" s="35">
        <f t="shared" si="7"/>
        <v>1.1139403853023269</v>
      </c>
      <c r="P15" s="15">
        <v>0</v>
      </c>
      <c r="Q15" s="15">
        <v>0</v>
      </c>
      <c r="R15" s="15" t="s">
        <v>576</v>
      </c>
    </row>
    <row r="16" spans="1:20" s="17" customFormat="1" ht="20.25" customHeight="1">
      <c r="A16" s="20"/>
      <c r="B16" s="24" t="s">
        <v>237</v>
      </c>
      <c r="C16" s="24" t="s">
        <v>398</v>
      </c>
      <c r="D16" s="24" t="s">
        <v>31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2</v>
      </c>
      <c r="K16" s="15">
        <v>8</v>
      </c>
      <c r="L16" s="15">
        <v>26</v>
      </c>
      <c r="M16" s="15">
        <f t="shared" si="5"/>
        <v>36</v>
      </c>
      <c r="N16" s="19">
        <f t="shared" si="6"/>
        <v>3.8333333333333335</v>
      </c>
      <c r="O16" s="35">
        <f t="shared" si="7"/>
        <v>0.2886751345948108</v>
      </c>
      <c r="P16" s="15">
        <v>0</v>
      </c>
      <c r="Q16" s="15">
        <v>0</v>
      </c>
      <c r="R16" s="15" t="s">
        <v>576</v>
      </c>
      <c r="T16" s="43"/>
    </row>
    <row r="17" spans="1:29" s="17" customFormat="1" ht="20.25" customHeight="1">
      <c r="A17" s="20"/>
      <c r="B17" s="24" t="s">
        <v>238</v>
      </c>
      <c r="C17" s="24" t="s">
        <v>399</v>
      </c>
      <c r="D17" s="24" t="s">
        <v>31</v>
      </c>
      <c r="E17" s="15">
        <v>0</v>
      </c>
      <c r="F17" s="15">
        <v>1</v>
      </c>
      <c r="G17" s="15">
        <v>0</v>
      </c>
      <c r="H17" s="15">
        <v>2</v>
      </c>
      <c r="I17" s="15">
        <v>4</v>
      </c>
      <c r="J17" s="15">
        <v>1</v>
      </c>
      <c r="K17" s="15">
        <v>14</v>
      </c>
      <c r="L17" s="15">
        <v>33</v>
      </c>
      <c r="M17" s="15">
        <f t="shared" si="5"/>
        <v>55</v>
      </c>
      <c r="N17" s="19">
        <f t="shared" si="6"/>
        <v>3.618181818181818</v>
      </c>
      <c r="O17" s="35">
        <f t="shared" si="7"/>
        <v>0.6393436717279002</v>
      </c>
      <c r="P17" s="15">
        <v>0</v>
      </c>
      <c r="Q17" s="15">
        <v>0</v>
      </c>
      <c r="R17" s="15" t="s">
        <v>576</v>
      </c>
      <c r="T17" s="43"/>
      <c r="V17" s="43"/>
      <c r="W17" s="43"/>
      <c r="X17" s="43"/>
      <c r="Y17" s="43"/>
      <c r="Z17" s="43"/>
      <c r="AA17" s="43"/>
      <c r="AB17" s="43"/>
      <c r="AC17" s="43"/>
    </row>
    <row r="18" spans="1:20" s="17" customFormat="1" ht="20.25" customHeight="1">
      <c r="A18" s="20"/>
      <c r="B18" s="24" t="s">
        <v>239</v>
      </c>
      <c r="C18" s="24" t="s">
        <v>400</v>
      </c>
      <c r="D18" s="24" t="s">
        <v>31</v>
      </c>
      <c r="E18" s="15">
        <v>3</v>
      </c>
      <c r="F18" s="15">
        <v>2</v>
      </c>
      <c r="G18" s="15">
        <v>1</v>
      </c>
      <c r="H18" s="15">
        <v>1</v>
      </c>
      <c r="I18" s="15">
        <v>1</v>
      </c>
      <c r="J18" s="15">
        <v>4</v>
      </c>
      <c r="K18" s="15">
        <v>18</v>
      </c>
      <c r="L18" s="15">
        <v>19</v>
      </c>
      <c r="M18" s="15">
        <f t="shared" si="5"/>
        <v>49</v>
      </c>
      <c r="N18" s="19">
        <f t="shared" si="6"/>
        <v>3.2448979591836733</v>
      </c>
      <c r="O18" s="35">
        <f t="shared" si="7"/>
        <v>1.0978757270459407</v>
      </c>
      <c r="P18" s="15">
        <v>0</v>
      </c>
      <c r="Q18" s="15">
        <v>0</v>
      </c>
      <c r="R18" s="15" t="s">
        <v>576</v>
      </c>
      <c r="T18" s="43"/>
    </row>
    <row r="19" spans="1:29" s="17" customFormat="1" ht="20.25" customHeight="1">
      <c r="A19" s="20"/>
      <c r="B19" s="24" t="s">
        <v>242</v>
      </c>
      <c r="C19" s="24" t="s">
        <v>585</v>
      </c>
      <c r="D19" s="24" t="s">
        <v>31</v>
      </c>
      <c r="E19" s="15">
        <v>0</v>
      </c>
      <c r="F19" s="15">
        <v>1</v>
      </c>
      <c r="G19" s="15">
        <v>0</v>
      </c>
      <c r="H19" s="15">
        <v>1</v>
      </c>
      <c r="I19" s="15">
        <v>0</v>
      </c>
      <c r="J19" s="15">
        <v>0</v>
      </c>
      <c r="K19" s="15">
        <v>0</v>
      </c>
      <c r="L19" s="15">
        <v>4</v>
      </c>
      <c r="M19" s="15">
        <f t="shared" si="5"/>
        <v>6</v>
      </c>
      <c r="N19" s="19">
        <f t="shared" si="6"/>
        <v>3.1666666666666665</v>
      </c>
      <c r="O19" s="35">
        <f t="shared" si="7"/>
        <v>1.2133516482134201</v>
      </c>
      <c r="P19" s="15">
        <v>3</v>
      </c>
      <c r="Q19" s="15">
        <v>0</v>
      </c>
      <c r="R19" s="15" t="s">
        <v>576</v>
      </c>
      <c r="T19" s="43"/>
      <c r="V19" s="43"/>
      <c r="W19" s="43"/>
      <c r="X19" s="43"/>
      <c r="Y19" s="43"/>
      <c r="Z19" s="43"/>
      <c r="AA19" s="43"/>
      <c r="AB19" s="43"/>
      <c r="AC19" s="43"/>
    </row>
    <row r="20" spans="1:29" s="17" customFormat="1" ht="20.25" customHeight="1">
      <c r="A20" s="18"/>
      <c r="B20" s="24" t="s">
        <v>586</v>
      </c>
      <c r="C20" s="24" t="s">
        <v>587</v>
      </c>
      <c r="D20" s="24" t="s">
        <v>31</v>
      </c>
      <c r="E20" s="15">
        <v>0</v>
      </c>
      <c r="F20" s="15">
        <v>1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f t="shared" si="5"/>
        <v>1</v>
      </c>
      <c r="N20" s="19">
        <f t="shared" si="6"/>
        <v>1</v>
      </c>
      <c r="O20" s="35">
        <f t="shared" si="7"/>
        <v>0</v>
      </c>
      <c r="P20" s="15">
        <v>0</v>
      </c>
      <c r="Q20" s="15">
        <v>0</v>
      </c>
      <c r="R20" s="15" t="s">
        <v>576</v>
      </c>
      <c r="T20" s="43"/>
      <c r="V20" s="43"/>
      <c r="W20" s="43"/>
      <c r="X20" s="43"/>
      <c r="Y20" s="43"/>
      <c r="Z20" s="43"/>
      <c r="AA20" s="43"/>
      <c r="AB20" s="43"/>
      <c r="AC20" s="43"/>
    </row>
    <row r="21" spans="1:18" s="1" customFormat="1" ht="23.25">
      <c r="A21" s="12"/>
      <c r="B21" s="47"/>
      <c r="C21" s="47"/>
      <c r="D21" s="47"/>
      <c r="E21" s="103"/>
      <c r="F21" s="103"/>
      <c r="G21" s="103"/>
      <c r="H21" s="103"/>
      <c r="I21" s="103"/>
      <c r="J21" s="103"/>
      <c r="K21" s="103"/>
      <c r="L21" s="103"/>
      <c r="M21" s="12"/>
      <c r="N21" s="13"/>
      <c r="O21" s="37"/>
      <c r="P21" s="12"/>
      <c r="Q21" s="12"/>
      <c r="R21" s="103"/>
    </row>
    <row r="22" spans="1:18" s="1" customFormat="1" ht="23.25">
      <c r="A22" s="12"/>
      <c r="B22" s="47"/>
      <c r="C22" s="47"/>
      <c r="D22" s="47"/>
      <c r="E22" s="103"/>
      <c r="F22" s="103"/>
      <c r="G22" s="103"/>
      <c r="H22" s="103"/>
      <c r="I22" s="103"/>
      <c r="J22" s="103"/>
      <c r="K22" s="103"/>
      <c r="L22" s="103"/>
      <c r="M22" s="12"/>
      <c r="N22" s="13"/>
      <c r="O22" s="37"/>
      <c r="P22" s="12"/>
      <c r="Q22" s="12"/>
      <c r="R22" s="103"/>
    </row>
    <row r="23" spans="1:18" s="1" customFormat="1" ht="23.25">
      <c r="A23" s="12"/>
      <c r="B23" s="47"/>
      <c r="C23" s="47"/>
      <c r="D23" s="47"/>
      <c r="E23" s="103"/>
      <c r="F23" s="103"/>
      <c r="G23" s="103"/>
      <c r="H23" s="103"/>
      <c r="I23" s="103"/>
      <c r="J23" s="103"/>
      <c r="K23" s="103"/>
      <c r="L23" s="103"/>
      <c r="M23" s="12"/>
      <c r="N23" s="13"/>
      <c r="O23" s="37"/>
      <c r="P23" s="12"/>
      <c r="Q23" s="12"/>
      <c r="R23" s="103"/>
    </row>
    <row r="24" spans="1:18" s="1" customFormat="1" ht="24.75" customHeight="1">
      <c r="A24" s="146" t="s">
        <v>52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</row>
    <row r="25" spans="1:18" s="1" customFormat="1" ht="26.25">
      <c r="A25" s="161" t="s">
        <v>521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</row>
    <row r="26" spans="1:18" s="1" customFormat="1" ht="23.25">
      <c r="A26" s="142" t="s">
        <v>23</v>
      </c>
      <c r="B26" s="142" t="s">
        <v>0</v>
      </c>
      <c r="C26" s="142" t="s">
        <v>33</v>
      </c>
      <c r="D26" s="142" t="s">
        <v>30</v>
      </c>
      <c r="E26" s="153" t="s">
        <v>18</v>
      </c>
      <c r="F26" s="154"/>
      <c r="G26" s="154"/>
      <c r="H26" s="154"/>
      <c r="I26" s="154"/>
      <c r="J26" s="154"/>
      <c r="K26" s="154"/>
      <c r="L26" s="155"/>
      <c r="M26" s="9" t="s">
        <v>17</v>
      </c>
      <c r="N26" s="142" t="s">
        <v>21</v>
      </c>
      <c r="O26" s="144" t="s">
        <v>22</v>
      </c>
      <c r="P26" s="68"/>
      <c r="Q26" s="68"/>
      <c r="R26" s="142" t="s">
        <v>3</v>
      </c>
    </row>
    <row r="27" spans="1:32" s="1" customFormat="1" ht="23.25">
      <c r="A27" s="142"/>
      <c r="B27" s="142"/>
      <c r="C27" s="142"/>
      <c r="D27" s="142"/>
      <c r="E27" s="7">
        <v>0</v>
      </c>
      <c r="F27" s="7">
        <v>1</v>
      </c>
      <c r="G27" s="7">
        <v>1.5</v>
      </c>
      <c r="H27" s="7">
        <v>2</v>
      </c>
      <c r="I27" s="7">
        <v>2.5</v>
      </c>
      <c r="J27" s="7">
        <v>3</v>
      </c>
      <c r="K27" s="7">
        <v>3.5</v>
      </c>
      <c r="L27" s="7">
        <v>4</v>
      </c>
      <c r="M27" s="11" t="s">
        <v>20</v>
      </c>
      <c r="N27" s="142"/>
      <c r="O27" s="144"/>
      <c r="P27" s="69" t="s">
        <v>1</v>
      </c>
      <c r="Q27" s="69" t="s">
        <v>2</v>
      </c>
      <c r="R27" s="142"/>
      <c r="V27" s="12">
        <v>0</v>
      </c>
      <c r="W27" s="12">
        <v>1</v>
      </c>
      <c r="X27" s="12">
        <v>1.5</v>
      </c>
      <c r="Y27" s="12">
        <v>2</v>
      </c>
      <c r="Z27" s="12">
        <v>2.5</v>
      </c>
      <c r="AA27" s="12">
        <v>3</v>
      </c>
      <c r="AB27" s="12">
        <v>3.5</v>
      </c>
      <c r="AC27" s="12">
        <v>4</v>
      </c>
      <c r="AD27" s="12" t="s">
        <v>42</v>
      </c>
      <c r="AE27" s="12" t="s">
        <v>1</v>
      </c>
      <c r="AF27" s="17" t="s">
        <v>2</v>
      </c>
    </row>
    <row r="28" spans="1:18" s="17" customFormat="1" ht="20.25" customHeight="1">
      <c r="A28" s="15" t="s">
        <v>332</v>
      </c>
      <c r="B28" s="24" t="s">
        <v>243</v>
      </c>
      <c r="C28" s="24" t="s">
        <v>401</v>
      </c>
      <c r="D28" s="24" t="s">
        <v>32</v>
      </c>
      <c r="E28" s="15">
        <v>13</v>
      </c>
      <c r="F28" s="15">
        <v>40</v>
      </c>
      <c r="G28" s="15">
        <v>11</v>
      </c>
      <c r="H28" s="15">
        <v>26</v>
      </c>
      <c r="I28" s="15">
        <v>46</v>
      </c>
      <c r="J28" s="15">
        <v>64</v>
      </c>
      <c r="K28" s="15">
        <v>74</v>
      </c>
      <c r="L28" s="15">
        <v>271</v>
      </c>
      <c r="M28" s="15">
        <f aca="true" t="shared" si="8" ref="M28:M34">SUM(E28:L28)</f>
        <v>545</v>
      </c>
      <c r="N28" s="19">
        <f aca="true" t="shared" si="9" ref="N28:N34">((4*L28)+(3.5*K28)+(3*J28)+(2.5*I28)+(2*H28)+(1.5*G28)+(F28))/M28</f>
        <v>3.226605504587156</v>
      </c>
      <c r="O28" s="35">
        <f aca="true" t="shared" si="10" ref="O28:O34">SQRT((16*L28+12.25*K28+9*J28+6.25*I28+4*H28+2.25*G28+F28)/M28-(N28^2))</f>
        <v>1.049914125089021</v>
      </c>
      <c r="P28" s="15">
        <v>0</v>
      </c>
      <c r="Q28" s="15">
        <v>0</v>
      </c>
      <c r="R28" s="15" t="s">
        <v>577</v>
      </c>
    </row>
    <row r="29" spans="1:18" s="17" customFormat="1" ht="20.25" customHeight="1">
      <c r="A29" s="16"/>
      <c r="B29" s="24" t="s">
        <v>247</v>
      </c>
      <c r="C29" s="24" t="s">
        <v>402</v>
      </c>
      <c r="D29" s="24" t="s">
        <v>31</v>
      </c>
      <c r="E29" s="15">
        <v>2</v>
      </c>
      <c r="F29" s="15">
        <v>9</v>
      </c>
      <c r="G29" s="15">
        <v>3</v>
      </c>
      <c r="H29" s="15">
        <v>3</v>
      </c>
      <c r="I29" s="15">
        <v>1</v>
      </c>
      <c r="J29" s="15">
        <v>2</v>
      </c>
      <c r="K29" s="15">
        <v>6</v>
      </c>
      <c r="L29" s="15">
        <v>56</v>
      </c>
      <c r="M29" s="15">
        <f t="shared" si="8"/>
        <v>82</v>
      </c>
      <c r="N29" s="19">
        <f t="shared" si="9"/>
        <v>3.3292682926829267</v>
      </c>
      <c r="O29" s="35">
        <f t="shared" si="10"/>
        <v>1.17187444229612</v>
      </c>
      <c r="P29" s="15">
        <v>0</v>
      </c>
      <c r="Q29" s="15">
        <v>0</v>
      </c>
      <c r="R29" s="15" t="s">
        <v>577</v>
      </c>
    </row>
    <row r="30" spans="1:20" s="17" customFormat="1" ht="20.25" customHeight="1">
      <c r="A30" s="20"/>
      <c r="B30" s="24" t="s">
        <v>244</v>
      </c>
      <c r="C30" s="24" t="s">
        <v>403</v>
      </c>
      <c r="D30" s="24" t="s">
        <v>31</v>
      </c>
      <c r="E30" s="15">
        <v>0</v>
      </c>
      <c r="F30" s="15">
        <v>2</v>
      </c>
      <c r="G30" s="15">
        <v>4</v>
      </c>
      <c r="H30" s="15">
        <v>8</v>
      </c>
      <c r="I30" s="15">
        <v>9</v>
      </c>
      <c r="J30" s="15">
        <v>7</v>
      </c>
      <c r="K30" s="15">
        <v>5</v>
      </c>
      <c r="L30" s="15">
        <v>16</v>
      </c>
      <c r="M30" s="15">
        <f t="shared" si="8"/>
        <v>51</v>
      </c>
      <c r="N30" s="19">
        <f t="shared" si="9"/>
        <v>2.9215686274509802</v>
      </c>
      <c r="O30" s="35">
        <f t="shared" si="10"/>
        <v>0.9308047805033675</v>
      </c>
      <c r="P30" s="15">
        <v>0</v>
      </c>
      <c r="Q30" s="15">
        <v>0</v>
      </c>
      <c r="R30" s="15" t="s">
        <v>577</v>
      </c>
      <c r="T30" s="43"/>
    </row>
    <row r="31" spans="1:29" s="17" customFormat="1" ht="20.25" customHeight="1">
      <c r="A31" s="20"/>
      <c r="B31" s="24" t="s">
        <v>245</v>
      </c>
      <c r="C31" s="24" t="s">
        <v>404</v>
      </c>
      <c r="D31" s="24" t="s">
        <v>31</v>
      </c>
      <c r="E31" s="15">
        <v>0</v>
      </c>
      <c r="F31" s="15">
        <v>1</v>
      </c>
      <c r="G31" s="15">
        <v>0</v>
      </c>
      <c r="H31" s="15">
        <v>0</v>
      </c>
      <c r="I31" s="15">
        <v>2</v>
      </c>
      <c r="J31" s="15">
        <v>0</v>
      </c>
      <c r="K31" s="15">
        <v>0</v>
      </c>
      <c r="L31" s="15">
        <v>52</v>
      </c>
      <c r="M31" s="15">
        <f t="shared" si="8"/>
        <v>55</v>
      </c>
      <c r="N31" s="19">
        <f t="shared" si="9"/>
        <v>3.890909090909091</v>
      </c>
      <c r="O31" s="35">
        <f t="shared" si="10"/>
        <v>0.4832739585455265</v>
      </c>
      <c r="P31" s="15">
        <v>0</v>
      </c>
      <c r="Q31" s="15">
        <v>0</v>
      </c>
      <c r="R31" s="15" t="s">
        <v>577</v>
      </c>
      <c r="T31" s="43"/>
      <c r="V31" s="43"/>
      <c r="W31" s="43"/>
      <c r="X31" s="43"/>
      <c r="Y31" s="43"/>
      <c r="Z31" s="43"/>
      <c r="AA31" s="43"/>
      <c r="AB31" s="43"/>
      <c r="AC31" s="43"/>
    </row>
    <row r="32" spans="1:29" s="17" customFormat="1" ht="20.25" customHeight="1">
      <c r="A32" s="20"/>
      <c r="B32" s="24" t="s">
        <v>246</v>
      </c>
      <c r="C32" s="24" t="s">
        <v>405</v>
      </c>
      <c r="D32" s="24" t="s">
        <v>31</v>
      </c>
      <c r="E32" s="15">
        <v>0</v>
      </c>
      <c r="F32" s="15">
        <v>1</v>
      </c>
      <c r="G32" s="15">
        <v>2</v>
      </c>
      <c r="H32" s="15">
        <v>1</v>
      </c>
      <c r="I32" s="15">
        <v>1</v>
      </c>
      <c r="J32" s="15">
        <v>8</v>
      </c>
      <c r="K32" s="15">
        <v>9</v>
      </c>
      <c r="L32" s="15">
        <v>26</v>
      </c>
      <c r="M32" s="15">
        <f t="shared" si="8"/>
        <v>48</v>
      </c>
      <c r="N32" s="19">
        <f t="shared" si="9"/>
        <v>3.5</v>
      </c>
      <c r="O32" s="35">
        <f t="shared" si="10"/>
        <v>0.7359800721939869</v>
      </c>
      <c r="P32" s="15">
        <v>0</v>
      </c>
      <c r="Q32" s="15">
        <v>0</v>
      </c>
      <c r="R32" s="15" t="s">
        <v>577</v>
      </c>
      <c r="T32" s="43"/>
      <c r="V32" s="43"/>
      <c r="W32" s="43"/>
      <c r="X32" s="43"/>
      <c r="Y32" s="43"/>
      <c r="Z32" s="43"/>
      <c r="AA32" s="43"/>
      <c r="AB32" s="43"/>
      <c r="AC32" s="43"/>
    </row>
    <row r="33" spans="1:29" s="17" customFormat="1" ht="22.5" customHeight="1">
      <c r="A33" s="20"/>
      <c r="B33" s="24" t="s">
        <v>248</v>
      </c>
      <c r="C33" s="24" t="s">
        <v>588</v>
      </c>
      <c r="D33" s="24" t="s">
        <v>31</v>
      </c>
      <c r="E33" s="15">
        <v>0</v>
      </c>
      <c r="F33" s="15">
        <v>0</v>
      </c>
      <c r="G33" s="15">
        <v>0</v>
      </c>
      <c r="H33" s="15">
        <v>0</v>
      </c>
      <c r="I33" s="15">
        <v>1</v>
      </c>
      <c r="J33" s="15">
        <v>0</v>
      </c>
      <c r="K33" s="15">
        <v>0</v>
      </c>
      <c r="L33" s="15">
        <v>11</v>
      </c>
      <c r="M33" s="15">
        <f t="shared" si="8"/>
        <v>12</v>
      </c>
      <c r="N33" s="19">
        <f t="shared" si="9"/>
        <v>3.875</v>
      </c>
      <c r="O33" s="35">
        <f t="shared" si="10"/>
        <v>0.414578098794425</v>
      </c>
      <c r="P33" s="15">
        <v>0</v>
      </c>
      <c r="Q33" s="15">
        <v>0</v>
      </c>
      <c r="R33" s="15" t="s">
        <v>577</v>
      </c>
      <c r="T33" s="43"/>
      <c r="V33" s="43"/>
      <c r="W33" s="43"/>
      <c r="X33" s="43"/>
      <c r="Y33" s="43"/>
      <c r="Z33" s="43"/>
      <c r="AA33" s="43"/>
      <c r="AB33" s="43"/>
      <c r="AC33" s="43"/>
    </row>
    <row r="34" spans="1:29" s="49" customFormat="1" ht="20.25" customHeight="1">
      <c r="A34" s="150" t="s">
        <v>42</v>
      </c>
      <c r="B34" s="150"/>
      <c r="C34" s="150"/>
      <c r="D34" s="150"/>
      <c r="E34" s="15">
        <f>SUM(E5:E20,E28:E33)</f>
        <v>54</v>
      </c>
      <c r="F34" s="15">
        <f aca="true" t="shared" si="11" ref="F34:L34">SUM(F5:F20,F28:F33)</f>
        <v>198</v>
      </c>
      <c r="G34" s="15">
        <f t="shared" si="11"/>
        <v>113</v>
      </c>
      <c r="H34" s="15">
        <f t="shared" si="11"/>
        <v>221</v>
      </c>
      <c r="I34" s="15">
        <f t="shared" si="11"/>
        <v>299</v>
      </c>
      <c r="J34" s="15">
        <f t="shared" si="11"/>
        <v>492</v>
      </c>
      <c r="K34" s="15">
        <f t="shared" si="11"/>
        <v>580</v>
      </c>
      <c r="L34" s="15">
        <f t="shared" si="11"/>
        <v>2177</v>
      </c>
      <c r="M34" s="15">
        <f t="shared" si="8"/>
        <v>4134</v>
      </c>
      <c r="N34" s="19">
        <f t="shared" si="9"/>
        <v>3.3311562651185294</v>
      </c>
      <c r="O34" s="35">
        <f t="shared" si="10"/>
        <v>0.9456245933591887</v>
      </c>
      <c r="P34" s="15">
        <f>SUM(P5:P20,P28:P33)</f>
        <v>3</v>
      </c>
      <c r="Q34" s="15">
        <f>SUM(Q5:Q20,Q28:Q33)</f>
        <v>0</v>
      </c>
      <c r="R34" s="48"/>
      <c r="S34" s="17"/>
      <c r="T34" s="43"/>
      <c r="U34" s="43"/>
      <c r="V34" s="43"/>
      <c r="W34" s="43"/>
      <c r="X34" s="43"/>
      <c r="Y34" s="43"/>
      <c r="Z34" s="43"/>
      <c r="AA34" s="43"/>
      <c r="AB34" s="43"/>
      <c r="AC34" s="114"/>
    </row>
    <row r="35" spans="1:20" s="51" customFormat="1" ht="20.25" customHeight="1">
      <c r="A35" s="162" t="s">
        <v>44</v>
      </c>
      <c r="B35" s="162"/>
      <c r="C35" s="162"/>
      <c r="D35" s="162"/>
      <c r="E35" s="50">
        <f>(E34*100)/$M34</f>
        <v>1.3062409288824384</v>
      </c>
      <c r="F35" s="50">
        <f aca="true" t="shared" si="12" ref="F35:L35">(F34*100)/$M34</f>
        <v>4.78955007256894</v>
      </c>
      <c r="G35" s="50">
        <f t="shared" si="12"/>
        <v>2.733430091920658</v>
      </c>
      <c r="H35" s="50">
        <f t="shared" si="12"/>
        <v>5.345911949685535</v>
      </c>
      <c r="I35" s="50">
        <f t="shared" si="12"/>
        <v>7.232704402515723</v>
      </c>
      <c r="J35" s="50">
        <f t="shared" si="12"/>
        <v>11.901306240928882</v>
      </c>
      <c r="K35" s="50">
        <f t="shared" si="12"/>
        <v>14.029995162070634</v>
      </c>
      <c r="L35" s="50">
        <f t="shared" si="12"/>
        <v>52.66086115142719</v>
      </c>
      <c r="M35" s="50">
        <f>((M34-(P34+Q34))*100)/$M34</f>
        <v>99.92743105950653</v>
      </c>
      <c r="N35" s="115"/>
      <c r="O35" s="116"/>
      <c r="P35" s="50">
        <f>(P34*100)/$M34</f>
        <v>0.07256894049346879</v>
      </c>
      <c r="Q35" s="50">
        <f>(Q34*100)/$M34</f>
        <v>0</v>
      </c>
      <c r="R35" s="18"/>
      <c r="T35" s="59"/>
    </row>
    <row r="36" spans="1:20" s="2" customFormat="1" ht="23.25">
      <c r="A36" s="12"/>
      <c r="B36" s="12"/>
      <c r="C36" s="12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7"/>
      <c r="P36" s="13"/>
      <c r="Q36" s="13"/>
      <c r="R36" s="12"/>
      <c r="T36" s="12"/>
    </row>
    <row r="37" spans="1:18" s="2" customFormat="1" ht="23.25">
      <c r="A37" s="12"/>
      <c r="B37" s="12"/>
      <c r="C37" s="12"/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37"/>
      <c r="P37" s="13"/>
      <c r="Q37" s="13"/>
      <c r="R37" s="12"/>
    </row>
    <row r="38" spans="19:26" ht="23.25">
      <c r="S38" s="1"/>
      <c r="Z38" s="62"/>
    </row>
    <row r="39" ht="23.25">
      <c r="S39" s="1"/>
    </row>
    <row r="40" ht="23.25">
      <c r="S40" s="1"/>
    </row>
    <row r="41" ht="23.25">
      <c r="S41" s="1"/>
    </row>
    <row r="42" ht="23.25">
      <c r="S42" s="1"/>
    </row>
    <row r="43" ht="23.25">
      <c r="S43" s="1"/>
    </row>
    <row r="44" ht="23.25">
      <c r="S44" s="1"/>
    </row>
    <row r="45" ht="23.25">
      <c r="S45" s="1"/>
    </row>
    <row r="46" ht="23.25">
      <c r="S46" s="1"/>
    </row>
    <row r="47" spans="1:18" s="1" customFormat="1" ht="29.25">
      <c r="A47" s="135" t="s">
        <v>52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</row>
    <row r="48" spans="1:18" s="1" customFormat="1" ht="29.25">
      <c r="A48" s="135" t="s">
        <v>541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</row>
    <row r="49" spans="1:18" s="1" customFormat="1" ht="23.25">
      <c r="A49" s="142" t="s">
        <v>23</v>
      </c>
      <c r="B49" s="142" t="s">
        <v>0</v>
      </c>
      <c r="C49" s="142" t="s">
        <v>33</v>
      </c>
      <c r="D49" s="142" t="s">
        <v>30</v>
      </c>
      <c r="E49" s="143" t="s">
        <v>18</v>
      </c>
      <c r="F49" s="143"/>
      <c r="G49" s="143"/>
      <c r="H49" s="143"/>
      <c r="I49" s="143"/>
      <c r="J49" s="143"/>
      <c r="K49" s="143"/>
      <c r="L49" s="143"/>
      <c r="M49" s="9" t="s">
        <v>17</v>
      </c>
      <c r="N49" s="142" t="s">
        <v>21</v>
      </c>
      <c r="O49" s="144" t="s">
        <v>22</v>
      </c>
      <c r="P49" s="68"/>
      <c r="Q49" s="68"/>
      <c r="R49" s="142" t="s">
        <v>3</v>
      </c>
    </row>
    <row r="50" spans="1:18" s="1" customFormat="1" ht="21.75" customHeight="1">
      <c r="A50" s="142"/>
      <c r="B50" s="142"/>
      <c r="C50" s="142"/>
      <c r="D50" s="142"/>
      <c r="E50" s="7">
        <v>0</v>
      </c>
      <c r="F50" s="7">
        <v>1</v>
      </c>
      <c r="G50" s="7">
        <v>1.5</v>
      </c>
      <c r="H50" s="7">
        <v>2</v>
      </c>
      <c r="I50" s="7">
        <v>2.5</v>
      </c>
      <c r="J50" s="7">
        <v>3</v>
      </c>
      <c r="K50" s="7">
        <v>3.5</v>
      </c>
      <c r="L50" s="7">
        <v>4</v>
      </c>
      <c r="M50" s="11" t="s">
        <v>20</v>
      </c>
      <c r="N50" s="142"/>
      <c r="O50" s="144"/>
      <c r="P50" s="69" t="s">
        <v>1</v>
      </c>
      <c r="Q50" s="69" t="s">
        <v>2</v>
      </c>
      <c r="R50" s="142"/>
    </row>
    <row r="51" spans="1:18" s="1" customFormat="1" ht="23.25">
      <c r="A51" s="7" t="s">
        <v>27</v>
      </c>
      <c r="B51" s="22" t="s">
        <v>9</v>
      </c>
      <c r="C51" s="22" t="s">
        <v>341</v>
      </c>
      <c r="D51" s="22" t="s">
        <v>32</v>
      </c>
      <c r="E51" s="28">
        <v>14</v>
      </c>
      <c r="F51" s="28">
        <v>30</v>
      </c>
      <c r="G51" s="28">
        <v>21</v>
      </c>
      <c r="H51" s="28">
        <v>19</v>
      </c>
      <c r="I51" s="28">
        <v>24</v>
      </c>
      <c r="J51" s="28">
        <v>75</v>
      </c>
      <c r="K51" s="28">
        <v>89</v>
      </c>
      <c r="L51" s="28">
        <v>295</v>
      </c>
      <c r="M51" s="7">
        <f aca="true" t="shared" si="13" ref="M51:M56">SUM(E51:L51)</f>
        <v>567</v>
      </c>
      <c r="N51" s="8">
        <f aca="true" t="shared" si="14" ref="N51:N56">((4*L51)+(3.5*K51)+(3*J51)+(2.5*I51)+(2*H51)+(1.5*G51)+(F51))/M51</f>
        <v>3.308641975308642</v>
      </c>
      <c r="O51" s="40">
        <f>SQRT((16*L51+12.25*K51+9*J51+6.25*I51+4*H51+2.25*G51+F51)/M51-(N51^2))</f>
        <v>1.0126951261636117</v>
      </c>
      <c r="P51" s="28">
        <v>0</v>
      </c>
      <c r="Q51" s="28">
        <v>0</v>
      </c>
      <c r="R51" s="28" t="s">
        <v>591</v>
      </c>
    </row>
    <row r="52" spans="1:18" s="1" customFormat="1" ht="23.25">
      <c r="A52" s="11"/>
      <c r="B52" s="22" t="s">
        <v>114</v>
      </c>
      <c r="C52" s="22" t="s">
        <v>365</v>
      </c>
      <c r="D52" s="22" t="s">
        <v>32</v>
      </c>
      <c r="E52" s="28">
        <v>8</v>
      </c>
      <c r="F52" s="28">
        <v>9</v>
      </c>
      <c r="G52" s="28">
        <v>0</v>
      </c>
      <c r="H52" s="28">
        <v>18</v>
      </c>
      <c r="I52" s="28">
        <v>0</v>
      </c>
      <c r="J52" s="28">
        <v>56</v>
      </c>
      <c r="K52" s="28">
        <v>0</v>
      </c>
      <c r="L52" s="28">
        <v>477</v>
      </c>
      <c r="M52" s="7">
        <f t="shared" si="13"/>
        <v>568</v>
      </c>
      <c r="N52" s="8">
        <f t="shared" si="14"/>
        <v>3.734154929577465</v>
      </c>
      <c r="O52" s="40">
        <f aca="true" t="shared" si="15" ref="O52:O57">SQRT((16*L52+12.25*K52+9*J52+6.25*I52+4*H52+2.25*G52+F52)/M52-(N52^2))</f>
        <v>0.722935860009009</v>
      </c>
      <c r="P52" s="28">
        <v>0</v>
      </c>
      <c r="Q52" s="28">
        <v>0</v>
      </c>
      <c r="R52" s="28" t="s">
        <v>592</v>
      </c>
    </row>
    <row r="53" spans="1:18" s="1" customFormat="1" ht="23.25">
      <c r="A53" s="7" t="s">
        <v>28</v>
      </c>
      <c r="B53" s="22" t="s">
        <v>172</v>
      </c>
      <c r="C53" s="22" t="s">
        <v>475</v>
      </c>
      <c r="D53" s="22" t="s">
        <v>32</v>
      </c>
      <c r="E53" s="28">
        <v>6</v>
      </c>
      <c r="F53" s="28">
        <v>0</v>
      </c>
      <c r="G53" s="28">
        <v>0</v>
      </c>
      <c r="H53" s="28">
        <v>1</v>
      </c>
      <c r="I53" s="28">
        <v>2</v>
      </c>
      <c r="J53" s="28">
        <v>0</v>
      </c>
      <c r="K53" s="28">
        <v>1</v>
      </c>
      <c r="L53" s="28">
        <v>529</v>
      </c>
      <c r="M53" s="7">
        <f t="shared" si="13"/>
        <v>539</v>
      </c>
      <c r="N53" s="8">
        <f t="shared" si="14"/>
        <v>3.9452690166975883</v>
      </c>
      <c r="O53" s="40">
        <f t="shared" si="15"/>
        <v>0.43743101442347443</v>
      </c>
      <c r="P53" s="28">
        <v>0</v>
      </c>
      <c r="Q53" s="28">
        <v>0</v>
      </c>
      <c r="R53" s="28" t="s">
        <v>606</v>
      </c>
    </row>
    <row r="54" spans="1:18" s="1" customFormat="1" ht="23.25">
      <c r="A54" s="75"/>
      <c r="B54" s="22" t="s">
        <v>173</v>
      </c>
      <c r="C54" s="22" t="s">
        <v>630</v>
      </c>
      <c r="D54" s="22" t="s">
        <v>32</v>
      </c>
      <c r="E54" s="28">
        <v>10</v>
      </c>
      <c r="F54" s="28">
        <v>4</v>
      </c>
      <c r="G54" s="28">
        <v>1</v>
      </c>
      <c r="H54" s="28">
        <v>12</v>
      </c>
      <c r="I54" s="28">
        <v>6</v>
      </c>
      <c r="J54" s="28">
        <v>12</v>
      </c>
      <c r="K54" s="28">
        <v>19</v>
      </c>
      <c r="L54" s="28">
        <v>473</v>
      </c>
      <c r="M54" s="7">
        <f t="shared" si="13"/>
        <v>537</v>
      </c>
      <c r="N54" s="8">
        <f t="shared" si="14"/>
        <v>3.797020484171322</v>
      </c>
      <c r="O54" s="40">
        <f t="shared" si="15"/>
        <v>0.6936466570733555</v>
      </c>
      <c r="P54" s="28">
        <v>0</v>
      </c>
      <c r="Q54" s="28">
        <v>0</v>
      </c>
      <c r="R54" s="28" t="s">
        <v>607</v>
      </c>
    </row>
    <row r="55" spans="1:18" s="1" customFormat="1" ht="23.25">
      <c r="A55" s="7" t="s">
        <v>29</v>
      </c>
      <c r="B55" s="22" t="s">
        <v>305</v>
      </c>
      <c r="C55" s="22" t="s">
        <v>638</v>
      </c>
      <c r="D55" s="22" t="s">
        <v>32</v>
      </c>
      <c r="E55" s="28">
        <v>1</v>
      </c>
      <c r="F55" s="28">
        <v>0</v>
      </c>
      <c r="G55" s="28">
        <v>0</v>
      </c>
      <c r="H55" s="28">
        <v>15</v>
      </c>
      <c r="I55" s="28">
        <v>0</v>
      </c>
      <c r="J55" s="28">
        <v>2</v>
      </c>
      <c r="K55" s="28">
        <v>34</v>
      </c>
      <c r="L55" s="28">
        <v>470</v>
      </c>
      <c r="M55" s="7">
        <f t="shared" si="13"/>
        <v>522</v>
      </c>
      <c r="N55" s="8">
        <f t="shared" si="14"/>
        <v>3.8984674329501914</v>
      </c>
      <c r="O55" s="40">
        <f t="shared" si="15"/>
        <v>0.3942080035828977</v>
      </c>
      <c r="P55" s="28">
        <v>1</v>
      </c>
      <c r="Q55" s="28">
        <v>0</v>
      </c>
      <c r="R55" s="72" t="s">
        <v>633</v>
      </c>
    </row>
    <row r="56" spans="1:18" s="1" customFormat="1" ht="23.25">
      <c r="A56" s="9"/>
      <c r="B56" s="22" t="s">
        <v>304</v>
      </c>
      <c r="C56" s="22" t="s">
        <v>639</v>
      </c>
      <c r="D56" s="22" t="s">
        <v>32</v>
      </c>
      <c r="E56" s="28">
        <v>3</v>
      </c>
      <c r="F56" s="28">
        <v>0</v>
      </c>
      <c r="G56" s="28">
        <v>0</v>
      </c>
      <c r="H56" s="28">
        <v>1</v>
      </c>
      <c r="I56" s="28">
        <v>4</v>
      </c>
      <c r="J56" s="28">
        <v>1</v>
      </c>
      <c r="K56" s="28">
        <v>1</v>
      </c>
      <c r="L56" s="28">
        <v>511</v>
      </c>
      <c r="M56" s="7">
        <f t="shared" si="13"/>
        <v>521</v>
      </c>
      <c r="N56" s="8">
        <f t="shared" si="14"/>
        <v>3.9587332053742803</v>
      </c>
      <c r="O56" s="40">
        <f t="shared" si="15"/>
        <v>0.3431891861586693</v>
      </c>
      <c r="P56" s="28">
        <v>0</v>
      </c>
      <c r="Q56" s="28">
        <v>0</v>
      </c>
      <c r="R56" s="72" t="s">
        <v>634</v>
      </c>
    </row>
    <row r="57" spans="1:28" s="1" customFormat="1" ht="23.25">
      <c r="A57" s="143" t="s">
        <v>42</v>
      </c>
      <c r="B57" s="143"/>
      <c r="C57" s="143"/>
      <c r="D57" s="143"/>
      <c r="E57" s="7">
        <f aca="true" t="shared" si="16" ref="E57:L57">SUM(E51:E56)</f>
        <v>42</v>
      </c>
      <c r="F57" s="7">
        <f t="shared" si="16"/>
        <v>43</v>
      </c>
      <c r="G57" s="7">
        <f t="shared" si="16"/>
        <v>22</v>
      </c>
      <c r="H57" s="7">
        <f t="shared" si="16"/>
        <v>66</v>
      </c>
      <c r="I57" s="7">
        <f t="shared" si="16"/>
        <v>36</v>
      </c>
      <c r="J57" s="7">
        <f t="shared" si="16"/>
        <v>146</v>
      </c>
      <c r="K57" s="7">
        <f t="shared" si="16"/>
        <v>144</v>
      </c>
      <c r="L57" s="7">
        <f t="shared" si="16"/>
        <v>2755</v>
      </c>
      <c r="M57" s="15">
        <f>SUM(E57:L57)</f>
        <v>3254</v>
      </c>
      <c r="N57" s="8">
        <f>((4*L57)+(3.5*K57)+(3*J57)+(2.5*I57)+(2*H57)+(1.5*G57)+(F57))/M57</f>
        <v>3.7676705593116164</v>
      </c>
      <c r="O57" s="40">
        <f t="shared" si="15"/>
        <v>0.6896947435100833</v>
      </c>
      <c r="P57" s="7">
        <f>SUM(P51:P56)</f>
        <v>1</v>
      </c>
      <c r="Q57" s="7">
        <f>SUM(Q51:Q56)</f>
        <v>0</v>
      </c>
      <c r="R57" s="34"/>
      <c r="T57" s="29" t="e">
        <f>(#REF!*100)/#REF!</f>
        <v>#REF!</v>
      </c>
      <c r="U57" s="29" t="e">
        <f>(#REF!*100)/#REF!</f>
        <v>#REF!</v>
      </c>
      <c r="V57" s="29" t="e">
        <f>(#REF!*100)/#REF!</f>
        <v>#REF!</v>
      </c>
      <c r="W57" s="29" t="e">
        <f>(#REF!*100)/#REF!</f>
        <v>#REF!</v>
      </c>
      <c r="X57" s="29" t="e">
        <f>(#REF!*100)/#REF!</f>
        <v>#REF!</v>
      </c>
      <c r="Y57" s="29" t="e">
        <f>(#REF!*100)/#REF!</f>
        <v>#REF!</v>
      </c>
      <c r="Z57" s="29" t="e">
        <f>(#REF!*100)/#REF!</f>
        <v>#REF!</v>
      </c>
      <c r="AA57" s="29" t="e">
        <f>(#REF!*100)/#REF!</f>
        <v>#REF!</v>
      </c>
      <c r="AB57" s="7" t="e">
        <f>SUM(T57:AA57)</f>
        <v>#REF!</v>
      </c>
    </row>
    <row r="58" spans="1:18" s="2" customFormat="1" ht="23.25">
      <c r="A58" s="143" t="s">
        <v>44</v>
      </c>
      <c r="B58" s="143"/>
      <c r="C58" s="143"/>
      <c r="D58" s="143"/>
      <c r="E58" s="8">
        <f aca="true" t="shared" si="17" ref="E58:L58">(E57*100)/$M57</f>
        <v>1.290719114935464</v>
      </c>
      <c r="F58" s="8">
        <f t="shared" si="17"/>
        <v>1.3214505224339275</v>
      </c>
      <c r="G58" s="8">
        <f t="shared" si="17"/>
        <v>0.6760909649661955</v>
      </c>
      <c r="H58" s="8">
        <f t="shared" si="17"/>
        <v>2.028272894898586</v>
      </c>
      <c r="I58" s="8">
        <f t="shared" si="17"/>
        <v>1.1063306699446835</v>
      </c>
      <c r="J58" s="8">
        <f t="shared" si="17"/>
        <v>4.486785494775661</v>
      </c>
      <c r="K58" s="8">
        <f t="shared" si="17"/>
        <v>4.425322679778734</v>
      </c>
      <c r="L58" s="8">
        <f t="shared" si="17"/>
        <v>84.66502765826675</v>
      </c>
      <c r="M58" s="8">
        <f>((M57-(P57+Q57))*100)/$M57</f>
        <v>99.96926859250154</v>
      </c>
      <c r="N58" s="14"/>
      <c r="O58" s="36"/>
      <c r="P58" s="8">
        <f>(P57*100)/$M57</f>
        <v>0.03073140749846343</v>
      </c>
      <c r="Q58" s="8">
        <f>(Q57*100)/$M57</f>
        <v>0</v>
      </c>
      <c r="R58" s="11"/>
    </row>
    <row r="59" spans="15:29" s="1" customFormat="1" ht="23.25">
      <c r="O59" s="30"/>
      <c r="U59" s="2"/>
      <c r="V59" s="2"/>
      <c r="W59" s="2"/>
      <c r="X59" s="2"/>
      <c r="Y59" s="2"/>
      <c r="Z59" s="2"/>
      <c r="AA59" s="2"/>
      <c r="AB59" s="2"/>
      <c r="AC59" s="2"/>
    </row>
    <row r="60" spans="15:29" s="1" customFormat="1" ht="23.25">
      <c r="O60" s="30"/>
      <c r="U60"/>
      <c r="V60"/>
      <c r="W60"/>
      <c r="X60"/>
      <c r="Y60"/>
      <c r="Z60"/>
      <c r="AA60" s="62" t="e">
        <f>SUM(V57:AA57)</f>
        <v>#REF!</v>
      </c>
      <c r="AB60"/>
      <c r="AC60"/>
    </row>
  </sheetData>
  <mergeCells count="34">
    <mergeCell ref="R3:R4"/>
    <mergeCell ref="E3:L3"/>
    <mergeCell ref="N3:N4"/>
    <mergeCell ref="O3:O4"/>
    <mergeCell ref="A3:A4"/>
    <mergeCell ref="B3:B4"/>
    <mergeCell ref="C3:C4"/>
    <mergeCell ref="D3:D4"/>
    <mergeCell ref="R49:R50"/>
    <mergeCell ref="A34:D34"/>
    <mergeCell ref="A57:D57"/>
    <mergeCell ref="A35:D35"/>
    <mergeCell ref="N49:N50"/>
    <mergeCell ref="O49:O50"/>
    <mergeCell ref="A58:D58"/>
    <mergeCell ref="A1:R1"/>
    <mergeCell ref="A2:R2"/>
    <mergeCell ref="A47:R47"/>
    <mergeCell ref="A48:R48"/>
    <mergeCell ref="A49:A50"/>
    <mergeCell ref="B49:B50"/>
    <mergeCell ref="C49:C50"/>
    <mergeCell ref="D49:D50"/>
    <mergeCell ref="E49:L49"/>
    <mergeCell ref="A24:R24"/>
    <mergeCell ref="A25:R25"/>
    <mergeCell ref="A26:A27"/>
    <mergeCell ref="B26:B27"/>
    <mergeCell ref="C26:C27"/>
    <mergeCell ref="D26:D27"/>
    <mergeCell ref="E26:L26"/>
    <mergeCell ref="N26:N27"/>
    <mergeCell ref="O26:O27"/>
    <mergeCell ref="R26:R27"/>
  </mergeCells>
  <printOptions/>
  <pageMargins left="0.75" right="0.63" top="0.62" bottom="0.54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14"/>
  <sheetViews>
    <sheetView workbookViewId="0" topLeftCell="A13">
      <selection activeCell="E102" sqref="E102:L102"/>
    </sheetView>
  </sheetViews>
  <sheetFormatPr defaultColWidth="9.140625" defaultRowHeight="12.75"/>
  <cols>
    <col min="1" max="1" width="8.28125" style="3" bestFit="1" customWidth="1"/>
    <col min="2" max="2" width="7.8515625" style="0" bestFit="1" customWidth="1"/>
    <col min="3" max="3" width="27.57421875" style="0" bestFit="1" customWidth="1"/>
    <col min="4" max="4" width="10.7109375" style="3" bestFit="1" customWidth="1"/>
    <col min="5" max="8" width="4.421875" style="0" bestFit="1" customWidth="1"/>
    <col min="9" max="12" width="5.421875" style="0" bestFit="1" customWidth="1"/>
    <col min="13" max="13" width="13.7109375" style="3" bestFit="1" customWidth="1"/>
    <col min="14" max="14" width="5.8515625" style="6" customWidth="1"/>
    <col min="15" max="15" width="7.28125" style="42" bestFit="1" customWidth="1"/>
    <col min="16" max="17" width="4.421875" style="3" bestFit="1" customWidth="1"/>
    <col min="18" max="18" width="8.57421875" style="0" bestFit="1" customWidth="1"/>
    <col min="22" max="34" width="6.7109375" style="0" customWidth="1"/>
  </cols>
  <sheetData>
    <row r="1" spans="1:18" s="1" customFormat="1" ht="27" customHeight="1">
      <c r="A1" s="135" t="s">
        <v>53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s="1" customFormat="1" ht="29.25">
      <c r="A2" s="135" t="s">
        <v>521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18" s="1" customFormat="1" ht="23.25">
      <c r="A3" s="142" t="s">
        <v>23</v>
      </c>
      <c r="B3" s="142" t="s">
        <v>0</v>
      </c>
      <c r="C3" s="142" t="s">
        <v>33</v>
      </c>
      <c r="D3" s="142" t="s">
        <v>30</v>
      </c>
      <c r="E3" s="143" t="s">
        <v>18</v>
      </c>
      <c r="F3" s="143"/>
      <c r="G3" s="143"/>
      <c r="H3" s="143"/>
      <c r="I3" s="143"/>
      <c r="J3" s="143"/>
      <c r="K3" s="143"/>
      <c r="L3" s="143"/>
      <c r="M3" s="9" t="s">
        <v>17</v>
      </c>
      <c r="N3" s="142" t="s">
        <v>21</v>
      </c>
      <c r="O3" s="144" t="s">
        <v>22</v>
      </c>
      <c r="P3" s="68"/>
      <c r="Q3" s="68"/>
      <c r="R3" s="142" t="s">
        <v>3</v>
      </c>
    </row>
    <row r="4" spans="1:32" s="1" customFormat="1" ht="23.25">
      <c r="A4" s="142"/>
      <c r="B4" s="142"/>
      <c r="C4" s="142"/>
      <c r="D4" s="142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20</v>
      </c>
      <c r="N4" s="142"/>
      <c r="O4" s="144"/>
      <c r="P4" s="69" t="s">
        <v>1</v>
      </c>
      <c r="Q4" s="69" t="s">
        <v>2</v>
      </c>
      <c r="R4" s="142"/>
      <c r="V4" s="12">
        <v>0</v>
      </c>
      <c r="W4" s="12">
        <v>1</v>
      </c>
      <c r="X4" s="12">
        <v>1.5</v>
      </c>
      <c r="Y4" s="12">
        <v>2</v>
      </c>
      <c r="Z4" s="12">
        <v>2.5</v>
      </c>
      <c r="AA4" s="12">
        <v>3</v>
      </c>
      <c r="AB4" s="12">
        <v>3.5</v>
      </c>
      <c r="AC4" s="12">
        <v>4</v>
      </c>
      <c r="AD4" s="12" t="s">
        <v>42</v>
      </c>
      <c r="AE4" s="12" t="s">
        <v>1</v>
      </c>
      <c r="AF4" s="1" t="s">
        <v>2</v>
      </c>
    </row>
    <row r="5" spans="1:32" s="1" customFormat="1" ht="23.25">
      <c r="A5" s="7" t="s">
        <v>24</v>
      </c>
      <c r="B5" s="22" t="s">
        <v>96</v>
      </c>
      <c r="C5" s="22" t="s">
        <v>321</v>
      </c>
      <c r="D5" s="7" t="s">
        <v>31</v>
      </c>
      <c r="E5" s="7">
        <v>0</v>
      </c>
      <c r="F5" s="7">
        <v>0</v>
      </c>
      <c r="G5" s="7">
        <v>0</v>
      </c>
      <c r="H5" s="7">
        <v>1</v>
      </c>
      <c r="I5" s="7">
        <v>35</v>
      </c>
      <c r="J5" s="7">
        <v>14</v>
      </c>
      <c r="K5" s="7">
        <v>0</v>
      </c>
      <c r="L5" s="7">
        <v>0</v>
      </c>
      <c r="M5" s="7">
        <f>SUM(E5:L5)</f>
        <v>50</v>
      </c>
      <c r="N5" s="8">
        <f aca="true" t="shared" si="0" ref="N5:N22">((4*L5)+(3.5*K5)+(3*J5)+(2.5*I5)+(2*H5)+(1.5*G5)+(F5))/M5</f>
        <v>2.63</v>
      </c>
      <c r="O5" s="40">
        <f aca="true" t="shared" si="1" ref="O5:O23">SQRT((16*L5+12.25*K5+9*J5+6.25*I5+4*H5+2.25*G5+F5)/M5-(N5^2))</f>
        <v>0.24103941586388</v>
      </c>
      <c r="P5" s="7">
        <v>0</v>
      </c>
      <c r="Q5" s="7">
        <v>0</v>
      </c>
      <c r="R5" s="7" t="s">
        <v>523</v>
      </c>
      <c r="U5" s="1" t="s">
        <v>24</v>
      </c>
      <c r="V5" s="1">
        <f aca="true" t="shared" si="2" ref="V5:AC5">SUM(E5:E12)</f>
        <v>1</v>
      </c>
      <c r="W5" s="1">
        <f t="shared" si="2"/>
        <v>20</v>
      </c>
      <c r="X5" s="1">
        <f t="shared" si="2"/>
        <v>36</v>
      </c>
      <c r="Y5" s="1">
        <f t="shared" si="2"/>
        <v>97</v>
      </c>
      <c r="Z5" s="1">
        <f t="shared" si="2"/>
        <v>237</v>
      </c>
      <c r="AA5" s="1">
        <f t="shared" si="2"/>
        <v>397</v>
      </c>
      <c r="AB5" s="1">
        <f t="shared" si="2"/>
        <v>369</v>
      </c>
      <c r="AC5" s="1">
        <f t="shared" si="2"/>
        <v>309</v>
      </c>
      <c r="AD5" s="1">
        <f aca="true" t="shared" si="3" ref="AD5:AD10">SUM(V5:AC5)</f>
        <v>1466</v>
      </c>
      <c r="AE5" s="1">
        <f>SUM(P5:P12)</f>
        <v>0</v>
      </c>
      <c r="AF5" s="1">
        <f>SUM(Q5:Q12)</f>
        <v>0</v>
      </c>
    </row>
    <row r="6" spans="1:32" s="1" customFormat="1" ht="21.75" customHeight="1">
      <c r="A6" s="9"/>
      <c r="B6" s="22" t="s">
        <v>95</v>
      </c>
      <c r="C6" s="22" t="s">
        <v>343</v>
      </c>
      <c r="D6" s="7" t="s">
        <v>31</v>
      </c>
      <c r="E6" s="7">
        <v>0</v>
      </c>
      <c r="F6" s="7">
        <v>0</v>
      </c>
      <c r="G6" s="7">
        <v>8</v>
      </c>
      <c r="H6" s="7">
        <v>9</v>
      </c>
      <c r="I6" s="7">
        <v>9</v>
      </c>
      <c r="J6" s="7">
        <v>46</v>
      </c>
      <c r="K6" s="7">
        <v>29</v>
      </c>
      <c r="L6" s="7">
        <v>39</v>
      </c>
      <c r="M6" s="7">
        <f aca="true" t="shared" si="4" ref="M6:M23">SUM(E6:L6)</f>
        <v>140</v>
      </c>
      <c r="N6" s="8">
        <f t="shared" si="0"/>
        <v>3.2</v>
      </c>
      <c r="O6" s="40">
        <f t="shared" si="1"/>
        <v>0.7066015244009256</v>
      </c>
      <c r="P6" s="7">
        <v>0</v>
      </c>
      <c r="Q6" s="7">
        <v>0</v>
      </c>
      <c r="R6" s="7" t="s">
        <v>523</v>
      </c>
      <c r="U6" s="1" t="s">
        <v>25</v>
      </c>
      <c r="V6" s="1">
        <f aca="true" t="shared" si="5" ref="V6:AC6">SUM(E18:E23,E28:E31)</f>
        <v>38</v>
      </c>
      <c r="W6" s="1">
        <f t="shared" si="5"/>
        <v>87</v>
      </c>
      <c r="X6" s="1">
        <f t="shared" si="5"/>
        <v>68</v>
      </c>
      <c r="Y6" s="1">
        <f t="shared" si="5"/>
        <v>99</v>
      </c>
      <c r="Z6" s="1">
        <f t="shared" si="5"/>
        <v>159</v>
      </c>
      <c r="AA6" s="1">
        <f t="shared" si="5"/>
        <v>303</v>
      </c>
      <c r="AB6" s="1">
        <f t="shared" si="5"/>
        <v>424</v>
      </c>
      <c r="AC6" s="1">
        <f t="shared" si="5"/>
        <v>1554</v>
      </c>
      <c r="AD6" s="1">
        <f t="shared" si="3"/>
        <v>2732</v>
      </c>
      <c r="AE6" s="112">
        <f>SUM(P18:P23,P28:P31)</f>
        <v>6</v>
      </c>
      <c r="AF6" s="112">
        <f>SUM(Q18:Q23,Q28:Q31)</f>
        <v>0</v>
      </c>
    </row>
    <row r="7" spans="1:32" s="1" customFormat="1" ht="21.75" customHeight="1">
      <c r="A7" s="10"/>
      <c r="B7" s="22" t="s">
        <v>528</v>
      </c>
      <c r="C7" s="22" t="s">
        <v>529</v>
      </c>
      <c r="D7" s="7" t="s">
        <v>31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30</v>
      </c>
      <c r="M7" s="7">
        <f t="shared" si="4"/>
        <v>30</v>
      </c>
      <c r="N7" s="8">
        <f t="shared" si="0"/>
        <v>4</v>
      </c>
      <c r="O7" s="40">
        <f t="shared" si="1"/>
        <v>0</v>
      </c>
      <c r="P7" s="7">
        <v>0</v>
      </c>
      <c r="Q7" s="7">
        <v>0</v>
      </c>
      <c r="R7" s="7" t="s">
        <v>523</v>
      </c>
      <c r="U7" s="1" t="s">
        <v>26</v>
      </c>
      <c r="V7" s="1">
        <f aca="true" t="shared" si="6" ref="V7:AC7">SUM(E32:E37)</f>
        <v>19</v>
      </c>
      <c r="W7" s="1">
        <f t="shared" si="6"/>
        <v>48</v>
      </c>
      <c r="X7" s="1">
        <f t="shared" si="6"/>
        <v>38</v>
      </c>
      <c r="Y7" s="1">
        <f t="shared" si="6"/>
        <v>42</v>
      </c>
      <c r="Z7" s="1">
        <f t="shared" si="6"/>
        <v>105</v>
      </c>
      <c r="AA7" s="1">
        <f t="shared" si="6"/>
        <v>132</v>
      </c>
      <c r="AB7" s="1">
        <f t="shared" si="6"/>
        <v>229</v>
      </c>
      <c r="AC7" s="1">
        <f t="shared" si="6"/>
        <v>669</v>
      </c>
      <c r="AD7" s="1">
        <f t="shared" si="3"/>
        <v>1282</v>
      </c>
      <c r="AE7" s="1">
        <f>SUM(P32:P37)</f>
        <v>0</v>
      </c>
      <c r="AF7" s="1">
        <f>SUM(Q32:Q37)</f>
        <v>0</v>
      </c>
    </row>
    <row r="8" spans="1:32" s="1" customFormat="1" ht="21.75" customHeight="1">
      <c r="A8" s="10"/>
      <c r="B8" s="22" t="s">
        <v>94</v>
      </c>
      <c r="C8" s="22" t="s">
        <v>342</v>
      </c>
      <c r="D8" s="7" t="s">
        <v>32</v>
      </c>
      <c r="E8" s="7">
        <v>0</v>
      </c>
      <c r="F8" s="7">
        <v>11</v>
      </c>
      <c r="G8" s="7">
        <v>13</v>
      </c>
      <c r="H8" s="7">
        <v>34</v>
      </c>
      <c r="I8" s="7">
        <v>75</v>
      </c>
      <c r="J8" s="7">
        <v>141</v>
      </c>
      <c r="K8" s="7">
        <v>83</v>
      </c>
      <c r="L8" s="7">
        <v>62</v>
      </c>
      <c r="M8" s="7">
        <f t="shared" si="4"/>
        <v>419</v>
      </c>
      <c r="N8" s="8">
        <f>((4*L8)+(3.5*K8)+(3*J8)+(2.5*I8)+(2*H8)+(1.5*G8)+(F8))/M8</f>
        <v>2.977326968973747</v>
      </c>
      <c r="O8" s="40">
        <f t="shared" si="1"/>
        <v>0.7054756959176058</v>
      </c>
      <c r="P8" s="7">
        <v>0</v>
      </c>
      <c r="Q8" s="7">
        <v>0</v>
      </c>
      <c r="R8" s="7" t="s">
        <v>523</v>
      </c>
      <c r="U8" s="1" t="s">
        <v>27</v>
      </c>
      <c r="V8" s="1">
        <f>SUM(E72:E76)</f>
        <v>15</v>
      </c>
      <c r="W8" s="1">
        <f aca="true" t="shared" si="7" ref="W8:AC8">SUM(F72:F76)</f>
        <v>21</v>
      </c>
      <c r="X8" s="1">
        <f t="shared" si="7"/>
        <v>57</v>
      </c>
      <c r="Y8" s="1">
        <f t="shared" si="7"/>
        <v>71</v>
      </c>
      <c r="Z8" s="1">
        <f t="shared" si="7"/>
        <v>121</v>
      </c>
      <c r="AA8" s="1">
        <f t="shared" si="7"/>
        <v>291</v>
      </c>
      <c r="AB8" s="1">
        <f t="shared" si="7"/>
        <v>358</v>
      </c>
      <c r="AC8" s="1">
        <f t="shared" si="7"/>
        <v>732</v>
      </c>
      <c r="AD8" s="1">
        <f t="shared" si="3"/>
        <v>1666</v>
      </c>
      <c r="AE8" s="1">
        <f>SUM(P72:P76)</f>
        <v>8</v>
      </c>
      <c r="AF8" s="1">
        <f>SUM(Q72:Q76)</f>
        <v>0</v>
      </c>
    </row>
    <row r="9" spans="1:32" s="1" customFormat="1" ht="21.75" customHeight="1">
      <c r="A9" s="10"/>
      <c r="B9" s="22" t="s">
        <v>530</v>
      </c>
      <c r="C9" s="22" t="s">
        <v>342</v>
      </c>
      <c r="D9" s="7" t="s">
        <v>32</v>
      </c>
      <c r="E9" s="7">
        <v>0</v>
      </c>
      <c r="F9" s="7">
        <v>0</v>
      </c>
      <c r="G9" s="7">
        <v>0</v>
      </c>
      <c r="H9" s="7">
        <v>5</v>
      </c>
      <c r="I9" s="7">
        <v>23</v>
      </c>
      <c r="J9" s="7">
        <v>52</v>
      </c>
      <c r="K9" s="7">
        <v>22</v>
      </c>
      <c r="L9" s="7">
        <v>22</v>
      </c>
      <c r="M9" s="7">
        <f t="shared" si="4"/>
        <v>124</v>
      </c>
      <c r="N9" s="8">
        <f t="shared" si="0"/>
        <v>3.1330645161290325</v>
      </c>
      <c r="O9" s="40">
        <f t="shared" si="1"/>
        <v>0.5392231230973217</v>
      </c>
      <c r="P9" s="7">
        <v>0</v>
      </c>
      <c r="Q9" s="7">
        <v>0</v>
      </c>
      <c r="R9" s="7" t="s">
        <v>523</v>
      </c>
      <c r="U9" s="1" t="s">
        <v>28</v>
      </c>
      <c r="V9" s="1">
        <f>SUM(E78:E81)</f>
        <v>30</v>
      </c>
      <c r="W9" s="1">
        <f aca="true" t="shared" si="8" ref="W9:AC9">SUM(F78:F81)</f>
        <v>41</v>
      </c>
      <c r="X9" s="1">
        <f t="shared" si="8"/>
        <v>48</v>
      </c>
      <c r="Y9" s="1">
        <f t="shared" si="8"/>
        <v>92</v>
      </c>
      <c r="Z9" s="1">
        <f t="shared" si="8"/>
        <v>54</v>
      </c>
      <c r="AA9" s="1">
        <f t="shared" si="8"/>
        <v>130</v>
      </c>
      <c r="AB9" s="1">
        <f t="shared" si="8"/>
        <v>262</v>
      </c>
      <c r="AC9" s="1">
        <f t="shared" si="8"/>
        <v>929</v>
      </c>
      <c r="AD9" s="1">
        <f t="shared" si="3"/>
        <v>1586</v>
      </c>
      <c r="AE9" s="1">
        <f>SUM(P72:P81)</f>
        <v>8</v>
      </c>
      <c r="AF9" s="1">
        <f>SUM(Q72:Q81)</f>
        <v>0</v>
      </c>
    </row>
    <row r="10" spans="1:32" s="1" customFormat="1" ht="21.75" customHeight="1">
      <c r="A10" s="10"/>
      <c r="B10" s="22" t="s">
        <v>97</v>
      </c>
      <c r="C10" s="22" t="s">
        <v>344</v>
      </c>
      <c r="D10" s="7" t="s">
        <v>31</v>
      </c>
      <c r="E10" s="7">
        <v>0</v>
      </c>
      <c r="F10" s="7">
        <v>0</v>
      </c>
      <c r="G10" s="7">
        <v>0</v>
      </c>
      <c r="H10" s="7">
        <v>20</v>
      </c>
      <c r="I10" s="7">
        <v>64</v>
      </c>
      <c r="J10" s="7">
        <v>103</v>
      </c>
      <c r="K10" s="7">
        <v>199</v>
      </c>
      <c r="L10" s="7">
        <v>127</v>
      </c>
      <c r="M10" s="7">
        <f t="shared" si="4"/>
        <v>513</v>
      </c>
      <c r="N10" s="8">
        <f t="shared" si="0"/>
        <v>3.340155945419103</v>
      </c>
      <c r="O10" s="40">
        <f t="shared" si="1"/>
        <v>0.5468192404478027</v>
      </c>
      <c r="P10" s="7">
        <v>0</v>
      </c>
      <c r="Q10" s="7">
        <v>0</v>
      </c>
      <c r="R10" s="7" t="s">
        <v>523</v>
      </c>
      <c r="U10" s="1" t="s">
        <v>29</v>
      </c>
      <c r="V10" s="1">
        <f aca="true" t="shared" si="9" ref="V10:AC10">SUM(E84:E84)</f>
        <v>9</v>
      </c>
      <c r="W10" s="1">
        <f t="shared" si="9"/>
        <v>9</v>
      </c>
      <c r="X10" s="1">
        <f t="shared" si="9"/>
        <v>10</v>
      </c>
      <c r="Y10" s="1">
        <f t="shared" si="9"/>
        <v>10</v>
      </c>
      <c r="Z10" s="1">
        <f t="shared" si="9"/>
        <v>28</v>
      </c>
      <c r="AA10" s="1">
        <f t="shared" si="9"/>
        <v>56</v>
      </c>
      <c r="AB10" s="1">
        <f t="shared" si="9"/>
        <v>92</v>
      </c>
      <c r="AC10" s="1">
        <f t="shared" si="9"/>
        <v>286</v>
      </c>
      <c r="AD10" s="1">
        <f t="shared" si="3"/>
        <v>500</v>
      </c>
      <c r="AE10" s="1">
        <f>SUM(P78:P84)</f>
        <v>20</v>
      </c>
      <c r="AF10" s="1">
        <f>SUM(Q78:Q84)</f>
        <v>1</v>
      </c>
    </row>
    <row r="11" spans="1:32" s="1" customFormat="1" ht="21.75" customHeight="1">
      <c r="A11" s="10"/>
      <c r="B11" s="22" t="s">
        <v>100</v>
      </c>
      <c r="C11" s="22" t="s">
        <v>322</v>
      </c>
      <c r="D11" s="7" t="s">
        <v>31</v>
      </c>
      <c r="E11" s="7">
        <v>0</v>
      </c>
      <c r="F11" s="7">
        <v>7</v>
      </c>
      <c r="G11" s="7">
        <v>6</v>
      </c>
      <c r="H11" s="7">
        <v>10</v>
      </c>
      <c r="I11" s="7">
        <v>1</v>
      </c>
      <c r="J11" s="7">
        <v>3</v>
      </c>
      <c r="K11" s="7">
        <v>2</v>
      </c>
      <c r="L11" s="7">
        <v>21</v>
      </c>
      <c r="M11" s="7">
        <f t="shared" si="4"/>
        <v>50</v>
      </c>
      <c r="N11" s="8">
        <f t="shared" si="0"/>
        <v>2.77</v>
      </c>
      <c r="O11" s="40">
        <f t="shared" si="1"/>
        <v>1.1883181392203017</v>
      </c>
      <c r="P11" s="7">
        <v>0</v>
      </c>
      <c r="Q11" s="7">
        <v>0</v>
      </c>
      <c r="R11" s="7" t="s">
        <v>524</v>
      </c>
      <c r="AE11" s="1" t="s">
        <v>19</v>
      </c>
      <c r="AF11" s="1" t="s">
        <v>19</v>
      </c>
    </row>
    <row r="12" spans="1:30" s="1" customFormat="1" ht="21.75" customHeight="1">
      <c r="A12" s="10"/>
      <c r="B12" s="22" t="s">
        <v>99</v>
      </c>
      <c r="C12" s="22" t="s">
        <v>323</v>
      </c>
      <c r="D12" s="7" t="s">
        <v>31</v>
      </c>
      <c r="E12" s="7">
        <v>1</v>
      </c>
      <c r="F12" s="7">
        <v>2</v>
      </c>
      <c r="G12" s="7">
        <v>9</v>
      </c>
      <c r="H12" s="7">
        <v>18</v>
      </c>
      <c r="I12" s="7">
        <v>30</v>
      </c>
      <c r="J12" s="7">
        <v>38</v>
      </c>
      <c r="K12" s="7">
        <v>34</v>
      </c>
      <c r="L12" s="7">
        <v>8</v>
      </c>
      <c r="M12" s="7">
        <f aca="true" t="shared" si="10" ref="M12:M17">SUM(E12:L12)</f>
        <v>140</v>
      </c>
      <c r="N12" s="8">
        <f aca="true" t="shared" si="11" ref="N12:N17">((4*L12)+(3.5*K12)+(3*J12)+(2.5*I12)+(2*H12)+(1.5*G12)+(F12))/M12</f>
        <v>2.7964285714285713</v>
      </c>
      <c r="O12" s="40">
        <f aca="true" t="shared" si="12" ref="O12:O17">SQRT((16*L12+12.25*K12+9*J12+6.25*I12+4*H12+2.25*G12+F12)/M12-(N12^2))</f>
        <v>0.7243135384906296</v>
      </c>
      <c r="P12" s="7">
        <v>0</v>
      </c>
      <c r="Q12" s="7">
        <v>0</v>
      </c>
      <c r="R12" s="7" t="s">
        <v>524</v>
      </c>
      <c r="U12" s="1" t="s">
        <v>65</v>
      </c>
      <c r="V12" s="2">
        <f>SUM(V5:V7)</f>
        <v>58</v>
      </c>
      <c r="W12" s="2">
        <f aca="true" t="shared" si="13" ref="W12:AC12">SUM(W5:W7)</f>
        <v>155</v>
      </c>
      <c r="X12" s="2">
        <f t="shared" si="13"/>
        <v>142</v>
      </c>
      <c r="Y12" s="2">
        <f t="shared" si="13"/>
        <v>238</v>
      </c>
      <c r="Z12" s="2">
        <f t="shared" si="13"/>
        <v>501</v>
      </c>
      <c r="AA12" s="2">
        <f t="shared" si="13"/>
        <v>832</v>
      </c>
      <c r="AB12" s="2">
        <f t="shared" si="13"/>
        <v>1022</v>
      </c>
      <c r="AC12" s="2">
        <f t="shared" si="13"/>
        <v>2532</v>
      </c>
      <c r="AD12" s="2">
        <f>SUM(AD5:AD7)</f>
        <v>5480</v>
      </c>
    </row>
    <row r="13" spans="1:30" s="1" customFormat="1" ht="21.75" customHeight="1">
      <c r="A13" s="10"/>
      <c r="B13" s="22" t="s">
        <v>98</v>
      </c>
      <c r="C13" s="22" t="s">
        <v>345</v>
      </c>
      <c r="D13" s="7" t="s">
        <v>32</v>
      </c>
      <c r="E13" s="7">
        <v>0</v>
      </c>
      <c r="F13" s="7">
        <v>2</v>
      </c>
      <c r="G13" s="7">
        <v>7</v>
      </c>
      <c r="H13" s="7">
        <v>45</v>
      </c>
      <c r="I13" s="7">
        <v>53</v>
      </c>
      <c r="J13" s="7">
        <v>50</v>
      </c>
      <c r="K13" s="7">
        <v>50</v>
      </c>
      <c r="L13" s="7">
        <v>306</v>
      </c>
      <c r="M13" s="7">
        <f t="shared" si="10"/>
        <v>513</v>
      </c>
      <c r="N13" s="8">
        <f t="shared" si="11"/>
        <v>3.4775828460038984</v>
      </c>
      <c r="O13" s="40">
        <f t="shared" si="12"/>
        <v>0.7433817186269676</v>
      </c>
      <c r="P13" s="7">
        <v>0</v>
      </c>
      <c r="Q13" s="7">
        <v>0</v>
      </c>
      <c r="R13" s="7" t="s">
        <v>524</v>
      </c>
      <c r="V13" s="2"/>
      <c r="W13" s="2"/>
      <c r="X13" s="2"/>
      <c r="Y13" s="2"/>
      <c r="Z13" s="2"/>
      <c r="AA13" s="2"/>
      <c r="AB13" s="2"/>
      <c r="AC13" s="2"/>
      <c r="AD13" s="2"/>
    </row>
    <row r="14" spans="1:30" s="1" customFormat="1" ht="21.75" customHeight="1">
      <c r="A14" s="10"/>
      <c r="B14" s="22" t="s">
        <v>531</v>
      </c>
      <c r="C14" s="22" t="s">
        <v>345</v>
      </c>
      <c r="D14" s="7" t="s">
        <v>32</v>
      </c>
      <c r="E14" s="7">
        <v>0</v>
      </c>
      <c r="F14" s="7">
        <v>0</v>
      </c>
      <c r="G14" s="7">
        <v>1</v>
      </c>
      <c r="H14" s="7">
        <v>1</v>
      </c>
      <c r="I14" s="7">
        <v>0</v>
      </c>
      <c r="J14" s="7">
        <v>0</v>
      </c>
      <c r="K14" s="7">
        <v>0</v>
      </c>
      <c r="L14" s="7">
        <v>28</v>
      </c>
      <c r="M14" s="7">
        <f t="shared" si="10"/>
        <v>30</v>
      </c>
      <c r="N14" s="8">
        <f t="shared" si="11"/>
        <v>3.85</v>
      </c>
      <c r="O14" s="40">
        <f t="shared" si="12"/>
        <v>0.5649483752226091</v>
      </c>
      <c r="P14" s="7">
        <v>0</v>
      </c>
      <c r="Q14" s="7">
        <v>0</v>
      </c>
      <c r="R14" s="7" t="s">
        <v>524</v>
      </c>
      <c r="V14" s="2"/>
      <c r="W14" s="2"/>
      <c r="X14" s="2"/>
      <c r="Y14" s="2"/>
      <c r="Z14" s="2"/>
      <c r="AA14" s="2"/>
      <c r="AB14" s="2"/>
      <c r="AC14" s="2"/>
      <c r="AD14" s="2"/>
    </row>
    <row r="15" spans="1:30" s="1" customFormat="1" ht="21.75" customHeight="1">
      <c r="A15" s="10"/>
      <c r="B15" s="22" t="s">
        <v>532</v>
      </c>
      <c r="C15" s="22" t="s">
        <v>533</v>
      </c>
      <c r="D15" s="7" t="s">
        <v>32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30</v>
      </c>
      <c r="M15" s="7">
        <f t="shared" si="10"/>
        <v>30</v>
      </c>
      <c r="N15" s="8">
        <f t="shared" si="11"/>
        <v>4</v>
      </c>
      <c r="O15" s="40">
        <f t="shared" si="12"/>
        <v>0</v>
      </c>
      <c r="P15" s="7">
        <v>0</v>
      </c>
      <c r="Q15" s="7">
        <v>0</v>
      </c>
      <c r="R15" s="7" t="s">
        <v>524</v>
      </c>
      <c r="V15" s="2"/>
      <c r="W15" s="2"/>
      <c r="X15" s="2"/>
      <c r="Y15" s="2"/>
      <c r="Z15" s="2"/>
      <c r="AA15" s="2"/>
      <c r="AB15" s="2"/>
      <c r="AC15" s="2"/>
      <c r="AD15" s="2"/>
    </row>
    <row r="16" spans="1:30" s="1" customFormat="1" ht="21.75" customHeight="1">
      <c r="A16" s="10"/>
      <c r="B16" s="22" t="s">
        <v>101</v>
      </c>
      <c r="C16" s="22" t="s">
        <v>346</v>
      </c>
      <c r="D16" s="7" t="s">
        <v>31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6</v>
      </c>
      <c r="K16" s="7">
        <v>12</v>
      </c>
      <c r="L16" s="7">
        <v>8</v>
      </c>
      <c r="M16" s="7">
        <f t="shared" si="10"/>
        <v>26</v>
      </c>
      <c r="N16" s="8">
        <f t="shared" si="11"/>
        <v>3.5384615384615383</v>
      </c>
      <c r="O16" s="40">
        <f t="shared" si="12"/>
        <v>0.3648781915578904</v>
      </c>
      <c r="P16" s="7">
        <v>4</v>
      </c>
      <c r="Q16" s="7">
        <v>0</v>
      </c>
      <c r="R16" s="7" t="s">
        <v>524</v>
      </c>
      <c r="V16" s="2"/>
      <c r="W16" s="2"/>
      <c r="X16" s="2"/>
      <c r="Y16" s="2"/>
      <c r="Z16" s="2"/>
      <c r="AA16" s="2"/>
      <c r="AB16" s="2"/>
      <c r="AC16" s="2"/>
      <c r="AD16" s="2"/>
    </row>
    <row r="17" spans="1:30" s="1" customFormat="1" ht="21.75" customHeight="1">
      <c r="A17" s="10"/>
      <c r="B17" s="22" t="s">
        <v>534</v>
      </c>
      <c r="C17" s="22" t="s">
        <v>535</v>
      </c>
      <c r="D17" s="7" t="s">
        <v>31</v>
      </c>
      <c r="E17" s="7">
        <v>0</v>
      </c>
      <c r="F17" s="7">
        <v>0</v>
      </c>
      <c r="G17" s="7">
        <v>7</v>
      </c>
      <c r="H17" s="7">
        <v>121</v>
      </c>
      <c r="I17" s="7">
        <v>182</v>
      </c>
      <c r="J17" s="7">
        <v>94</v>
      </c>
      <c r="K17" s="7">
        <v>66</v>
      </c>
      <c r="L17" s="7">
        <v>13</v>
      </c>
      <c r="M17" s="7">
        <f t="shared" si="10"/>
        <v>483</v>
      </c>
      <c r="N17" s="8">
        <f t="shared" si="11"/>
        <v>2.6345755693581783</v>
      </c>
      <c r="O17" s="40">
        <f t="shared" si="12"/>
        <v>0.5521510505210953</v>
      </c>
      <c r="P17" s="7">
        <v>0</v>
      </c>
      <c r="Q17" s="7">
        <v>0</v>
      </c>
      <c r="R17" s="7" t="s">
        <v>524</v>
      </c>
      <c r="V17" s="2"/>
      <c r="W17" s="2"/>
      <c r="X17" s="2"/>
      <c r="Y17" s="2"/>
      <c r="Z17" s="2"/>
      <c r="AA17" s="2"/>
      <c r="AB17" s="2"/>
      <c r="AC17" s="2"/>
      <c r="AD17" s="2"/>
    </row>
    <row r="18" spans="1:18" s="1" customFormat="1" ht="22.5" customHeight="1">
      <c r="A18" s="7" t="s">
        <v>25</v>
      </c>
      <c r="B18" s="7" t="s">
        <v>174</v>
      </c>
      <c r="C18" s="22" t="s">
        <v>181</v>
      </c>
      <c r="D18" s="7" t="s">
        <v>32</v>
      </c>
      <c r="E18" s="7">
        <v>0</v>
      </c>
      <c r="F18" s="7">
        <v>3</v>
      </c>
      <c r="G18" s="7">
        <v>3</v>
      </c>
      <c r="H18" s="7">
        <v>2</v>
      </c>
      <c r="I18" s="7">
        <v>6</v>
      </c>
      <c r="J18" s="7">
        <v>5</v>
      </c>
      <c r="K18" s="7">
        <v>0</v>
      </c>
      <c r="L18" s="7">
        <v>30</v>
      </c>
      <c r="M18" s="7">
        <f t="shared" si="4"/>
        <v>49</v>
      </c>
      <c r="N18" s="8">
        <f t="shared" si="0"/>
        <v>3.295918367346939</v>
      </c>
      <c r="O18" s="40">
        <f t="shared" si="1"/>
        <v>0.9893224198808831</v>
      </c>
      <c r="P18" s="7">
        <v>0</v>
      </c>
      <c r="Q18" s="7">
        <v>0</v>
      </c>
      <c r="R18" s="7" t="s">
        <v>560</v>
      </c>
    </row>
    <row r="19" spans="1:32" s="1" customFormat="1" ht="22.5" customHeight="1">
      <c r="A19" s="9"/>
      <c r="B19" s="7" t="s">
        <v>354</v>
      </c>
      <c r="C19" s="22" t="s">
        <v>355</v>
      </c>
      <c r="D19" s="7" t="s">
        <v>31</v>
      </c>
      <c r="E19" s="7">
        <v>3</v>
      </c>
      <c r="F19" s="7">
        <v>1</v>
      </c>
      <c r="G19" s="7">
        <v>1</v>
      </c>
      <c r="H19" s="7">
        <v>0</v>
      </c>
      <c r="I19" s="7">
        <v>0</v>
      </c>
      <c r="J19" s="7">
        <v>0</v>
      </c>
      <c r="K19" s="7">
        <v>6</v>
      </c>
      <c r="L19" s="7">
        <v>38</v>
      </c>
      <c r="M19" s="7">
        <f t="shared" si="4"/>
        <v>49</v>
      </c>
      <c r="N19" s="8">
        <f t="shared" si="0"/>
        <v>3.5816326530612246</v>
      </c>
      <c r="O19" s="40">
        <f t="shared" si="1"/>
        <v>1.070699460373443</v>
      </c>
      <c r="P19" s="7">
        <v>0</v>
      </c>
      <c r="Q19" s="7">
        <v>0</v>
      </c>
      <c r="R19" s="7" t="s">
        <v>560</v>
      </c>
      <c r="AE19" s="2">
        <f>SUM(AE5:AE7)</f>
        <v>6</v>
      </c>
      <c r="AF19" s="2">
        <f>SUM(AF5:AF7)</f>
        <v>0</v>
      </c>
    </row>
    <row r="20" spans="1:32" s="1" customFormat="1" ht="22.5" customHeight="1">
      <c r="A20" s="10"/>
      <c r="B20" s="7" t="s">
        <v>175</v>
      </c>
      <c r="C20" s="22" t="s">
        <v>183</v>
      </c>
      <c r="D20" s="7" t="s">
        <v>31</v>
      </c>
      <c r="E20" s="7">
        <v>0</v>
      </c>
      <c r="F20" s="7">
        <v>4</v>
      </c>
      <c r="G20" s="7">
        <v>13</v>
      </c>
      <c r="H20" s="7">
        <v>17</v>
      </c>
      <c r="I20" s="7">
        <v>16</v>
      </c>
      <c r="J20" s="7">
        <v>20</v>
      </c>
      <c r="K20" s="7">
        <v>32</v>
      </c>
      <c r="L20" s="7">
        <v>41</v>
      </c>
      <c r="M20" s="7">
        <f t="shared" si="4"/>
        <v>143</v>
      </c>
      <c r="N20" s="8">
        <f t="shared" si="0"/>
        <v>3.0314685314685317</v>
      </c>
      <c r="O20" s="40">
        <f t="shared" si="1"/>
        <v>0.8971921686412949</v>
      </c>
      <c r="P20" s="7">
        <v>0</v>
      </c>
      <c r="Q20" s="7">
        <v>0</v>
      </c>
      <c r="R20" s="7" t="s">
        <v>560</v>
      </c>
      <c r="AE20" s="2">
        <f>SUM(AE9:AE11)</f>
        <v>28</v>
      </c>
      <c r="AF20" s="2">
        <f>SUM(AF9:AF11)</f>
        <v>1</v>
      </c>
    </row>
    <row r="21" spans="1:32" s="1" customFormat="1" ht="22.5" customHeight="1">
      <c r="A21" s="10"/>
      <c r="B21" s="7" t="s">
        <v>176</v>
      </c>
      <c r="C21" s="22" t="s">
        <v>353</v>
      </c>
      <c r="D21" s="9" t="s">
        <v>32</v>
      </c>
      <c r="E21" s="7">
        <v>17</v>
      </c>
      <c r="F21" s="7">
        <v>14</v>
      </c>
      <c r="G21" s="7">
        <v>4</v>
      </c>
      <c r="H21" s="7">
        <v>13</v>
      </c>
      <c r="I21" s="7">
        <v>20</v>
      </c>
      <c r="J21" s="7">
        <v>53</v>
      </c>
      <c r="K21" s="7">
        <v>69</v>
      </c>
      <c r="L21" s="7">
        <v>374</v>
      </c>
      <c r="M21" s="7">
        <f t="shared" si="4"/>
        <v>564</v>
      </c>
      <c r="N21" s="32">
        <f t="shared" si="0"/>
        <v>3.5328014184397163</v>
      </c>
      <c r="O21" s="40">
        <f t="shared" si="1"/>
        <v>0.9100923242064775</v>
      </c>
      <c r="P21" s="7">
        <v>0</v>
      </c>
      <c r="Q21" s="7">
        <v>0</v>
      </c>
      <c r="R21" s="7" t="s">
        <v>560</v>
      </c>
      <c r="AE21" s="2">
        <f>SUM(AE19:AE20)</f>
        <v>34</v>
      </c>
      <c r="AF21" s="2">
        <f>SUM(AF19:AF20)</f>
        <v>1</v>
      </c>
    </row>
    <row r="22" spans="1:18" s="1" customFormat="1" ht="22.5" customHeight="1">
      <c r="A22" s="10"/>
      <c r="B22" s="7" t="s">
        <v>562</v>
      </c>
      <c r="C22" s="22" t="s">
        <v>185</v>
      </c>
      <c r="D22" s="7" t="s">
        <v>31</v>
      </c>
      <c r="E22" s="7">
        <v>0</v>
      </c>
      <c r="F22" s="7">
        <v>13</v>
      </c>
      <c r="G22" s="7">
        <v>9</v>
      </c>
      <c r="H22" s="7">
        <v>16</v>
      </c>
      <c r="I22" s="7">
        <v>34</v>
      </c>
      <c r="J22" s="7">
        <v>86</v>
      </c>
      <c r="K22" s="7">
        <v>105</v>
      </c>
      <c r="L22" s="7">
        <v>301</v>
      </c>
      <c r="M22" s="7">
        <f t="shared" si="4"/>
        <v>564</v>
      </c>
      <c r="N22" s="8">
        <f t="shared" si="0"/>
        <v>3.49822695035461</v>
      </c>
      <c r="O22" s="40">
        <f t="shared" si="1"/>
        <v>0.7096076067699207</v>
      </c>
      <c r="P22" s="7">
        <v>0</v>
      </c>
      <c r="Q22" s="7">
        <v>0</v>
      </c>
      <c r="R22" s="7" t="s">
        <v>560</v>
      </c>
    </row>
    <row r="23" spans="1:18" s="1" customFormat="1" ht="22.5" customHeight="1">
      <c r="A23" s="11"/>
      <c r="B23" s="7" t="s">
        <v>177</v>
      </c>
      <c r="C23" s="22" t="s">
        <v>182</v>
      </c>
      <c r="D23" s="7" t="s">
        <v>31</v>
      </c>
      <c r="E23" s="7">
        <v>5</v>
      </c>
      <c r="F23" s="7">
        <v>2</v>
      </c>
      <c r="G23" s="7">
        <v>2</v>
      </c>
      <c r="H23" s="7">
        <v>3</v>
      </c>
      <c r="I23" s="7">
        <v>7</v>
      </c>
      <c r="J23" s="7">
        <v>5</v>
      </c>
      <c r="K23" s="7">
        <v>12</v>
      </c>
      <c r="L23" s="7">
        <v>62</v>
      </c>
      <c r="M23" s="7">
        <f t="shared" si="4"/>
        <v>98</v>
      </c>
      <c r="N23" s="8">
        <f>((4*L23)+(3.5*K23)+(3*J23)+(2.5*I23)+(2*H23)+(1.5*G23)+(F23))/M23</f>
        <v>3.4030612244897958</v>
      </c>
      <c r="O23" s="40">
        <f t="shared" si="1"/>
        <v>1.0658381852175733</v>
      </c>
      <c r="P23" s="7">
        <v>0</v>
      </c>
      <c r="Q23" s="7">
        <v>0</v>
      </c>
      <c r="R23" s="7" t="s">
        <v>561</v>
      </c>
    </row>
    <row r="24" spans="1:18" s="106" customFormat="1" ht="23.25" customHeight="1">
      <c r="A24" s="146" t="s">
        <v>53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</row>
    <row r="25" spans="1:18" s="106" customFormat="1" ht="26.25" customHeight="1">
      <c r="A25" s="146" t="s">
        <v>521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</row>
    <row r="26" spans="1:18" s="1" customFormat="1" ht="23.25">
      <c r="A26" s="142" t="s">
        <v>23</v>
      </c>
      <c r="B26" s="142" t="s">
        <v>0</v>
      </c>
      <c r="C26" s="142" t="s">
        <v>33</v>
      </c>
      <c r="D26" s="142" t="s">
        <v>30</v>
      </c>
      <c r="E26" s="143" t="s">
        <v>18</v>
      </c>
      <c r="F26" s="143"/>
      <c r="G26" s="143"/>
      <c r="H26" s="143"/>
      <c r="I26" s="143"/>
      <c r="J26" s="143"/>
      <c r="K26" s="143"/>
      <c r="L26" s="143"/>
      <c r="M26" s="9" t="s">
        <v>17</v>
      </c>
      <c r="N26" s="142" t="s">
        <v>21</v>
      </c>
      <c r="O26" s="144" t="s">
        <v>22</v>
      </c>
      <c r="P26" s="68"/>
      <c r="Q26" s="68"/>
      <c r="R26" s="142" t="s">
        <v>3</v>
      </c>
    </row>
    <row r="27" spans="1:18" s="1" customFormat="1" ht="23.25">
      <c r="A27" s="142"/>
      <c r="B27" s="142"/>
      <c r="C27" s="142"/>
      <c r="D27" s="142"/>
      <c r="E27" s="7">
        <v>0</v>
      </c>
      <c r="F27" s="7">
        <v>1</v>
      </c>
      <c r="G27" s="7">
        <v>1.5</v>
      </c>
      <c r="H27" s="7">
        <v>2</v>
      </c>
      <c r="I27" s="7">
        <v>2.5</v>
      </c>
      <c r="J27" s="7">
        <v>3</v>
      </c>
      <c r="K27" s="7">
        <v>3.5</v>
      </c>
      <c r="L27" s="7">
        <v>4</v>
      </c>
      <c r="M27" s="11" t="s">
        <v>20</v>
      </c>
      <c r="N27" s="142"/>
      <c r="O27" s="144"/>
      <c r="P27" s="69" t="s">
        <v>1</v>
      </c>
      <c r="Q27" s="69" t="s">
        <v>2</v>
      </c>
      <c r="R27" s="142"/>
    </row>
    <row r="28" spans="1:18" s="1" customFormat="1" ht="23.25">
      <c r="A28" s="85" t="s">
        <v>171</v>
      </c>
      <c r="B28" s="85" t="s">
        <v>178</v>
      </c>
      <c r="C28" s="71" t="s">
        <v>184</v>
      </c>
      <c r="D28" s="85" t="s">
        <v>31</v>
      </c>
      <c r="E28" s="7">
        <v>11</v>
      </c>
      <c r="F28" s="7">
        <v>5</v>
      </c>
      <c r="G28" s="7">
        <v>10</v>
      </c>
      <c r="H28" s="7">
        <v>12</v>
      </c>
      <c r="I28" s="7">
        <v>22</v>
      </c>
      <c r="J28" s="7">
        <v>35</v>
      </c>
      <c r="K28" s="7">
        <v>34</v>
      </c>
      <c r="L28" s="7">
        <v>14</v>
      </c>
      <c r="M28" s="7">
        <f>SUM(E28:L28)</f>
        <v>143</v>
      </c>
      <c r="N28" s="8">
        <f aca="true" t="shared" si="14" ref="N28:N37">((4*L28)+(3.5*K28)+(3*J28)+(2.5*I28)+(2*H28)+(1.5*G28)+(F28))/M28</f>
        <v>2.6503496503496504</v>
      </c>
      <c r="O28" s="40">
        <f aca="true" t="shared" si="15" ref="O28:O37">SQRT((16*L28+12.25*K28+9*J28+6.25*I28+4*H28+2.25*G28+F28)/M28-(N28^2))</f>
        <v>1.0709693750150642</v>
      </c>
      <c r="P28" s="77">
        <v>0</v>
      </c>
      <c r="Q28" s="77">
        <v>0</v>
      </c>
      <c r="R28" s="85" t="s">
        <v>561</v>
      </c>
    </row>
    <row r="29" spans="1:18" s="1" customFormat="1" ht="23.25">
      <c r="A29" s="68"/>
      <c r="B29" s="85" t="s">
        <v>179</v>
      </c>
      <c r="C29" s="71" t="s">
        <v>356</v>
      </c>
      <c r="D29" s="85" t="s">
        <v>31</v>
      </c>
      <c r="E29" s="7">
        <v>1</v>
      </c>
      <c r="F29" s="7">
        <v>42</v>
      </c>
      <c r="G29" s="7">
        <v>25</v>
      </c>
      <c r="H29" s="7">
        <v>34</v>
      </c>
      <c r="I29" s="7">
        <v>45</v>
      </c>
      <c r="J29" s="7">
        <v>81</v>
      </c>
      <c r="K29" s="7">
        <v>114</v>
      </c>
      <c r="L29" s="7">
        <v>216</v>
      </c>
      <c r="M29" s="7">
        <f>SUM(E29:L29)</f>
        <v>558</v>
      </c>
      <c r="N29" s="8">
        <f t="shared" si="14"/>
        <v>3.164874551971326</v>
      </c>
      <c r="O29" s="40">
        <f t="shared" si="15"/>
        <v>0.9539876140576125</v>
      </c>
      <c r="P29" s="77">
        <v>6</v>
      </c>
      <c r="Q29" s="77">
        <v>0</v>
      </c>
      <c r="R29" s="85" t="s">
        <v>561</v>
      </c>
    </row>
    <row r="30" spans="1:18" s="1" customFormat="1" ht="23.25">
      <c r="A30" s="105"/>
      <c r="B30" s="85" t="s">
        <v>563</v>
      </c>
      <c r="C30" s="71" t="s">
        <v>186</v>
      </c>
      <c r="D30" s="85" t="s">
        <v>31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26</v>
      </c>
      <c r="M30" s="7">
        <f>SUM(E30:L30)</f>
        <v>26</v>
      </c>
      <c r="N30" s="8">
        <f t="shared" si="14"/>
        <v>4</v>
      </c>
      <c r="O30" s="40">
        <f t="shared" si="15"/>
        <v>0</v>
      </c>
      <c r="P30" s="77">
        <v>0</v>
      </c>
      <c r="Q30" s="77">
        <v>0</v>
      </c>
      <c r="R30" s="85" t="s">
        <v>561</v>
      </c>
    </row>
    <row r="31" spans="1:18" s="1" customFormat="1" ht="23.25">
      <c r="A31" s="105"/>
      <c r="B31" s="85" t="s">
        <v>180</v>
      </c>
      <c r="C31" s="71" t="s">
        <v>564</v>
      </c>
      <c r="D31" s="85" t="s">
        <v>31</v>
      </c>
      <c r="E31" s="7">
        <v>1</v>
      </c>
      <c r="F31" s="7">
        <v>3</v>
      </c>
      <c r="G31" s="7">
        <v>1</v>
      </c>
      <c r="H31" s="7">
        <v>2</v>
      </c>
      <c r="I31" s="7">
        <v>9</v>
      </c>
      <c r="J31" s="7">
        <v>18</v>
      </c>
      <c r="K31" s="7">
        <v>52</v>
      </c>
      <c r="L31" s="7">
        <v>452</v>
      </c>
      <c r="M31" s="7">
        <f>SUM(E31:L31)</f>
        <v>538</v>
      </c>
      <c r="N31" s="8">
        <f t="shared" si="14"/>
        <v>3.856877323420074</v>
      </c>
      <c r="O31" s="40">
        <f t="shared" si="15"/>
        <v>0.4256627325737259</v>
      </c>
      <c r="P31" s="77">
        <v>0</v>
      </c>
      <c r="Q31" s="77">
        <v>0</v>
      </c>
      <c r="R31" s="85" t="s">
        <v>561</v>
      </c>
    </row>
    <row r="32" spans="1:18" s="1" customFormat="1" ht="23.25">
      <c r="A32" s="7" t="s">
        <v>26</v>
      </c>
      <c r="B32" s="7" t="s">
        <v>250</v>
      </c>
      <c r="C32" s="22" t="s">
        <v>380</v>
      </c>
      <c r="D32" s="7" t="s">
        <v>31</v>
      </c>
      <c r="E32" s="7">
        <v>0</v>
      </c>
      <c r="F32" s="7">
        <v>3</v>
      </c>
      <c r="G32" s="7">
        <v>0</v>
      </c>
      <c r="H32" s="7">
        <v>1</v>
      </c>
      <c r="I32" s="7">
        <v>2</v>
      </c>
      <c r="J32" s="7">
        <v>5</v>
      </c>
      <c r="K32" s="7">
        <v>7</v>
      </c>
      <c r="L32" s="7">
        <v>28</v>
      </c>
      <c r="M32" s="7">
        <f aca="true" t="shared" si="16" ref="M32:M37">SUM(E32:L32)</f>
        <v>46</v>
      </c>
      <c r="N32" s="8">
        <f t="shared" si="14"/>
        <v>3.510869565217391</v>
      </c>
      <c r="O32" s="40">
        <f t="shared" si="15"/>
        <v>0.8241539168377117</v>
      </c>
      <c r="P32" s="7">
        <v>0</v>
      </c>
      <c r="Q32" s="7">
        <v>0</v>
      </c>
      <c r="R32" s="7" t="s">
        <v>576</v>
      </c>
    </row>
    <row r="33" spans="1:18" s="1" customFormat="1" ht="23.25">
      <c r="A33" s="10"/>
      <c r="B33" s="7" t="s">
        <v>251</v>
      </c>
      <c r="C33" s="22" t="s">
        <v>324</v>
      </c>
      <c r="D33" s="7" t="s">
        <v>31</v>
      </c>
      <c r="E33" s="7">
        <v>0</v>
      </c>
      <c r="F33" s="7">
        <v>4</v>
      </c>
      <c r="G33" s="7">
        <v>3</v>
      </c>
      <c r="H33" s="7">
        <v>3</v>
      </c>
      <c r="I33" s="7">
        <v>10</v>
      </c>
      <c r="J33" s="7">
        <v>6</v>
      </c>
      <c r="K33" s="7">
        <v>4</v>
      </c>
      <c r="L33" s="7">
        <v>14</v>
      </c>
      <c r="M33" s="7">
        <f t="shared" si="16"/>
        <v>44</v>
      </c>
      <c r="N33" s="8">
        <f t="shared" si="14"/>
        <v>2.897727272727273</v>
      </c>
      <c r="O33" s="40">
        <f t="shared" si="15"/>
        <v>0.9861515272567104</v>
      </c>
      <c r="P33" s="7">
        <v>0</v>
      </c>
      <c r="Q33" s="7">
        <v>0</v>
      </c>
      <c r="R33" s="7" t="s">
        <v>576</v>
      </c>
    </row>
    <row r="34" spans="1:18" s="1" customFormat="1" ht="23.25">
      <c r="A34" s="10"/>
      <c r="B34" s="7" t="s">
        <v>252</v>
      </c>
      <c r="C34" s="22" t="s">
        <v>325</v>
      </c>
      <c r="D34" s="7" t="s">
        <v>31</v>
      </c>
      <c r="E34" s="7">
        <v>3</v>
      </c>
      <c r="F34" s="7">
        <v>5</v>
      </c>
      <c r="G34" s="7">
        <v>1</v>
      </c>
      <c r="H34" s="7">
        <v>3</v>
      </c>
      <c r="I34" s="7">
        <v>7</v>
      </c>
      <c r="J34" s="7">
        <v>3</v>
      </c>
      <c r="K34" s="7">
        <v>3</v>
      </c>
      <c r="L34" s="7">
        <v>27</v>
      </c>
      <c r="M34" s="7">
        <f t="shared" si="16"/>
        <v>52</v>
      </c>
      <c r="N34" s="8">
        <f t="shared" si="14"/>
        <v>3.0288461538461537</v>
      </c>
      <c r="O34" s="40">
        <f t="shared" si="15"/>
        <v>1.2535083900890611</v>
      </c>
      <c r="P34" s="7">
        <v>0</v>
      </c>
      <c r="Q34" s="7">
        <v>0</v>
      </c>
      <c r="R34" s="7" t="s">
        <v>576</v>
      </c>
    </row>
    <row r="35" spans="1:18" s="1" customFormat="1" ht="23.25">
      <c r="A35" s="10"/>
      <c r="B35" s="7" t="s">
        <v>249</v>
      </c>
      <c r="C35" s="22" t="s">
        <v>379</v>
      </c>
      <c r="D35" s="7" t="s">
        <v>32</v>
      </c>
      <c r="E35" s="7">
        <v>8</v>
      </c>
      <c r="F35" s="7">
        <v>25</v>
      </c>
      <c r="G35" s="7">
        <v>18</v>
      </c>
      <c r="H35" s="7">
        <v>15</v>
      </c>
      <c r="I35" s="7">
        <v>18</v>
      </c>
      <c r="J35" s="7">
        <v>41</v>
      </c>
      <c r="K35" s="7">
        <v>104</v>
      </c>
      <c r="L35" s="7">
        <v>319</v>
      </c>
      <c r="M35" s="7">
        <f t="shared" si="16"/>
        <v>548</v>
      </c>
      <c r="N35" s="8">
        <f t="shared" si="14"/>
        <v>3.448905109489051</v>
      </c>
      <c r="O35" s="40">
        <f t="shared" si="15"/>
        <v>0.9227155090838244</v>
      </c>
      <c r="P35" s="7">
        <v>0</v>
      </c>
      <c r="Q35" s="7">
        <v>0</v>
      </c>
      <c r="R35" s="7" t="s">
        <v>576</v>
      </c>
    </row>
    <row r="36" spans="1:18" s="1" customFormat="1" ht="23.25">
      <c r="A36" s="10"/>
      <c r="B36" s="9" t="s">
        <v>578</v>
      </c>
      <c r="C36" s="34" t="s">
        <v>326</v>
      </c>
      <c r="D36" s="9" t="s">
        <v>31</v>
      </c>
      <c r="E36" s="9">
        <v>8</v>
      </c>
      <c r="F36" s="9">
        <v>11</v>
      </c>
      <c r="G36" s="9">
        <v>16</v>
      </c>
      <c r="H36" s="9">
        <v>20</v>
      </c>
      <c r="I36" s="9">
        <v>66</v>
      </c>
      <c r="J36" s="9">
        <v>77</v>
      </c>
      <c r="K36" s="9">
        <v>107</v>
      </c>
      <c r="L36" s="9">
        <v>243</v>
      </c>
      <c r="M36" s="9">
        <f t="shared" si="16"/>
        <v>548</v>
      </c>
      <c r="N36" s="32">
        <f t="shared" si="14"/>
        <v>3.3166058394160585</v>
      </c>
      <c r="O36" s="96">
        <f t="shared" si="15"/>
        <v>0.8578947314122388</v>
      </c>
      <c r="P36" s="9">
        <v>0</v>
      </c>
      <c r="Q36" s="9">
        <v>0</v>
      </c>
      <c r="R36" s="9" t="s">
        <v>576</v>
      </c>
    </row>
    <row r="37" spans="1:26" s="1" customFormat="1" ht="23.25">
      <c r="A37" s="10"/>
      <c r="B37" s="7" t="s">
        <v>255</v>
      </c>
      <c r="C37" s="22" t="s">
        <v>382</v>
      </c>
      <c r="D37" s="7" t="s">
        <v>31</v>
      </c>
      <c r="E37" s="7">
        <v>0</v>
      </c>
      <c r="F37" s="7">
        <v>0</v>
      </c>
      <c r="G37" s="7">
        <v>0</v>
      </c>
      <c r="H37" s="7">
        <v>0</v>
      </c>
      <c r="I37" s="7">
        <v>2</v>
      </c>
      <c r="J37" s="7">
        <v>0</v>
      </c>
      <c r="K37" s="7">
        <v>4</v>
      </c>
      <c r="L37" s="7">
        <v>38</v>
      </c>
      <c r="M37" s="7">
        <f t="shared" si="16"/>
        <v>44</v>
      </c>
      <c r="N37" s="8">
        <f t="shared" si="14"/>
        <v>3.8863636363636362</v>
      </c>
      <c r="O37" s="40">
        <f t="shared" si="15"/>
        <v>0.33479363324219025</v>
      </c>
      <c r="P37" s="7">
        <v>0</v>
      </c>
      <c r="Q37" s="7">
        <v>0</v>
      </c>
      <c r="R37" s="7" t="s">
        <v>577</v>
      </c>
      <c r="Z37" s="62"/>
    </row>
    <row r="38" spans="1:26" s="1" customFormat="1" ht="23.25">
      <c r="A38" s="10"/>
      <c r="B38" s="7" t="s">
        <v>256</v>
      </c>
      <c r="C38" s="22" t="s">
        <v>328</v>
      </c>
      <c r="D38" s="7" t="s">
        <v>31</v>
      </c>
      <c r="E38" s="7">
        <v>0</v>
      </c>
      <c r="F38" s="7">
        <v>0</v>
      </c>
      <c r="G38" s="7">
        <v>0</v>
      </c>
      <c r="H38" s="7">
        <v>1</v>
      </c>
      <c r="I38" s="7">
        <v>0</v>
      </c>
      <c r="J38" s="7">
        <v>1</v>
      </c>
      <c r="K38" s="7">
        <v>11</v>
      </c>
      <c r="L38" s="7">
        <v>30</v>
      </c>
      <c r="M38" s="7">
        <f>SUM(E38:L38)</f>
        <v>43</v>
      </c>
      <c r="N38" s="8">
        <f>((4*L38)+(3.5*K38)+(3*J38)+(2.5*I38)+(2*H38)+(1.5*G38)+(F38))/M38</f>
        <v>3.802325581395349</v>
      </c>
      <c r="O38" s="40">
        <f>SQRT((16*L38+12.25*K38+9*J38+6.25*I38+4*H38+2.25*G38+F38)/M38-(N38^2))</f>
        <v>0.3757091725907786</v>
      </c>
      <c r="P38" s="7">
        <v>0</v>
      </c>
      <c r="Q38" s="7">
        <v>0</v>
      </c>
      <c r="R38" s="7" t="s">
        <v>577</v>
      </c>
      <c r="Z38" s="62"/>
    </row>
    <row r="39" spans="1:26" s="1" customFormat="1" ht="23.25">
      <c r="A39" s="10"/>
      <c r="B39" s="7" t="s">
        <v>257</v>
      </c>
      <c r="C39" s="22" t="s">
        <v>329</v>
      </c>
      <c r="D39" s="7" t="s">
        <v>31</v>
      </c>
      <c r="E39" s="7">
        <v>0</v>
      </c>
      <c r="F39" s="7">
        <v>2</v>
      </c>
      <c r="G39" s="7">
        <v>1</v>
      </c>
      <c r="H39" s="7">
        <v>11</v>
      </c>
      <c r="I39" s="7">
        <v>0</v>
      </c>
      <c r="J39" s="7">
        <v>4</v>
      </c>
      <c r="K39" s="7">
        <v>3</v>
      </c>
      <c r="L39" s="7">
        <v>22</v>
      </c>
      <c r="M39" s="7">
        <f>SUM(E39:L39)</f>
        <v>43</v>
      </c>
      <c r="N39" s="8">
        <f>((4*L39)+(3.5*K39)+(3*J39)+(2.5*I39)+(2*H39)+(1.5*G39)+(F39))/M39</f>
        <v>3.1627906976744184</v>
      </c>
      <c r="O39" s="40">
        <f>SQRT((16*L39+12.25*K39+9*J39+6.25*I39+4*H39+2.25*G39+F39)/M39-(N39^2))</f>
        <v>0.9983761829611952</v>
      </c>
      <c r="P39" s="7">
        <v>0</v>
      </c>
      <c r="Q39" s="7">
        <v>0</v>
      </c>
      <c r="R39" s="7" t="s">
        <v>577</v>
      </c>
      <c r="Z39" s="62"/>
    </row>
    <row r="40" spans="1:26" s="1" customFormat="1" ht="23.25">
      <c r="A40" s="10"/>
      <c r="B40" s="7" t="s">
        <v>254</v>
      </c>
      <c r="C40" s="22" t="s">
        <v>381</v>
      </c>
      <c r="D40" s="7" t="s">
        <v>32</v>
      </c>
      <c r="E40" s="7">
        <v>2</v>
      </c>
      <c r="F40" s="7">
        <v>8</v>
      </c>
      <c r="G40" s="7">
        <v>10</v>
      </c>
      <c r="H40" s="7">
        <v>22</v>
      </c>
      <c r="I40" s="7">
        <v>65</v>
      </c>
      <c r="J40" s="7">
        <v>91</v>
      </c>
      <c r="K40" s="7">
        <v>65</v>
      </c>
      <c r="L40" s="7">
        <v>276</v>
      </c>
      <c r="M40" s="7">
        <f>SUM(E40:L40)</f>
        <v>539</v>
      </c>
      <c r="N40" s="8">
        <f>((4*L40)+(3.5*K40)+(3*J40)+(2.5*I40)+(2*H40)+(1.5*G40)+(F40))/M40</f>
        <v>3.4025974025974026</v>
      </c>
      <c r="O40" s="40">
        <f>SQRT((16*L40+12.25*K40+9*J40+6.25*I40+4*H40+2.25*G40+F40)/M40-(N40^2))</f>
        <v>0.7652425902678569</v>
      </c>
      <c r="P40" s="7">
        <v>6</v>
      </c>
      <c r="Q40" s="7">
        <v>0</v>
      </c>
      <c r="R40" s="7" t="s">
        <v>577</v>
      </c>
      <c r="Z40" s="62"/>
    </row>
    <row r="41" spans="1:26" s="1" customFormat="1" ht="23.25">
      <c r="A41" s="10"/>
      <c r="B41" s="7" t="s">
        <v>579</v>
      </c>
      <c r="C41" s="22" t="s">
        <v>331</v>
      </c>
      <c r="D41" s="7" t="s">
        <v>31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24</v>
      </c>
      <c r="M41" s="7">
        <f>SUM(E41:L41)</f>
        <v>24</v>
      </c>
      <c r="N41" s="8">
        <f>((4*L41)+(3.5*K41)+(3*J41)+(2.5*I41)+(2*H41)+(1.5*G41)+(F41))/M41</f>
        <v>4</v>
      </c>
      <c r="O41" s="40">
        <f>SQRT((16*L41+12.25*K41+9*J41+6.25*I41+4*H41+2.25*G41+F41)/M41-(N41^2))</f>
        <v>0</v>
      </c>
      <c r="P41" s="7">
        <v>0</v>
      </c>
      <c r="Q41" s="7">
        <v>0</v>
      </c>
      <c r="R41" s="7" t="s">
        <v>577</v>
      </c>
      <c r="Z41" s="62"/>
    </row>
    <row r="42" spans="1:26" s="1" customFormat="1" ht="23.25">
      <c r="A42" s="11"/>
      <c r="B42" s="7" t="s">
        <v>580</v>
      </c>
      <c r="C42" s="22" t="s">
        <v>424</v>
      </c>
      <c r="D42" s="7" t="s">
        <v>31</v>
      </c>
      <c r="E42" s="7">
        <v>13</v>
      </c>
      <c r="F42" s="7">
        <v>25</v>
      </c>
      <c r="G42" s="7">
        <v>19</v>
      </c>
      <c r="H42" s="7">
        <v>24</v>
      </c>
      <c r="I42" s="7">
        <v>41</v>
      </c>
      <c r="J42" s="7">
        <v>76</v>
      </c>
      <c r="K42" s="7">
        <v>82</v>
      </c>
      <c r="L42" s="7">
        <v>241</v>
      </c>
      <c r="M42" s="7">
        <f>SUM(E42:L42)</f>
        <v>521</v>
      </c>
      <c r="N42" s="8">
        <f>((4*L42)+(3.5*K42)+(3*J42)+(2.5*I42)+(2*H42)+(1.5*G42)+(F42))/M42</f>
        <v>3.230326295585413</v>
      </c>
      <c r="O42" s="40">
        <f>SQRT((16*L42+12.25*K42+9*J42+6.25*I42+4*H42+2.25*G42+F42)/M42-(N42^2))</f>
        <v>1.0065627688041647</v>
      </c>
      <c r="P42" s="7">
        <v>0</v>
      </c>
      <c r="Q42" s="7">
        <v>0</v>
      </c>
      <c r="R42" s="7" t="s">
        <v>577</v>
      </c>
      <c r="Z42" s="62"/>
    </row>
    <row r="43" spans="1:26" s="1" customFormat="1" ht="23.25">
      <c r="A43" s="12"/>
      <c r="B43" s="12"/>
      <c r="C43" s="4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3"/>
      <c r="O43" s="37"/>
      <c r="P43" s="12"/>
      <c r="Q43" s="12"/>
      <c r="R43" s="12"/>
      <c r="Z43" s="62"/>
    </row>
    <row r="44" spans="1:26" s="1" customFormat="1" ht="23.25">
      <c r="A44" s="12"/>
      <c r="B44" s="12"/>
      <c r="C44" s="4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3"/>
      <c r="O44" s="37"/>
      <c r="P44" s="12"/>
      <c r="Q44" s="12"/>
      <c r="R44" s="12"/>
      <c r="Z44" s="62"/>
    </row>
    <row r="45" spans="1:26" s="1" customFormat="1" ht="23.25">
      <c r="A45" s="12"/>
      <c r="B45" s="12"/>
      <c r="C45" s="47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3"/>
      <c r="O45" s="37"/>
      <c r="P45" s="12"/>
      <c r="Q45" s="12"/>
      <c r="R45" s="12"/>
      <c r="Z45" s="62"/>
    </row>
    <row r="46" spans="1:18" s="45" customFormat="1" ht="29.25">
      <c r="A46" s="135" t="s">
        <v>53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</row>
    <row r="47" spans="1:18" s="45" customFormat="1" ht="29.25">
      <c r="A47" s="135" t="s">
        <v>521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</row>
    <row r="48" spans="1:18" s="1" customFormat="1" ht="23.25">
      <c r="A48" s="142" t="s">
        <v>23</v>
      </c>
      <c r="B48" s="142" t="s">
        <v>0</v>
      </c>
      <c r="C48" s="142" t="s">
        <v>33</v>
      </c>
      <c r="D48" s="142" t="s">
        <v>30</v>
      </c>
      <c r="E48" s="143" t="s">
        <v>18</v>
      </c>
      <c r="F48" s="143"/>
      <c r="G48" s="143"/>
      <c r="H48" s="143"/>
      <c r="I48" s="143"/>
      <c r="J48" s="143"/>
      <c r="K48" s="143"/>
      <c r="L48" s="143"/>
      <c r="M48" s="9" t="s">
        <v>17</v>
      </c>
      <c r="N48" s="142" t="s">
        <v>21</v>
      </c>
      <c r="O48" s="144" t="s">
        <v>22</v>
      </c>
      <c r="P48" s="68"/>
      <c r="Q48" s="68"/>
      <c r="R48" s="142" t="s">
        <v>3</v>
      </c>
    </row>
    <row r="49" spans="1:18" s="1" customFormat="1" ht="23.25">
      <c r="A49" s="142"/>
      <c r="B49" s="142"/>
      <c r="C49" s="142"/>
      <c r="D49" s="142"/>
      <c r="E49" s="7">
        <v>0</v>
      </c>
      <c r="F49" s="7">
        <v>1</v>
      </c>
      <c r="G49" s="7">
        <v>1.5</v>
      </c>
      <c r="H49" s="7">
        <v>2</v>
      </c>
      <c r="I49" s="7">
        <v>2.5</v>
      </c>
      <c r="J49" s="7">
        <v>3</v>
      </c>
      <c r="K49" s="7">
        <v>3.5</v>
      </c>
      <c r="L49" s="7">
        <v>4</v>
      </c>
      <c r="M49" s="11" t="s">
        <v>20</v>
      </c>
      <c r="N49" s="142"/>
      <c r="O49" s="144"/>
      <c r="P49" s="69" t="s">
        <v>1</v>
      </c>
      <c r="Q49" s="69" t="s">
        <v>2</v>
      </c>
      <c r="R49" s="142"/>
    </row>
    <row r="50" spans="1:26" s="1" customFormat="1" ht="23.25">
      <c r="A50" s="85" t="s">
        <v>332</v>
      </c>
      <c r="B50" s="7" t="s">
        <v>253</v>
      </c>
      <c r="C50" s="22" t="s">
        <v>327</v>
      </c>
      <c r="D50" s="7" t="s">
        <v>31</v>
      </c>
      <c r="E50" s="7">
        <v>2</v>
      </c>
      <c r="F50" s="7">
        <v>6</v>
      </c>
      <c r="G50" s="7">
        <v>2</v>
      </c>
      <c r="H50" s="7">
        <v>6</v>
      </c>
      <c r="I50" s="7">
        <v>5</v>
      </c>
      <c r="J50" s="7">
        <v>8</v>
      </c>
      <c r="K50" s="7">
        <v>5</v>
      </c>
      <c r="L50" s="7">
        <v>58</v>
      </c>
      <c r="M50" s="7">
        <f>SUM(E50:L50)</f>
        <v>92</v>
      </c>
      <c r="N50" s="8">
        <f>((4*L50)+(3.5*K50)+(3*J50)+(2.5*I50)+(2*H50)+(1.5*G50)+(F50))/M50</f>
        <v>3.3369565217391304</v>
      </c>
      <c r="O50" s="40">
        <f>SQRT((16*L50+12.25*K50+9*J50+6.25*I50+4*H50+2.25*G50+F50)/M50-(N50^2))</f>
        <v>1.0558035669681578</v>
      </c>
      <c r="P50" s="7">
        <v>0</v>
      </c>
      <c r="Q50" s="7">
        <v>0</v>
      </c>
      <c r="R50" s="7" t="s">
        <v>576</v>
      </c>
      <c r="Z50" s="62"/>
    </row>
    <row r="51" spans="1:26" s="1" customFormat="1" ht="23.25">
      <c r="A51" s="9"/>
      <c r="B51" s="7" t="s">
        <v>258</v>
      </c>
      <c r="C51" s="22" t="s">
        <v>330</v>
      </c>
      <c r="D51" s="7" t="s">
        <v>31</v>
      </c>
      <c r="E51" s="7">
        <v>0</v>
      </c>
      <c r="F51" s="7">
        <v>0</v>
      </c>
      <c r="G51" s="7">
        <v>0</v>
      </c>
      <c r="H51" s="7">
        <v>0</v>
      </c>
      <c r="I51" s="7">
        <v>2</v>
      </c>
      <c r="J51" s="7">
        <v>20</v>
      </c>
      <c r="K51" s="7">
        <v>19</v>
      </c>
      <c r="L51" s="7">
        <v>7</v>
      </c>
      <c r="M51" s="7">
        <f>SUM(E51:L51)</f>
        <v>48</v>
      </c>
      <c r="N51" s="8">
        <f>((4*L51)+(3.5*K51)+(3*J51)+(2.5*I51)+(2*H51)+(1.5*G51)+(F51))/M51</f>
        <v>3.3229166666666665</v>
      </c>
      <c r="O51" s="40">
        <f>SQRT((16*L51+12.25*K51+9*J51+6.25*I51+4*H51+2.25*G51+F51)/M51-(N51^2))</f>
        <v>0.3885011708119079</v>
      </c>
      <c r="P51" s="7">
        <v>0</v>
      </c>
      <c r="Q51" s="7">
        <v>0</v>
      </c>
      <c r="R51" s="7" t="s">
        <v>577</v>
      </c>
      <c r="Z51" s="62"/>
    </row>
    <row r="52" spans="1:26" s="1" customFormat="1" ht="23.25">
      <c r="A52" s="10"/>
      <c r="B52" s="7" t="s">
        <v>354</v>
      </c>
      <c r="C52" s="22" t="s">
        <v>355</v>
      </c>
      <c r="D52" s="7" t="s">
        <v>31</v>
      </c>
      <c r="E52" s="7">
        <v>3</v>
      </c>
      <c r="F52" s="7">
        <v>0</v>
      </c>
      <c r="G52" s="7">
        <v>0</v>
      </c>
      <c r="H52" s="7">
        <v>6</v>
      </c>
      <c r="I52" s="7">
        <v>7</v>
      </c>
      <c r="J52" s="7">
        <v>7</v>
      </c>
      <c r="K52" s="7">
        <v>5</v>
      </c>
      <c r="L52" s="7">
        <v>61</v>
      </c>
      <c r="M52" s="7">
        <f>SUM(E52:L52)</f>
        <v>89</v>
      </c>
      <c r="N52" s="8">
        <f>((4*L52)+(3.5*K52)+(3*J52)+(2.5*I52)+(2*H52)+(1.5*G52)+(F52))/M52</f>
        <v>3.50561797752809</v>
      </c>
      <c r="O52" s="40">
        <f>SQRT((16*L52+12.25*K52+9*J52+6.25*I52+4*H52+2.25*G52+F52)/M52-(N52^2))</f>
        <v>0.9133663565349018</v>
      </c>
      <c r="P52" s="7">
        <v>0</v>
      </c>
      <c r="Q52" s="7">
        <v>0</v>
      </c>
      <c r="R52" s="7" t="s">
        <v>577</v>
      </c>
      <c r="Z52" s="62"/>
    </row>
    <row r="53" spans="1:19" s="46" customFormat="1" ht="23.25">
      <c r="A53" s="143" t="s">
        <v>42</v>
      </c>
      <c r="B53" s="143"/>
      <c r="C53" s="143"/>
      <c r="D53" s="143"/>
      <c r="E53" s="7">
        <f>SUM(E5:E23,E28:E42,E50:E52)</f>
        <v>78</v>
      </c>
      <c r="F53" s="7">
        <f aca="true" t="shared" si="17" ref="F53:L53">SUM(F5:F23,F28:F42,F50:F52)</f>
        <v>198</v>
      </c>
      <c r="G53" s="7">
        <f t="shared" si="17"/>
        <v>189</v>
      </c>
      <c r="H53" s="7">
        <f t="shared" si="17"/>
        <v>475</v>
      </c>
      <c r="I53" s="7">
        <f t="shared" si="17"/>
        <v>856</v>
      </c>
      <c r="J53" s="7">
        <f t="shared" si="17"/>
        <v>1189</v>
      </c>
      <c r="K53" s="7">
        <f t="shared" si="17"/>
        <v>1340</v>
      </c>
      <c r="L53" s="7">
        <f t="shared" si="17"/>
        <v>3636</v>
      </c>
      <c r="M53" s="91">
        <f>SUM(E53:L53)</f>
        <v>7961</v>
      </c>
      <c r="N53" s="8">
        <f>((4*L53)+(3.5*K53)+(3*J53)+(2.5*I53)+(2*H53)+(1.5*G53)+(F53))/M53</f>
        <v>3.3127119708579325</v>
      </c>
      <c r="O53" s="40">
        <f>SQRT((16*L53+12.25*K53+9*J53+6.25*I53+4*H53+2.25*G53+F53)/M53-(N53^2))</f>
        <v>0.8536078399933273</v>
      </c>
      <c r="P53" s="61">
        <f>SUM(P5:P23,P28:P42,P50:P52)</f>
        <v>16</v>
      </c>
      <c r="Q53" s="61">
        <f>SUM(Q5:Q23,Q28:Q42,Q50:Q52)</f>
        <v>0</v>
      </c>
      <c r="R53" s="93"/>
      <c r="S53" s="1"/>
    </row>
    <row r="54" spans="1:18" s="2" customFormat="1" ht="23.25">
      <c r="A54" s="163" t="s">
        <v>44</v>
      </c>
      <c r="B54" s="163"/>
      <c r="C54" s="163"/>
      <c r="D54" s="163"/>
      <c r="E54" s="29">
        <f>(E53*100)/$M53</f>
        <v>0.9797764099987438</v>
      </c>
      <c r="F54" s="29">
        <f aca="true" t="shared" si="18" ref="F54:L54">(F53*100)/$M53</f>
        <v>2.4871247330737343</v>
      </c>
      <c r="G54" s="29">
        <f t="shared" si="18"/>
        <v>2.3740736088431103</v>
      </c>
      <c r="H54" s="29">
        <f t="shared" si="18"/>
        <v>5.966587112171838</v>
      </c>
      <c r="I54" s="29">
        <f t="shared" si="18"/>
        <v>10.752418037934932</v>
      </c>
      <c r="J54" s="29">
        <f t="shared" si="18"/>
        <v>14.935309634468032</v>
      </c>
      <c r="K54" s="29">
        <f t="shared" si="18"/>
        <v>16.832056274337393</v>
      </c>
      <c r="L54" s="29">
        <f t="shared" si="18"/>
        <v>45.67265418917221</v>
      </c>
      <c r="M54" s="29">
        <f>((M53-(P53+Q53))*100)/$M53</f>
        <v>99.79902022359</v>
      </c>
      <c r="N54" s="33"/>
      <c r="O54" s="44"/>
      <c r="P54" s="29">
        <f>(P53*100)/$M53</f>
        <v>0.20097977640999876</v>
      </c>
      <c r="Q54" s="33">
        <f>(Q53*100)/$M53</f>
        <v>0</v>
      </c>
      <c r="R54" s="11"/>
    </row>
    <row r="55" ht="23.25">
      <c r="S55" s="1"/>
    </row>
    <row r="56" ht="23.25">
      <c r="S56" s="1"/>
    </row>
    <row r="57" ht="23.25">
      <c r="S57" s="1"/>
    </row>
    <row r="58" ht="23.25">
      <c r="S58" s="1"/>
    </row>
    <row r="59" ht="23.25">
      <c r="S59" s="1"/>
    </row>
    <row r="60" ht="23.25">
      <c r="S60" s="1"/>
    </row>
    <row r="61" ht="23.25">
      <c r="S61" s="1"/>
    </row>
    <row r="62" ht="23.25">
      <c r="S62" s="1"/>
    </row>
    <row r="63" ht="23.25">
      <c r="S63" s="1"/>
    </row>
    <row r="64" ht="23.25">
      <c r="S64" s="1"/>
    </row>
    <row r="65" ht="23.25">
      <c r="S65" s="1"/>
    </row>
    <row r="66" ht="23.25">
      <c r="S66" s="1"/>
    </row>
    <row r="67" ht="23.25">
      <c r="S67" s="1"/>
    </row>
    <row r="68" spans="1:18" s="1" customFormat="1" ht="29.25">
      <c r="A68" s="135" t="s">
        <v>53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</row>
    <row r="69" spans="1:18" s="1" customFormat="1" ht="29.25">
      <c r="A69" s="135" t="s">
        <v>541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</row>
    <row r="70" spans="1:18" s="17" customFormat="1" ht="21.75">
      <c r="A70" s="149" t="s">
        <v>23</v>
      </c>
      <c r="B70" s="149" t="s">
        <v>0</v>
      </c>
      <c r="C70" s="149" t="s">
        <v>33</v>
      </c>
      <c r="D70" s="149" t="s">
        <v>30</v>
      </c>
      <c r="E70" s="150" t="s">
        <v>18</v>
      </c>
      <c r="F70" s="150"/>
      <c r="G70" s="150"/>
      <c r="H70" s="150"/>
      <c r="I70" s="150"/>
      <c r="J70" s="150"/>
      <c r="K70" s="150"/>
      <c r="L70" s="150"/>
      <c r="M70" s="16" t="s">
        <v>17</v>
      </c>
      <c r="N70" s="149" t="s">
        <v>21</v>
      </c>
      <c r="O70" s="156" t="s">
        <v>22</v>
      </c>
      <c r="P70" s="117"/>
      <c r="Q70" s="117"/>
      <c r="R70" s="149" t="s">
        <v>3</v>
      </c>
    </row>
    <row r="71" spans="1:18" s="17" customFormat="1" ht="21.75">
      <c r="A71" s="149"/>
      <c r="B71" s="149"/>
      <c r="C71" s="149"/>
      <c r="D71" s="149"/>
      <c r="E71" s="15">
        <v>0</v>
      </c>
      <c r="F71" s="15">
        <v>1</v>
      </c>
      <c r="G71" s="15">
        <v>1.5</v>
      </c>
      <c r="H71" s="15">
        <v>2</v>
      </c>
      <c r="I71" s="15">
        <v>2.5</v>
      </c>
      <c r="J71" s="15">
        <v>3</v>
      </c>
      <c r="K71" s="15">
        <v>3.5</v>
      </c>
      <c r="L71" s="15">
        <v>4</v>
      </c>
      <c r="M71" s="18" t="s">
        <v>20</v>
      </c>
      <c r="N71" s="149"/>
      <c r="O71" s="156"/>
      <c r="P71" s="118" t="s">
        <v>1</v>
      </c>
      <c r="Q71" s="118" t="s">
        <v>2</v>
      </c>
      <c r="R71" s="149"/>
    </row>
    <row r="72" spans="1:18" s="17" customFormat="1" ht="20.25" customHeight="1">
      <c r="A72" s="15" t="s">
        <v>27</v>
      </c>
      <c r="B72" s="24" t="s">
        <v>187</v>
      </c>
      <c r="C72" s="24" t="s">
        <v>40</v>
      </c>
      <c r="D72" s="15" t="s">
        <v>32</v>
      </c>
      <c r="E72" s="15">
        <v>2</v>
      </c>
      <c r="F72" s="15">
        <v>8</v>
      </c>
      <c r="G72" s="15">
        <v>12</v>
      </c>
      <c r="H72" s="15">
        <v>21</v>
      </c>
      <c r="I72" s="15">
        <v>49</v>
      </c>
      <c r="J72" s="15">
        <v>164</v>
      </c>
      <c r="K72" s="15">
        <v>132</v>
      </c>
      <c r="L72" s="15">
        <v>150</v>
      </c>
      <c r="M72" s="15">
        <f>SUM(E72:L72)</f>
        <v>538</v>
      </c>
      <c r="N72" s="19">
        <f aca="true" t="shared" si="19" ref="N72:N81">((4*L72)+(3.5*K72)+(3*J72)+(2.5*I72)+(2*H72)+(1.5*G72)+(F72))/M72</f>
        <v>3.242565055762082</v>
      </c>
      <c r="O72" s="35">
        <f>SQRT((16*L72+12.25*K72+9*J72+6.25*I72+4*H72+2.25*G72+F72)/M72-(N72^2))</f>
        <v>0.6973066349645011</v>
      </c>
      <c r="P72" s="15">
        <v>0</v>
      </c>
      <c r="Q72" s="15">
        <v>0</v>
      </c>
      <c r="R72" s="15" t="s">
        <v>591</v>
      </c>
    </row>
    <row r="73" spans="1:18" s="17" customFormat="1" ht="20.25" customHeight="1">
      <c r="A73" s="20"/>
      <c r="B73" s="24" t="s">
        <v>266</v>
      </c>
      <c r="C73" s="24" t="s">
        <v>421</v>
      </c>
      <c r="D73" s="15" t="s">
        <v>32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2</v>
      </c>
      <c r="L73" s="15">
        <v>27</v>
      </c>
      <c r="M73" s="15">
        <f aca="true" t="shared" si="20" ref="M73:M81">SUM(E73:L73)</f>
        <v>29</v>
      </c>
      <c r="N73" s="19">
        <f t="shared" si="19"/>
        <v>3.9655172413793105</v>
      </c>
      <c r="O73" s="35">
        <f aca="true" t="shared" si="21" ref="O73:O81">SQRT((16*L73+12.25*K73+9*J73+6.25*I73+4*H73+2.25*G73+F73)/M73-(N73^2))</f>
        <v>0.12669774531636732</v>
      </c>
      <c r="P73" s="15">
        <v>0</v>
      </c>
      <c r="Q73" s="15">
        <v>0</v>
      </c>
      <c r="R73" s="15" t="s">
        <v>591</v>
      </c>
    </row>
    <row r="74" spans="1:18" s="17" customFormat="1" ht="20.25" customHeight="1">
      <c r="A74" s="20"/>
      <c r="B74" s="24" t="s">
        <v>115</v>
      </c>
      <c r="C74" s="24" t="s">
        <v>422</v>
      </c>
      <c r="D74" s="15" t="s">
        <v>31</v>
      </c>
      <c r="E74" s="15">
        <v>0</v>
      </c>
      <c r="F74" s="15">
        <v>1</v>
      </c>
      <c r="G74" s="15">
        <v>22</v>
      </c>
      <c r="H74" s="15">
        <v>31</v>
      </c>
      <c r="I74" s="15">
        <v>38</v>
      </c>
      <c r="J74" s="15">
        <v>71</v>
      </c>
      <c r="K74" s="15">
        <v>173</v>
      </c>
      <c r="L74" s="15">
        <v>203</v>
      </c>
      <c r="M74" s="15">
        <f>SUM(E74:L74)</f>
        <v>539</v>
      </c>
      <c r="N74" s="19">
        <f>((4*L74)+(3.5*K74)+(3*J74)+(2.5*I74)+(2*H74)+(1.5*G74)+(F74))/M74</f>
        <v>3.3794063079777366</v>
      </c>
      <c r="O74" s="35">
        <f>SQRT((16*L74+12.25*K74+9*J74+6.25*I74+4*H74+2.25*G74+F74)/M74-(N74^2))</f>
        <v>0.6980776812175081</v>
      </c>
      <c r="P74" s="15">
        <v>0</v>
      </c>
      <c r="Q74" s="15">
        <v>0</v>
      </c>
      <c r="R74" s="15" t="s">
        <v>591</v>
      </c>
    </row>
    <row r="75" spans="1:18" s="17" customFormat="1" ht="20.25" customHeight="1">
      <c r="A75" s="20"/>
      <c r="B75" s="24" t="s">
        <v>423</v>
      </c>
      <c r="C75" s="24" t="s">
        <v>593</v>
      </c>
      <c r="D75" s="15" t="s">
        <v>31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29</v>
      </c>
      <c r="M75" s="15">
        <f t="shared" si="20"/>
        <v>29</v>
      </c>
      <c r="N75" s="19">
        <f t="shared" si="19"/>
        <v>4</v>
      </c>
      <c r="O75" s="35">
        <f t="shared" si="21"/>
        <v>0</v>
      </c>
      <c r="P75" s="15">
        <v>0</v>
      </c>
      <c r="Q75" s="15">
        <v>0</v>
      </c>
      <c r="R75" s="15" t="s">
        <v>592</v>
      </c>
    </row>
    <row r="76" spans="1:18" s="17" customFormat="1" ht="20.25" customHeight="1">
      <c r="A76" s="20"/>
      <c r="B76" s="24" t="s">
        <v>188</v>
      </c>
      <c r="C76" s="24" t="s">
        <v>40</v>
      </c>
      <c r="D76" s="15" t="s">
        <v>32</v>
      </c>
      <c r="E76" s="15">
        <v>13</v>
      </c>
      <c r="F76" s="15">
        <v>12</v>
      </c>
      <c r="G76" s="15">
        <v>23</v>
      </c>
      <c r="H76" s="15">
        <v>19</v>
      </c>
      <c r="I76" s="15">
        <v>34</v>
      </c>
      <c r="J76" s="15">
        <v>56</v>
      </c>
      <c r="K76" s="15">
        <v>51</v>
      </c>
      <c r="L76" s="15">
        <v>323</v>
      </c>
      <c r="M76" s="15">
        <f t="shared" si="20"/>
        <v>531</v>
      </c>
      <c r="N76" s="19">
        <f t="shared" si="19"/>
        <v>3.4048964218455744</v>
      </c>
      <c r="O76" s="35">
        <f t="shared" si="21"/>
        <v>0.9635027799513675</v>
      </c>
      <c r="P76" s="15">
        <v>8</v>
      </c>
      <c r="Q76" s="15">
        <v>0</v>
      </c>
      <c r="R76" s="15" t="s">
        <v>592</v>
      </c>
    </row>
    <row r="77" spans="1:18" s="17" customFormat="1" ht="20.25" customHeight="1">
      <c r="A77" s="20"/>
      <c r="B77" s="24" t="s">
        <v>265</v>
      </c>
      <c r="C77" s="24" t="s">
        <v>425</v>
      </c>
      <c r="D77" s="15" t="s">
        <v>32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29</v>
      </c>
      <c r="M77" s="15">
        <f>SUM(E77:L77)</f>
        <v>29</v>
      </c>
      <c r="N77" s="19">
        <f>((4*L77)+(3.5*K77)+(3*J77)+(2.5*I77)+(2*H77)+(1.5*G77)+(F77))/M77</f>
        <v>4</v>
      </c>
      <c r="O77" s="35">
        <f>SQRT((16*L77+12.25*K77+9*J77+6.25*I77+4*H77+2.25*G77+F77)/M77-(N77^2))</f>
        <v>0</v>
      </c>
      <c r="P77" s="15">
        <v>0</v>
      </c>
      <c r="Q77" s="15">
        <v>0</v>
      </c>
      <c r="R77" s="15" t="s">
        <v>592</v>
      </c>
    </row>
    <row r="78" spans="1:18" s="17" customFormat="1" ht="20.25" customHeight="1">
      <c r="A78" s="18" t="s">
        <v>19</v>
      </c>
      <c r="B78" s="24" t="s">
        <v>594</v>
      </c>
      <c r="C78" s="24" t="s">
        <v>595</v>
      </c>
      <c r="D78" s="15" t="s">
        <v>31</v>
      </c>
      <c r="E78" s="15">
        <v>8</v>
      </c>
      <c r="F78" s="15">
        <v>6</v>
      </c>
      <c r="G78" s="15">
        <v>20</v>
      </c>
      <c r="H78" s="15">
        <v>64</v>
      </c>
      <c r="I78" s="15">
        <v>14</v>
      </c>
      <c r="J78" s="15">
        <v>38</v>
      </c>
      <c r="K78" s="15">
        <v>166</v>
      </c>
      <c r="L78" s="15">
        <v>223</v>
      </c>
      <c r="M78" s="15">
        <f t="shared" si="20"/>
        <v>539</v>
      </c>
      <c r="N78" s="19">
        <f t="shared" si="19"/>
        <v>3.3135435992578848</v>
      </c>
      <c r="O78" s="35">
        <f t="shared" si="21"/>
        <v>0.8827465274769275</v>
      </c>
      <c r="P78" s="15">
        <v>0</v>
      </c>
      <c r="Q78" s="15">
        <v>0</v>
      </c>
      <c r="R78" s="15" t="s">
        <v>592</v>
      </c>
    </row>
    <row r="79" spans="1:18" s="17" customFormat="1" ht="20.25" customHeight="1">
      <c r="A79" s="15" t="s">
        <v>28</v>
      </c>
      <c r="B79" s="24" t="s">
        <v>465</v>
      </c>
      <c r="C79" s="24" t="s">
        <v>40</v>
      </c>
      <c r="D79" s="15" t="s">
        <v>32</v>
      </c>
      <c r="E79" s="15">
        <v>6</v>
      </c>
      <c r="F79" s="15">
        <v>2</v>
      </c>
      <c r="G79" s="15">
        <v>3</v>
      </c>
      <c r="H79" s="15">
        <v>10</v>
      </c>
      <c r="I79" s="15">
        <v>5</v>
      </c>
      <c r="J79" s="15">
        <v>5</v>
      </c>
      <c r="K79" s="15">
        <v>5</v>
      </c>
      <c r="L79" s="15">
        <v>472</v>
      </c>
      <c r="M79" s="15">
        <f t="shared" si="20"/>
        <v>508</v>
      </c>
      <c r="N79" s="19">
        <f t="shared" si="19"/>
        <v>3.857283464566929</v>
      </c>
      <c r="O79" s="35">
        <f t="shared" si="21"/>
        <v>0.5950965169867234</v>
      </c>
      <c r="P79" s="15">
        <v>0</v>
      </c>
      <c r="Q79" s="15">
        <v>0</v>
      </c>
      <c r="R79" s="15" t="s">
        <v>606</v>
      </c>
    </row>
    <row r="80" spans="1:18" s="17" customFormat="1" ht="20.25" customHeight="1">
      <c r="A80" s="20"/>
      <c r="B80" s="24" t="s">
        <v>273</v>
      </c>
      <c r="C80" s="24" t="s">
        <v>466</v>
      </c>
      <c r="D80" s="15" t="s">
        <v>32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31</v>
      </c>
      <c r="M80" s="15">
        <f t="shared" si="20"/>
        <v>31</v>
      </c>
      <c r="N80" s="19">
        <f t="shared" si="19"/>
        <v>4</v>
      </c>
      <c r="O80" s="35">
        <f t="shared" si="21"/>
        <v>0</v>
      </c>
      <c r="P80" s="15">
        <v>0</v>
      </c>
      <c r="Q80" s="15">
        <v>0</v>
      </c>
      <c r="R80" s="15" t="s">
        <v>606</v>
      </c>
    </row>
    <row r="81" spans="1:18" s="17" customFormat="1" ht="20.25" customHeight="1">
      <c r="A81" s="20"/>
      <c r="B81" s="24" t="s">
        <v>608</v>
      </c>
      <c r="C81" s="24" t="s">
        <v>467</v>
      </c>
      <c r="D81" s="15" t="s">
        <v>31</v>
      </c>
      <c r="E81" s="15">
        <v>16</v>
      </c>
      <c r="F81" s="15">
        <v>33</v>
      </c>
      <c r="G81" s="15">
        <v>25</v>
      </c>
      <c r="H81" s="15">
        <v>18</v>
      </c>
      <c r="I81" s="15">
        <v>35</v>
      </c>
      <c r="J81" s="15">
        <v>87</v>
      </c>
      <c r="K81" s="15">
        <v>91</v>
      </c>
      <c r="L81" s="15">
        <v>203</v>
      </c>
      <c r="M81" s="15">
        <f t="shared" si="20"/>
        <v>508</v>
      </c>
      <c r="N81" s="19">
        <f t="shared" si="19"/>
        <v>3.1210629921259843</v>
      </c>
      <c r="O81" s="35">
        <f t="shared" si="21"/>
        <v>1.066033033776561</v>
      </c>
      <c r="P81" s="15">
        <v>0</v>
      </c>
      <c r="Q81" s="15">
        <v>0</v>
      </c>
      <c r="R81" s="15" t="s">
        <v>606</v>
      </c>
    </row>
    <row r="82" spans="1:18" s="17" customFormat="1" ht="20.25" customHeight="1">
      <c r="A82" s="20"/>
      <c r="B82" s="24" t="s">
        <v>274</v>
      </c>
      <c r="C82" s="24" t="s">
        <v>40</v>
      </c>
      <c r="D82" s="15" t="s">
        <v>31</v>
      </c>
      <c r="E82" s="15">
        <v>1</v>
      </c>
      <c r="F82" s="15">
        <v>5</v>
      </c>
      <c r="G82" s="15">
        <v>6</v>
      </c>
      <c r="H82" s="15">
        <v>12</v>
      </c>
      <c r="I82" s="15">
        <v>12</v>
      </c>
      <c r="J82" s="15">
        <v>28</v>
      </c>
      <c r="K82" s="15">
        <v>62</v>
      </c>
      <c r="L82" s="15">
        <v>365</v>
      </c>
      <c r="M82" s="15">
        <f>SUM(E82:L82)</f>
        <v>491</v>
      </c>
      <c r="N82" s="19">
        <f>((4*L82)+(3.5*K82)+(3*J82)+(2.5*I82)+(2*H82)+(1.5*G82)+(F82))/M82</f>
        <v>3.725050916496945</v>
      </c>
      <c r="O82" s="35">
        <f>SQRT((16*L82+12.25*K82+9*J82+6.25*I82+4*H82+2.25*G82+F82)/M82-(N82^2))</f>
        <v>0.6052753050996869</v>
      </c>
      <c r="P82" s="15">
        <v>15</v>
      </c>
      <c r="Q82" s="15">
        <v>0</v>
      </c>
      <c r="R82" s="15" t="s">
        <v>607</v>
      </c>
    </row>
    <row r="83" spans="1:18" s="17" customFormat="1" ht="20.25" customHeight="1">
      <c r="A83" s="20"/>
      <c r="B83" s="24" t="s">
        <v>275</v>
      </c>
      <c r="C83" s="24" t="s">
        <v>468</v>
      </c>
      <c r="D83" s="15" t="s">
        <v>32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31</v>
      </c>
      <c r="M83" s="15">
        <f>SUM(E83:L83)</f>
        <v>31</v>
      </c>
      <c r="N83" s="19">
        <f>((4*L83)+(3.5*K83)+(3*J83)+(2.5*I83)+(2*H83)+(1.5*G83)+(F83))/M83</f>
        <v>4</v>
      </c>
      <c r="O83" s="35">
        <f>SQRT((16*L83+12.25*K83+9*J83+6.25*I83+4*H83+2.25*G83+F83)/M83-(N83^2))</f>
        <v>0</v>
      </c>
      <c r="P83" s="15">
        <v>0</v>
      </c>
      <c r="Q83" s="15">
        <v>0</v>
      </c>
      <c r="R83" s="15" t="s">
        <v>607</v>
      </c>
    </row>
    <row r="84" spans="1:18" s="17" customFormat="1" ht="20.25" customHeight="1">
      <c r="A84" s="18" t="s">
        <v>19</v>
      </c>
      <c r="B84" s="24" t="s">
        <v>609</v>
      </c>
      <c r="C84" s="24" t="s">
        <v>610</v>
      </c>
      <c r="D84" s="15" t="s">
        <v>31</v>
      </c>
      <c r="E84" s="15">
        <v>9</v>
      </c>
      <c r="F84" s="15">
        <v>9</v>
      </c>
      <c r="G84" s="15">
        <v>10</v>
      </c>
      <c r="H84" s="15">
        <v>10</v>
      </c>
      <c r="I84" s="15">
        <v>28</v>
      </c>
      <c r="J84" s="15">
        <v>56</v>
      </c>
      <c r="K84" s="15">
        <v>92</v>
      </c>
      <c r="L84" s="15">
        <v>286</v>
      </c>
      <c r="M84" s="15">
        <f>SUM(E84:L84)</f>
        <v>500</v>
      </c>
      <c r="N84" s="19">
        <f>((4*L84)+(3.5*K84)+(3*J84)+(2.5*I84)+(2*H84)+(1.5*G84)+(F84))/M84</f>
        <v>3.496</v>
      </c>
      <c r="O84" s="35">
        <f>SQRT((16*L84+12.25*K84+9*J84+6.25*I84+4*H84+2.25*G84+F84)/M84-(N84^2))</f>
        <v>0.827637601852405</v>
      </c>
      <c r="P84" s="15">
        <v>5</v>
      </c>
      <c r="Q84" s="15">
        <v>1</v>
      </c>
      <c r="R84" s="15" t="s">
        <v>607</v>
      </c>
    </row>
    <row r="85" spans="1:18" s="1" customFormat="1" ht="23.25">
      <c r="A85" s="12"/>
      <c r="B85" s="47"/>
      <c r="C85" s="47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3"/>
      <c r="O85" s="37"/>
      <c r="P85" s="12"/>
      <c r="Q85" s="12"/>
      <c r="R85" s="47"/>
    </row>
    <row r="86" spans="1:18" s="1" customFormat="1" ht="23.25">
      <c r="A86" s="12"/>
      <c r="B86" s="47"/>
      <c r="C86" s="47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3"/>
      <c r="O86" s="37"/>
      <c r="P86" s="12"/>
      <c r="Q86" s="12"/>
      <c r="R86" s="47"/>
    </row>
    <row r="87" spans="1:18" s="1" customFormat="1" ht="23.25">
      <c r="A87" s="12"/>
      <c r="B87" s="47"/>
      <c r="C87" s="47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3"/>
      <c r="O87" s="37"/>
      <c r="P87" s="12"/>
      <c r="Q87" s="12"/>
      <c r="R87" s="47"/>
    </row>
    <row r="88" ht="13.5" customHeight="1"/>
    <row r="89" ht="13.5" customHeight="1"/>
    <row r="90" ht="13.5" customHeight="1"/>
    <row r="91" ht="13.5" customHeight="1"/>
    <row r="92" ht="13.5" customHeight="1"/>
    <row r="93" spans="1:18" s="45" customFormat="1" ht="29.25">
      <c r="A93" s="135" t="s">
        <v>53</v>
      </c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</row>
    <row r="94" spans="1:18" s="45" customFormat="1" ht="29.25">
      <c r="A94" s="135" t="s">
        <v>541</v>
      </c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</row>
    <row r="95" spans="1:18" s="1" customFormat="1" ht="23.25">
      <c r="A95" s="142" t="s">
        <v>23</v>
      </c>
      <c r="B95" s="142" t="s">
        <v>0</v>
      </c>
      <c r="C95" s="142" t="s">
        <v>33</v>
      </c>
      <c r="D95" s="142" t="s">
        <v>30</v>
      </c>
      <c r="E95" s="143" t="s">
        <v>18</v>
      </c>
      <c r="F95" s="143"/>
      <c r="G95" s="143"/>
      <c r="H95" s="143"/>
      <c r="I95" s="143"/>
      <c r="J95" s="143"/>
      <c r="K95" s="143"/>
      <c r="L95" s="143"/>
      <c r="M95" s="9" t="s">
        <v>17</v>
      </c>
      <c r="N95" s="142" t="s">
        <v>21</v>
      </c>
      <c r="O95" s="144" t="s">
        <v>22</v>
      </c>
      <c r="P95" s="68"/>
      <c r="Q95" s="68"/>
      <c r="R95" s="142" t="s">
        <v>3</v>
      </c>
    </row>
    <row r="96" spans="1:18" s="1" customFormat="1" ht="23.25">
      <c r="A96" s="142"/>
      <c r="B96" s="142"/>
      <c r="C96" s="142"/>
      <c r="D96" s="142"/>
      <c r="E96" s="7">
        <v>0</v>
      </c>
      <c r="F96" s="7">
        <v>1</v>
      </c>
      <c r="G96" s="7">
        <v>1.5</v>
      </c>
      <c r="H96" s="7">
        <v>2</v>
      </c>
      <c r="I96" s="7">
        <v>2.5</v>
      </c>
      <c r="J96" s="7">
        <v>3</v>
      </c>
      <c r="K96" s="7">
        <v>3.5</v>
      </c>
      <c r="L96" s="7">
        <v>4</v>
      </c>
      <c r="M96" s="11" t="s">
        <v>20</v>
      </c>
      <c r="N96" s="142"/>
      <c r="O96" s="144"/>
      <c r="P96" s="69" t="s">
        <v>1</v>
      </c>
      <c r="Q96" s="69" t="s">
        <v>2</v>
      </c>
      <c r="R96" s="142"/>
    </row>
    <row r="97" spans="1:26" s="17" customFormat="1" ht="20.25" customHeight="1">
      <c r="A97" s="15" t="s">
        <v>29</v>
      </c>
      <c r="B97" s="24" t="s">
        <v>493</v>
      </c>
      <c r="C97" s="24" t="s">
        <v>40</v>
      </c>
      <c r="D97" s="15" t="s">
        <v>32</v>
      </c>
      <c r="E97" s="15">
        <v>3</v>
      </c>
      <c r="F97" s="15">
        <v>5</v>
      </c>
      <c r="G97" s="15">
        <v>3</v>
      </c>
      <c r="H97" s="15">
        <v>1</v>
      </c>
      <c r="I97" s="15">
        <v>0</v>
      </c>
      <c r="J97" s="15">
        <v>18</v>
      </c>
      <c r="K97" s="15">
        <v>116</v>
      </c>
      <c r="L97" s="15">
        <v>345</v>
      </c>
      <c r="M97" s="15">
        <f aca="true" t="shared" si="22" ref="M97:M102">SUM(E97:L97)</f>
        <v>491</v>
      </c>
      <c r="N97" s="19">
        <f aca="true" t="shared" si="23" ref="N97:N102">((4*L97)+(3.5*K97)+(3*J97)+(2.5*I97)+(2*H97)+(1.5*G97)+(F97))/M97</f>
        <v>3.7708757637474544</v>
      </c>
      <c r="O97" s="35">
        <f aca="true" t="shared" si="24" ref="O97:O102">SQRT((16*L97+12.25*K97+9*J97+6.25*I97+4*H97+2.25*G97+F97)/M97-(N97^2))</f>
        <v>0.5281746675804344</v>
      </c>
      <c r="P97" s="15">
        <v>3</v>
      </c>
      <c r="Q97" s="15">
        <v>0</v>
      </c>
      <c r="R97" s="15" t="s">
        <v>633</v>
      </c>
      <c r="Z97" s="119"/>
    </row>
    <row r="98" spans="1:26" s="1" customFormat="1" ht="23.25">
      <c r="A98" s="68" t="s">
        <v>19</v>
      </c>
      <c r="B98" s="7" t="s">
        <v>494</v>
      </c>
      <c r="C98" s="22" t="s">
        <v>495</v>
      </c>
      <c r="D98" s="7" t="s">
        <v>32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29</v>
      </c>
      <c r="M98" s="7">
        <f t="shared" si="22"/>
        <v>29</v>
      </c>
      <c r="N98" s="8">
        <f t="shared" si="23"/>
        <v>4</v>
      </c>
      <c r="O98" s="40">
        <f t="shared" si="24"/>
        <v>0</v>
      </c>
      <c r="P98" s="7">
        <v>0</v>
      </c>
      <c r="Q98" s="7">
        <v>0</v>
      </c>
      <c r="R98" s="7" t="s">
        <v>633</v>
      </c>
      <c r="Z98" s="62"/>
    </row>
    <row r="99" spans="1:26" s="1" customFormat="1" ht="23.25">
      <c r="A99" s="10"/>
      <c r="B99" s="7" t="s">
        <v>635</v>
      </c>
      <c r="C99" s="22" t="s">
        <v>48</v>
      </c>
      <c r="D99" s="7" t="s">
        <v>31</v>
      </c>
      <c r="E99" s="7">
        <v>3</v>
      </c>
      <c r="F99" s="7">
        <v>2</v>
      </c>
      <c r="G99" s="7">
        <v>0</v>
      </c>
      <c r="H99" s="7">
        <v>14</v>
      </c>
      <c r="I99" s="7">
        <v>46</v>
      </c>
      <c r="J99" s="7">
        <v>75</v>
      </c>
      <c r="K99" s="7">
        <v>146</v>
      </c>
      <c r="L99" s="7">
        <v>208</v>
      </c>
      <c r="M99" s="7">
        <f t="shared" si="22"/>
        <v>494</v>
      </c>
      <c r="N99" s="8">
        <f t="shared" si="23"/>
        <v>3.467611336032389</v>
      </c>
      <c r="O99" s="40">
        <f t="shared" si="24"/>
        <v>0.6314653951695175</v>
      </c>
      <c r="P99" s="7">
        <v>0</v>
      </c>
      <c r="Q99" s="7">
        <v>0</v>
      </c>
      <c r="R99" s="7" t="s">
        <v>633</v>
      </c>
      <c r="Z99" s="62"/>
    </row>
    <row r="100" spans="1:26" s="1" customFormat="1" ht="23.25">
      <c r="A100" s="10"/>
      <c r="B100" s="7" t="s">
        <v>496</v>
      </c>
      <c r="C100" s="22" t="s">
        <v>40</v>
      </c>
      <c r="D100" s="7" t="s">
        <v>32</v>
      </c>
      <c r="E100" s="7">
        <v>3</v>
      </c>
      <c r="F100" s="7">
        <v>5</v>
      </c>
      <c r="G100" s="7">
        <v>8</v>
      </c>
      <c r="H100" s="7">
        <v>18</v>
      </c>
      <c r="I100" s="7">
        <v>19</v>
      </c>
      <c r="J100" s="7">
        <v>49</v>
      </c>
      <c r="K100" s="7">
        <v>96</v>
      </c>
      <c r="L100" s="7">
        <v>294</v>
      </c>
      <c r="M100" s="7">
        <f t="shared" si="22"/>
        <v>492</v>
      </c>
      <c r="N100" s="8">
        <f t="shared" si="23"/>
        <v>3.576219512195122</v>
      </c>
      <c r="O100" s="40">
        <f t="shared" si="24"/>
        <v>0.701901841938625</v>
      </c>
      <c r="P100" s="7">
        <v>0</v>
      </c>
      <c r="Q100" s="7">
        <v>0</v>
      </c>
      <c r="R100" s="7" t="s">
        <v>634</v>
      </c>
      <c r="Z100" s="62"/>
    </row>
    <row r="101" spans="1:26" s="1" customFormat="1" ht="23.25">
      <c r="A101" s="10"/>
      <c r="B101" s="7" t="s">
        <v>306</v>
      </c>
      <c r="C101" s="22" t="s">
        <v>424</v>
      </c>
      <c r="D101" s="7" t="s">
        <v>31</v>
      </c>
      <c r="E101" s="7">
        <v>5</v>
      </c>
      <c r="F101" s="7">
        <v>7</v>
      </c>
      <c r="G101" s="7">
        <v>10</v>
      </c>
      <c r="H101" s="7">
        <v>16</v>
      </c>
      <c r="I101" s="7">
        <v>24</v>
      </c>
      <c r="J101" s="7">
        <v>36</v>
      </c>
      <c r="K101" s="7">
        <v>44</v>
      </c>
      <c r="L101" s="7">
        <v>350</v>
      </c>
      <c r="M101" s="7">
        <f t="shared" si="22"/>
        <v>492</v>
      </c>
      <c r="N101" s="8">
        <f t="shared" si="23"/>
        <v>3.6097560975609757</v>
      </c>
      <c r="O101" s="40">
        <f t="shared" si="24"/>
        <v>0.7750861094723381</v>
      </c>
      <c r="P101" s="7">
        <v>0</v>
      </c>
      <c r="Q101" s="7">
        <v>0</v>
      </c>
      <c r="R101" s="7" t="s">
        <v>634</v>
      </c>
      <c r="Z101" s="62"/>
    </row>
    <row r="102" spans="1:19" s="46" customFormat="1" ht="23.25">
      <c r="A102" s="143" t="s">
        <v>42</v>
      </c>
      <c r="B102" s="143"/>
      <c r="C102" s="143"/>
      <c r="D102" s="143"/>
      <c r="E102" s="7">
        <f aca="true" t="shared" si="25" ref="E102:L102">SUM(E97:E101,E72:E84)</f>
        <v>69</v>
      </c>
      <c r="F102" s="7">
        <f t="shared" si="25"/>
        <v>95</v>
      </c>
      <c r="G102" s="7">
        <f t="shared" si="25"/>
        <v>142</v>
      </c>
      <c r="H102" s="7">
        <f t="shared" si="25"/>
        <v>234</v>
      </c>
      <c r="I102" s="7">
        <f t="shared" si="25"/>
        <v>304</v>
      </c>
      <c r="J102" s="7">
        <f t="shared" si="25"/>
        <v>683</v>
      </c>
      <c r="K102" s="7">
        <f t="shared" si="25"/>
        <v>1176</v>
      </c>
      <c r="L102" s="7">
        <f t="shared" si="25"/>
        <v>3598</v>
      </c>
      <c r="M102" s="91">
        <f t="shared" si="22"/>
        <v>6301</v>
      </c>
      <c r="N102" s="8">
        <f t="shared" si="23"/>
        <v>3.5062688462148865</v>
      </c>
      <c r="O102" s="40">
        <f t="shared" si="24"/>
        <v>0.7874897067139164</v>
      </c>
      <c r="P102" s="61">
        <f>SUM(P97:P101,P72:P84)</f>
        <v>31</v>
      </c>
      <c r="Q102" s="61">
        <f>SUM(Q97:Q101,Q72:Q84)</f>
        <v>1</v>
      </c>
      <c r="R102" s="93"/>
      <c r="S102" s="1"/>
    </row>
    <row r="103" spans="1:18" s="2" customFormat="1" ht="23.25">
      <c r="A103" s="163" t="s">
        <v>44</v>
      </c>
      <c r="B103" s="163"/>
      <c r="C103" s="163"/>
      <c r="D103" s="163"/>
      <c r="E103" s="29">
        <f aca="true" t="shared" si="26" ref="E103:L103">(E102*100)/$M102</f>
        <v>1.0950642755118236</v>
      </c>
      <c r="F103" s="29">
        <f t="shared" si="26"/>
        <v>1.5076971909220758</v>
      </c>
      <c r="G103" s="29">
        <f t="shared" si="26"/>
        <v>2.25361053800984</v>
      </c>
      <c r="H103" s="29">
        <f t="shared" si="26"/>
        <v>3.713696238692271</v>
      </c>
      <c r="I103" s="29">
        <f t="shared" si="26"/>
        <v>4.824631010950643</v>
      </c>
      <c r="J103" s="29">
        <f t="shared" si="26"/>
        <v>10.839549277892399</v>
      </c>
      <c r="K103" s="29">
        <f t="shared" si="26"/>
        <v>18.663704173940644</v>
      </c>
      <c r="L103" s="29">
        <f t="shared" si="26"/>
        <v>57.10204729408031</v>
      </c>
      <c r="M103" s="29">
        <f>((M102-(P102+Q102))*100)/$M102</f>
        <v>99.49214410411047</v>
      </c>
      <c r="N103" s="33"/>
      <c r="O103" s="44"/>
      <c r="P103" s="29">
        <f>(P102*100)/$M102</f>
        <v>0.49198539914299316</v>
      </c>
      <c r="Q103" s="33">
        <f>(Q102*100)/$M102</f>
        <v>0.01587049674654817</v>
      </c>
      <c r="R103" s="11"/>
    </row>
    <row r="104" spans="1:18" s="2" customFormat="1" ht="23.25">
      <c r="A104" s="12"/>
      <c r="B104" s="12"/>
      <c r="C104" s="12"/>
      <c r="D104" s="12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37"/>
      <c r="P104" s="13"/>
      <c r="Q104" s="13"/>
      <c r="R104" s="12"/>
    </row>
    <row r="105" spans="1:18" s="2" customFormat="1" ht="23.25">
      <c r="A105" s="12"/>
      <c r="B105" s="12"/>
      <c r="C105" s="12"/>
      <c r="D105" s="12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37"/>
      <c r="P105" s="13"/>
      <c r="Q105" s="13"/>
      <c r="R105" s="12"/>
    </row>
    <row r="106" spans="1:18" s="2" customFormat="1" ht="23.25">
      <c r="A106" s="12"/>
      <c r="B106" s="12"/>
      <c r="C106" s="12"/>
      <c r="D106" s="12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37"/>
      <c r="P106" s="13"/>
      <c r="Q106" s="13"/>
      <c r="R106" s="12"/>
    </row>
    <row r="107" spans="1:18" s="2" customFormat="1" ht="23.25">
      <c r="A107" s="12"/>
      <c r="B107" s="12"/>
      <c r="C107" s="12"/>
      <c r="D107" s="12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37"/>
      <c r="P107" s="13"/>
      <c r="Q107" s="13"/>
      <c r="R107" s="12"/>
    </row>
    <row r="108" spans="1:18" s="2" customFormat="1" ht="23.25">
      <c r="A108" s="12"/>
      <c r="B108" s="12"/>
      <c r="C108" s="12"/>
      <c r="D108" s="12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37"/>
      <c r="P108" s="13"/>
      <c r="Q108" s="13"/>
      <c r="R108" s="12"/>
    </row>
    <row r="109" spans="1:18" s="2" customFormat="1" ht="23.25">
      <c r="A109" s="12"/>
      <c r="B109" s="12"/>
      <c r="C109" s="12"/>
      <c r="D109" s="12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37"/>
      <c r="P109" s="13"/>
      <c r="Q109" s="13"/>
      <c r="R109" s="12"/>
    </row>
    <row r="110" spans="1:18" s="2" customFormat="1" ht="23.25">
      <c r="A110" s="12"/>
      <c r="B110" s="12"/>
      <c r="C110" s="12"/>
      <c r="D110" s="12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37"/>
      <c r="P110" s="13"/>
      <c r="Q110" s="13"/>
      <c r="R110" s="12"/>
    </row>
    <row r="111" spans="1:18" s="2" customFormat="1" ht="23.25">
      <c r="A111" s="12"/>
      <c r="B111" s="12"/>
      <c r="C111" s="12"/>
      <c r="D111" s="12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37"/>
      <c r="P111" s="13"/>
      <c r="Q111" s="13"/>
      <c r="R111" s="12"/>
    </row>
    <row r="112" spans="1:18" s="2" customFormat="1" ht="23.25">
      <c r="A112" s="12"/>
      <c r="B112" s="12"/>
      <c r="C112" s="12"/>
      <c r="D112" s="12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37"/>
      <c r="P112" s="13"/>
      <c r="Q112" s="13"/>
      <c r="R112" s="12"/>
    </row>
    <row r="113" spans="1:18" s="2" customFormat="1" ht="23.25">
      <c r="A113" s="12"/>
      <c r="B113" s="12"/>
      <c r="C113" s="12"/>
      <c r="D113" s="12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37"/>
      <c r="P113" s="13"/>
      <c r="Q113" s="13"/>
      <c r="R113" s="12"/>
    </row>
    <row r="114" spans="1:18" s="2" customFormat="1" ht="23.25">
      <c r="A114" s="12"/>
      <c r="B114" s="12"/>
      <c r="C114" s="12"/>
      <c r="D114" s="12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37"/>
      <c r="P114" s="13"/>
      <c r="Q114" s="13"/>
      <c r="R114" s="12"/>
    </row>
  </sheetData>
  <mergeCells count="54">
    <mergeCell ref="E70:L70"/>
    <mergeCell ref="N70:N71"/>
    <mergeCell ref="O70:O71"/>
    <mergeCell ref="A24:R24"/>
    <mergeCell ref="A25:R25"/>
    <mergeCell ref="A54:D54"/>
    <mergeCell ref="R26:R27"/>
    <mergeCell ref="R70:R71"/>
    <mergeCell ref="A53:D53"/>
    <mergeCell ref="A26:A27"/>
    <mergeCell ref="A70:A71"/>
    <mergeCell ref="B70:B71"/>
    <mergeCell ref="C70:C71"/>
    <mergeCell ref="D70:D71"/>
    <mergeCell ref="A69:R69"/>
    <mergeCell ref="A3:A4"/>
    <mergeCell ref="B3:B4"/>
    <mergeCell ref="C3:C4"/>
    <mergeCell ref="D3:D4"/>
    <mergeCell ref="E3:L3"/>
    <mergeCell ref="N3:N4"/>
    <mergeCell ref="O3:O4"/>
    <mergeCell ref="E26:L26"/>
    <mergeCell ref="N26:N27"/>
    <mergeCell ref="R48:R49"/>
    <mergeCell ref="A1:R1"/>
    <mergeCell ref="A2:R2"/>
    <mergeCell ref="A68:R68"/>
    <mergeCell ref="O26:O27"/>
    <mergeCell ref="R3:R4"/>
    <mergeCell ref="B26:B27"/>
    <mergeCell ref="C26:C27"/>
    <mergeCell ref="D26:D27"/>
    <mergeCell ref="A46:R46"/>
    <mergeCell ref="O95:O96"/>
    <mergeCell ref="R95:R96"/>
    <mergeCell ref="A47:R47"/>
    <mergeCell ref="A48:A49"/>
    <mergeCell ref="B48:B49"/>
    <mergeCell ref="C48:C49"/>
    <mergeCell ref="D48:D49"/>
    <mergeCell ref="E48:L48"/>
    <mergeCell ref="N48:N49"/>
    <mergeCell ref="O48:O49"/>
    <mergeCell ref="A102:D102"/>
    <mergeCell ref="A103:D103"/>
    <mergeCell ref="A93:R93"/>
    <mergeCell ref="A94:R94"/>
    <mergeCell ref="A95:A96"/>
    <mergeCell ref="B95:B96"/>
    <mergeCell ref="C95:C96"/>
    <mergeCell ref="D95:D96"/>
    <mergeCell ref="E95:L95"/>
    <mergeCell ref="N95:N96"/>
  </mergeCells>
  <printOptions/>
  <pageMargins left="0.83" right="0.22" top="0.61" bottom="0.54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18"/>
  <sheetViews>
    <sheetView workbookViewId="0" topLeftCell="A37">
      <selection activeCell="N28" sqref="N28"/>
    </sheetView>
  </sheetViews>
  <sheetFormatPr defaultColWidth="9.140625" defaultRowHeight="12.75"/>
  <cols>
    <col min="1" max="1" width="6.28125" style="86" customWidth="1"/>
    <col min="2" max="2" width="7.8515625" style="87" bestFit="1" customWidth="1"/>
    <col min="3" max="3" width="27.00390625" style="87" bestFit="1" customWidth="1"/>
    <col min="4" max="4" width="10.7109375" style="86" bestFit="1" customWidth="1"/>
    <col min="5" max="5" width="4.421875" style="87" bestFit="1" customWidth="1"/>
    <col min="6" max="8" width="5.421875" style="87" bestFit="1" customWidth="1"/>
    <col min="9" max="9" width="5.57421875" style="87" bestFit="1" customWidth="1"/>
    <col min="10" max="12" width="5.421875" style="87" bestFit="1" customWidth="1"/>
    <col min="13" max="13" width="13.7109375" style="86" bestFit="1" customWidth="1"/>
    <col min="14" max="14" width="4.421875" style="88" bestFit="1" customWidth="1"/>
    <col min="15" max="15" width="6.140625" style="89" customWidth="1"/>
    <col min="16" max="17" width="4.8515625" style="86" customWidth="1"/>
    <col min="18" max="18" width="9.28125" style="86" bestFit="1" customWidth="1"/>
    <col min="19" max="22" width="9.140625" style="87" customWidth="1"/>
    <col min="23" max="30" width="5.28125" style="87" customWidth="1"/>
    <col min="31" max="31" width="6.00390625" style="87" bestFit="1" customWidth="1"/>
    <col min="32" max="32" width="6.8515625" style="87" customWidth="1"/>
    <col min="33" max="16384" width="9.140625" style="87" customWidth="1"/>
  </cols>
  <sheetData>
    <row r="1" spans="1:18" s="45" customFormat="1" ht="29.25">
      <c r="A1" s="135" t="s">
        <v>54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s="45" customFormat="1" ht="29.25">
      <c r="A2" s="135" t="s">
        <v>521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18" s="1" customFormat="1" ht="23.25">
      <c r="A3" s="9" t="s">
        <v>122</v>
      </c>
      <c r="B3" s="142" t="s">
        <v>0</v>
      </c>
      <c r="C3" s="142" t="s">
        <v>33</v>
      </c>
      <c r="D3" s="142" t="s">
        <v>30</v>
      </c>
      <c r="E3" s="143" t="s">
        <v>18</v>
      </c>
      <c r="F3" s="143"/>
      <c r="G3" s="143"/>
      <c r="H3" s="143"/>
      <c r="I3" s="143"/>
      <c r="J3" s="143"/>
      <c r="K3" s="143"/>
      <c r="L3" s="143"/>
      <c r="M3" s="9" t="s">
        <v>17</v>
      </c>
      <c r="N3" s="142" t="s">
        <v>21</v>
      </c>
      <c r="O3" s="144" t="s">
        <v>22</v>
      </c>
      <c r="P3" s="68"/>
      <c r="Q3" s="68"/>
      <c r="R3" s="142" t="s">
        <v>3</v>
      </c>
    </row>
    <row r="4" spans="1:33" s="1" customFormat="1" ht="23.25">
      <c r="A4" s="11" t="s">
        <v>123</v>
      </c>
      <c r="B4" s="142"/>
      <c r="C4" s="142"/>
      <c r="D4" s="142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20</v>
      </c>
      <c r="N4" s="142"/>
      <c r="O4" s="144"/>
      <c r="P4" s="69" t="s">
        <v>1</v>
      </c>
      <c r="Q4" s="69" t="s">
        <v>2</v>
      </c>
      <c r="R4" s="142"/>
      <c r="W4" s="12">
        <v>0</v>
      </c>
      <c r="X4" s="12">
        <v>1</v>
      </c>
      <c r="Y4" s="12">
        <v>1.5</v>
      </c>
      <c r="Z4" s="12">
        <v>2</v>
      </c>
      <c r="AA4" s="12">
        <v>2.5</v>
      </c>
      <c r="AB4" s="12">
        <v>3</v>
      </c>
      <c r="AC4" s="12">
        <v>3.5</v>
      </c>
      <c r="AD4" s="12">
        <v>4</v>
      </c>
      <c r="AE4" s="12" t="s">
        <v>42</v>
      </c>
      <c r="AF4" s="12" t="s">
        <v>1</v>
      </c>
      <c r="AG4" s="1" t="s">
        <v>2</v>
      </c>
    </row>
    <row r="5" spans="1:32" s="1" customFormat="1" ht="23.25">
      <c r="A5" s="7" t="s">
        <v>24</v>
      </c>
      <c r="B5" s="71" t="s">
        <v>556</v>
      </c>
      <c r="C5" s="71" t="s">
        <v>557</v>
      </c>
      <c r="D5" s="85" t="s">
        <v>31</v>
      </c>
      <c r="E5" s="7">
        <v>0</v>
      </c>
      <c r="F5" s="7">
        <v>0</v>
      </c>
      <c r="G5" s="7">
        <v>0</v>
      </c>
      <c r="H5" s="7">
        <v>1</v>
      </c>
      <c r="I5" s="7">
        <v>0</v>
      </c>
      <c r="J5" s="7">
        <v>10</v>
      </c>
      <c r="K5" s="7">
        <v>3</v>
      </c>
      <c r="L5" s="7">
        <v>16</v>
      </c>
      <c r="M5" s="91">
        <f aca="true" t="shared" si="0" ref="M5:M22">SUM(E5:L5)</f>
        <v>30</v>
      </c>
      <c r="N5" s="8">
        <f aca="true" t="shared" si="1" ref="N5:N22">((4*L5)+(3.5*K5)+(3*J5)+(2.5*I5)+(2*H5)+(1.5*G5)+(F5))/M5</f>
        <v>3.55</v>
      </c>
      <c r="O5" s="40">
        <f aca="true" t="shared" si="2" ref="O5:O22">SQRT((16*L5+12.25*K5+9*J5+6.25*I5+4*H5+2.25*G5+F5)/M5-(N5^2))</f>
        <v>0.5377421934967241</v>
      </c>
      <c r="P5" s="7">
        <v>0</v>
      </c>
      <c r="Q5" s="7">
        <v>0</v>
      </c>
      <c r="R5" s="7" t="s">
        <v>523</v>
      </c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3" s="1" customFormat="1" ht="23.25">
      <c r="A6" s="34"/>
      <c r="B6" s="22" t="s">
        <v>102</v>
      </c>
      <c r="C6" s="22" t="s">
        <v>347</v>
      </c>
      <c r="D6" s="7" t="s">
        <v>32</v>
      </c>
      <c r="E6" s="7">
        <v>24</v>
      </c>
      <c r="F6" s="7">
        <v>118</v>
      </c>
      <c r="G6" s="7">
        <v>80</v>
      </c>
      <c r="H6" s="7">
        <v>96</v>
      </c>
      <c r="I6" s="7">
        <v>61</v>
      </c>
      <c r="J6" s="7">
        <v>54</v>
      </c>
      <c r="K6" s="7">
        <v>39</v>
      </c>
      <c r="L6" s="7">
        <v>71</v>
      </c>
      <c r="M6" s="91">
        <f t="shared" si="0"/>
        <v>543</v>
      </c>
      <c r="N6" s="8">
        <f t="shared" si="1"/>
        <v>2.14548802946593</v>
      </c>
      <c r="O6" s="40">
        <f t="shared" si="2"/>
        <v>1.1054081399800049</v>
      </c>
      <c r="P6" s="7">
        <v>0</v>
      </c>
      <c r="Q6" s="7">
        <v>0</v>
      </c>
      <c r="R6" s="7" t="s">
        <v>523</v>
      </c>
      <c r="V6" s="1" t="s">
        <v>24</v>
      </c>
      <c r="W6" s="1">
        <f>SUM(E5:E12)</f>
        <v>74</v>
      </c>
      <c r="X6" s="1">
        <f aca="true" t="shared" si="3" ref="X6:AD6">SUM(F5:F12)</f>
        <v>328</v>
      </c>
      <c r="Y6" s="1">
        <f t="shared" si="3"/>
        <v>201</v>
      </c>
      <c r="Z6" s="1">
        <f t="shared" si="3"/>
        <v>293</v>
      </c>
      <c r="AA6" s="1">
        <f t="shared" si="3"/>
        <v>256</v>
      </c>
      <c r="AB6" s="1">
        <f t="shared" si="3"/>
        <v>255</v>
      </c>
      <c r="AC6" s="1">
        <f t="shared" si="3"/>
        <v>199</v>
      </c>
      <c r="AD6" s="1">
        <f t="shared" si="3"/>
        <v>337</v>
      </c>
      <c r="AE6" s="1">
        <f>SUM(W6:AD6)</f>
        <v>1943</v>
      </c>
      <c r="AF6" s="1">
        <f>SUM(P5:P12)</f>
        <v>0</v>
      </c>
      <c r="AG6" s="1">
        <f>SUM(Q5:Q12)</f>
        <v>0</v>
      </c>
    </row>
    <row r="7" spans="1:33" s="1" customFormat="1" ht="23.25">
      <c r="A7" s="10"/>
      <c r="B7" s="22" t="s">
        <v>103</v>
      </c>
      <c r="C7" s="22" t="s">
        <v>348</v>
      </c>
      <c r="D7" s="7" t="s">
        <v>31</v>
      </c>
      <c r="E7" s="7">
        <v>1</v>
      </c>
      <c r="F7" s="7">
        <v>13</v>
      </c>
      <c r="G7" s="7">
        <v>9</v>
      </c>
      <c r="H7" s="7">
        <v>29</v>
      </c>
      <c r="I7" s="7">
        <v>23</v>
      </c>
      <c r="J7" s="7">
        <v>11</v>
      </c>
      <c r="K7" s="7">
        <v>17</v>
      </c>
      <c r="L7" s="7">
        <v>24</v>
      </c>
      <c r="M7" s="91">
        <f t="shared" si="0"/>
        <v>127</v>
      </c>
      <c r="N7" s="8">
        <f t="shared" si="1"/>
        <v>2.6023622047244093</v>
      </c>
      <c r="O7" s="40">
        <f t="shared" si="2"/>
        <v>0.9887926756514287</v>
      </c>
      <c r="P7" s="7">
        <v>0</v>
      </c>
      <c r="Q7" s="7">
        <v>0</v>
      </c>
      <c r="R7" s="7" t="s">
        <v>523</v>
      </c>
      <c r="V7" s="1" t="s">
        <v>25</v>
      </c>
      <c r="W7" s="1">
        <f>SUM(E15:E22)</f>
        <v>44</v>
      </c>
      <c r="X7" s="1">
        <f aca="true" t="shared" si="4" ref="X7:AD7">SUM(F15:F22)</f>
        <v>603</v>
      </c>
      <c r="Y7" s="1">
        <f t="shared" si="4"/>
        <v>442</v>
      </c>
      <c r="Z7" s="1">
        <f t="shared" si="4"/>
        <v>448</v>
      </c>
      <c r="AA7" s="1">
        <f t="shared" si="4"/>
        <v>284</v>
      </c>
      <c r="AB7" s="1">
        <f t="shared" si="4"/>
        <v>236</v>
      </c>
      <c r="AC7" s="1">
        <f t="shared" si="4"/>
        <v>159</v>
      </c>
      <c r="AD7" s="1">
        <f t="shared" si="4"/>
        <v>287</v>
      </c>
      <c r="AE7" s="1">
        <f>SUM(W7:AD7)</f>
        <v>2503</v>
      </c>
      <c r="AF7" s="1">
        <f>SUM(P15:P22)</f>
        <v>1</v>
      </c>
      <c r="AG7" s="1">
        <f>SUM(Q15:Q22)</f>
        <v>0</v>
      </c>
    </row>
    <row r="8" spans="1:33" s="1" customFormat="1" ht="23.25">
      <c r="A8" s="10"/>
      <c r="B8" s="22" t="s">
        <v>189</v>
      </c>
      <c r="C8" s="22" t="s">
        <v>191</v>
      </c>
      <c r="D8" s="7" t="s">
        <v>31</v>
      </c>
      <c r="E8" s="7">
        <v>0</v>
      </c>
      <c r="F8" s="7">
        <v>2</v>
      </c>
      <c r="G8" s="7">
        <v>2</v>
      </c>
      <c r="H8" s="7">
        <v>7</v>
      </c>
      <c r="I8" s="7">
        <v>12</v>
      </c>
      <c r="J8" s="7">
        <v>16</v>
      </c>
      <c r="K8" s="7">
        <v>17</v>
      </c>
      <c r="L8" s="7">
        <v>22</v>
      </c>
      <c r="M8" s="91">
        <f t="shared" si="0"/>
        <v>78</v>
      </c>
      <c r="N8" s="8">
        <f t="shared" si="1"/>
        <v>3.1346153846153846</v>
      </c>
      <c r="O8" s="40">
        <f t="shared" si="2"/>
        <v>0.7790241961741959</v>
      </c>
      <c r="P8" s="7">
        <v>0</v>
      </c>
      <c r="Q8" s="7">
        <v>0</v>
      </c>
      <c r="R8" s="7" t="s">
        <v>523</v>
      </c>
      <c r="V8" s="1" t="s">
        <v>26</v>
      </c>
      <c r="W8" s="1">
        <f>SUM(E27:E30)</f>
        <v>13</v>
      </c>
      <c r="X8" s="1">
        <f aca="true" t="shared" si="5" ref="X8:AD8">SUM(F27:F30)</f>
        <v>106</v>
      </c>
      <c r="Y8" s="1">
        <f t="shared" si="5"/>
        <v>92</v>
      </c>
      <c r="Z8" s="1">
        <f t="shared" si="5"/>
        <v>125</v>
      </c>
      <c r="AA8" s="1">
        <f t="shared" si="5"/>
        <v>151</v>
      </c>
      <c r="AB8" s="1">
        <f t="shared" si="5"/>
        <v>222</v>
      </c>
      <c r="AC8" s="1">
        <f t="shared" si="5"/>
        <v>209</v>
      </c>
      <c r="AD8" s="1">
        <f t="shared" si="5"/>
        <v>292</v>
      </c>
      <c r="AE8" s="1">
        <f>SUM(W8:AD8)</f>
        <v>1210</v>
      </c>
      <c r="AF8" s="1">
        <f>SUM(P27:P30)</f>
        <v>0</v>
      </c>
      <c r="AG8" s="1">
        <f>SUM(Q27:Q30)</f>
        <v>0</v>
      </c>
    </row>
    <row r="9" spans="1:33" s="1" customFormat="1" ht="23.25">
      <c r="A9" s="10"/>
      <c r="B9" s="22" t="s">
        <v>207</v>
      </c>
      <c r="C9" s="71" t="s">
        <v>191</v>
      </c>
      <c r="D9" s="7" t="s">
        <v>31</v>
      </c>
      <c r="E9" s="7">
        <v>6</v>
      </c>
      <c r="F9" s="7">
        <v>37</v>
      </c>
      <c r="G9" s="7">
        <v>20</v>
      </c>
      <c r="H9" s="7">
        <v>57</v>
      </c>
      <c r="I9" s="7">
        <v>70</v>
      </c>
      <c r="J9" s="7">
        <v>101</v>
      </c>
      <c r="K9" s="7">
        <v>66</v>
      </c>
      <c r="L9" s="7">
        <v>108</v>
      </c>
      <c r="M9" s="91">
        <f t="shared" si="0"/>
        <v>465</v>
      </c>
      <c r="N9" s="8">
        <f t="shared" si="1"/>
        <v>2.843010752688172</v>
      </c>
      <c r="O9" s="40">
        <f t="shared" si="2"/>
        <v>0.966692381874764</v>
      </c>
      <c r="P9" s="7">
        <v>0</v>
      </c>
      <c r="Q9" s="7">
        <v>0</v>
      </c>
      <c r="R9" s="7" t="s">
        <v>523</v>
      </c>
      <c r="V9" s="1" t="s">
        <v>27</v>
      </c>
      <c r="W9" s="47">
        <f>SUM(E49:E62)</f>
        <v>139</v>
      </c>
      <c r="X9" s="47">
        <f aca="true" t="shared" si="6" ref="X9:AD9">SUM(F49:F62)</f>
        <v>724</v>
      </c>
      <c r="Y9" s="47">
        <f t="shared" si="6"/>
        <v>586</v>
      </c>
      <c r="Z9" s="47">
        <f t="shared" si="6"/>
        <v>814</v>
      </c>
      <c r="AA9" s="47">
        <f t="shared" si="6"/>
        <v>724</v>
      </c>
      <c r="AB9" s="47">
        <f t="shared" si="6"/>
        <v>595</v>
      </c>
      <c r="AC9" s="47">
        <f t="shared" si="6"/>
        <v>396</v>
      </c>
      <c r="AD9" s="47">
        <f t="shared" si="6"/>
        <v>692</v>
      </c>
      <c r="AE9" s="1">
        <f>SUM(W9:AD9)</f>
        <v>4670</v>
      </c>
      <c r="AF9" s="1">
        <f>SUM(P49:P62)</f>
        <v>1</v>
      </c>
      <c r="AG9" s="1">
        <f>SUM(Q49:Q62)</f>
        <v>9</v>
      </c>
    </row>
    <row r="10" spans="1:33" s="1" customFormat="1" ht="23.25">
      <c r="A10" s="10"/>
      <c r="B10" s="22" t="s">
        <v>558</v>
      </c>
      <c r="C10" s="22" t="s">
        <v>559</v>
      </c>
      <c r="D10" s="7" t="s">
        <v>31</v>
      </c>
      <c r="E10" s="7">
        <v>0</v>
      </c>
      <c r="F10" s="7">
        <v>2</v>
      </c>
      <c r="G10" s="7">
        <v>0</v>
      </c>
      <c r="H10" s="7">
        <v>1</v>
      </c>
      <c r="I10" s="7">
        <v>0</v>
      </c>
      <c r="J10" s="7">
        <v>0</v>
      </c>
      <c r="K10" s="7">
        <v>4</v>
      </c>
      <c r="L10" s="7">
        <v>23</v>
      </c>
      <c r="M10" s="91">
        <f t="shared" si="0"/>
        <v>30</v>
      </c>
      <c r="N10" s="8">
        <f t="shared" si="1"/>
        <v>3.6666666666666665</v>
      </c>
      <c r="O10" s="40">
        <f t="shared" si="2"/>
        <v>0.809663853432742</v>
      </c>
      <c r="P10" s="7">
        <v>0</v>
      </c>
      <c r="Q10" s="7">
        <v>0</v>
      </c>
      <c r="R10" s="7" t="s">
        <v>524</v>
      </c>
      <c r="V10" s="1" t="s">
        <v>28</v>
      </c>
      <c r="W10" s="12">
        <f aca="true" t="shared" si="7" ref="W10:AD10">SUM(E63:E66,E72:E80)</f>
        <v>271</v>
      </c>
      <c r="X10" s="12">
        <f t="shared" si="7"/>
        <v>458</v>
      </c>
      <c r="Y10" s="12">
        <f t="shared" si="7"/>
        <v>452</v>
      </c>
      <c r="Z10" s="12">
        <f t="shared" si="7"/>
        <v>574</v>
      </c>
      <c r="AA10" s="12">
        <f t="shared" si="7"/>
        <v>628</v>
      </c>
      <c r="AB10" s="12">
        <f t="shared" si="7"/>
        <v>439</v>
      </c>
      <c r="AC10" s="12">
        <f t="shared" si="7"/>
        <v>307</v>
      </c>
      <c r="AD10" s="12">
        <f t="shared" si="7"/>
        <v>863</v>
      </c>
      <c r="AE10" s="1">
        <f>SUM(W10:AD10)</f>
        <v>3992</v>
      </c>
      <c r="AF10" s="112">
        <f>SUM(P63:P66,P72:P80)</f>
        <v>8</v>
      </c>
      <c r="AG10" s="112">
        <f>SUM(Q63:Q66,Q72:Q80)</f>
        <v>44</v>
      </c>
    </row>
    <row r="11" spans="1:33" s="1" customFormat="1" ht="23.25">
      <c r="A11" s="10"/>
      <c r="B11" s="22" t="s">
        <v>104</v>
      </c>
      <c r="C11" s="22" t="s">
        <v>349</v>
      </c>
      <c r="D11" s="7" t="s">
        <v>32</v>
      </c>
      <c r="E11" s="7">
        <v>43</v>
      </c>
      <c r="F11" s="7">
        <v>146</v>
      </c>
      <c r="G11" s="7">
        <v>80</v>
      </c>
      <c r="H11" s="7">
        <v>84</v>
      </c>
      <c r="I11" s="7">
        <v>63</v>
      </c>
      <c r="J11" s="7">
        <v>47</v>
      </c>
      <c r="K11" s="7">
        <v>30</v>
      </c>
      <c r="L11" s="7">
        <v>50</v>
      </c>
      <c r="M11" s="91">
        <f t="shared" si="0"/>
        <v>543</v>
      </c>
      <c r="N11" s="8">
        <f t="shared" si="1"/>
        <v>1.9106813996316758</v>
      </c>
      <c r="O11" s="40">
        <f t="shared" si="2"/>
        <v>1.1057509534491292</v>
      </c>
      <c r="P11" s="7">
        <v>0</v>
      </c>
      <c r="Q11" s="7">
        <v>0</v>
      </c>
      <c r="R11" s="7" t="s">
        <v>524</v>
      </c>
      <c r="V11" s="1" t="s">
        <v>29</v>
      </c>
      <c r="W11" s="12">
        <f aca="true" t="shared" si="8" ref="W11:AE11">SUM(E81:E94)</f>
        <v>18</v>
      </c>
      <c r="X11" s="12">
        <f t="shared" si="8"/>
        <v>184</v>
      </c>
      <c r="Y11" s="12">
        <f t="shared" si="8"/>
        <v>133.5</v>
      </c>
      <c r="Z11" s="12">
        <f t="shared" si="8"/>
        <v>424</v>
      </c>
      <c r="AA11" s="12">
        <f t="shared" si="8"/>
        <v>462.5</v>
      </c>
      <c r="AB11" s="12">
        <f t="shared" si="8"/>
        <v>489</v>
      </c>
      <c r="AC11" s="12">
        <f t="shared" si="8"/>
        <v>384.5</v>
      </c>
      <c r="AD11" s="12">
        <f t="shared" si="8"/>
        <v>685</v>
      </c>
      <c r="AE11" s="12">
        <f t="shared" si="8"/>
        <v>2763</v>
      </c>
      <c r="AF11" s="1">
        <f>SUM(P81:P94)</f>
        <v>6</v>
      </c>
      <c r="AG11" s="1">
        <f>SUM(Q81:Q94)</f>
        <v>0</v>
      </c>
    </row>
    <row r="12" spans="1:18" s="1" customFormat="1" ht="23.25">
      <c r="A12" s="10"/>
      <c r="B12" s="22" t="s">
        <v>105</v>
      </c>
      <c r="C12" s="22" t="s">
        <v>350</v>
      </c>
      <c r="D12" s="7" t="s">
        <v>31</v>
      </c>
      <c r="E12" s="7">
        <v>0</v>
      </c>
      <c r="F12" s="7">
        <v>10</v>
      </c>
      <c r="G12" s="7">
        <v>10</v>
      </c>
      <c r="H12" s="7">
        <v>18</v>
      </c>
      <c r="I12" s="7">
        <v>27</v>
      </c>
      <c r="J12" s="7">
        <v>16</v>
      </c>
      <c r="K12" s="7">
        <v>23</v>
      </c>
      <c r="L12" s="7">
        <v>23</v>
      </c>
      <c r="M12" s="91">
        <f t="shared" si="0"/>
        <v>127</v>
      </c>
      <c r="N12" s="8">
        <f t="shared" si="1"/>
        <v>2.748031496062992</v>
      </c>
      <c r="O12" s="40">
        <f t="shared" si="2"/>
        <v>0.9218989639843397</v>
      </c>
      <c r="P12" s="7">
        <v>0</v>
      </c>
      <c r="Q12" s="7">
        <v>0</v>
      </c>
      <c r="R12" s="7" t="s">
        <v>524</v>
      </c>
    </row>
    <row r="13" spans="1:18" s="1" customFormat="1" ht="23.25">
      <c r="A13" s="10"/>
      <c r="B13" s="22" t="s">
        <v>190</v>
      </c>
      <c r="C13" s="22" t="s">
        <v>191</v>
      </c>
      <c r="D13" s="7" t="s">
        <v>31</v>
      </c>
      <c r="E13" s="7">
        <v>0</v>
      </c>
      <c r="F13" s="7">
        <v>0</v>
      </c>
      <c r="G13" s="7">
        <v>0</v>
      </c>
      <c r="H13" s="7">
        <v>0</v>
      </c>
      <c r="I13" s="7">
        <v>1</v>
      </c>
      <c r="J13" s="7">
        <v>2</v>
      </c>
      <c r="K13" s="7">
        <v>8</v>
      </c>
      <c r="L13" s="7">
        <v>67</v>
      </c>
      <c r="M13" s="91">
        <f t="shared" si="0"/>
        <v>78</v>
      </c>
      <c r="N13" s="8">
        <f>((4*L13)+(3.5*K13)+(3*J13)+(2.5*I13)+(2*H13)+(1.5*G13)+(F13))/M13</f>
        <v>3.9038461538461537</v>
      </c>
      <c r="O13" s="40">
        <f>SQRT((16*L13+12.25*K13+9*J13+6.25*I13+4*H13+2.25*G13+F13)/M13-(N13^2))</f>
        <v>0.26623794432430015</v>
      </c>
      <c r="P13" s="7">
        <v>0</v>
      </c>
      <c r="Q13" s="7">
        <v>0</v>
      </c>
      <c r="R13" s="7" t="s">
        <v>524</v>
      </c>
    </row>
    <row r="14" spans="1:18" s="1" customFormat="1" ht="23.25">
      <c r="A14" s="11"/>
      <c r="B14" s="22" t="s">
        <v>208</v>
      </c>
      <c r="C14" s="22" t="s">
        <v>191</v>
      </c>
      <c r="D14" s="7" t="s">
        <v>31</v>
      </c>
      <c r="E14" s="7">
        <v>17</v>
      </c>
      <c r="F14" s="7">
        <v>10</v>
      </c>
      <c r="G14" s="7">
        <v>21</v>
      </c>
      <c r="H14" s="7">
        <v>31</v>
      </c>
      <c r="I14" s="7">
        <v>38</v>
      </c>
      <c r="J14" s="7">
        <v>55</v>
      </c>
      <c r="K14" s="7">
        <v>67</v>
      </c>
      <c r="L14" s="7">
        <v>226</v>
      </c>
      <c r="M14" s="91">
        <f t="shared" si="0"/>
        <v>465</v>
      </c>
      <c r="N14" s="8">
        <f>((4*L14)+(3.5*K14)+(3*J14)+(2.5*I14)+(2*H14)+(1.5*G14)+(F14))/M14</f>
        <v>3.2301075268817203</v>
      </c>
      <c r="O14" s="40">
        <f>SQRT((16*L14+12.25*K14+9*J14+6.25*I14+4*H14+2.25*G14+F14)/M14-(N14^2))</f>
        <v>1.0357880949717861</v>
      </c>
      <c r="P14" s="7">
        <v>0</v>
      </c>
      <c r="Q14" s="7">
        <v>0</v>
      </c>
      <c r="R14" s="7" t="s">
        <v>524</v>
      </c>
    </row>
    <row r="15" spans="1:33" s="1" customFormat="1" ht="23.25">
      <c r="A15" s="7" t="s">
        <v>25</v>
      </c>
      <c r="B15" s="22" t="s">
        <v>573</v>
      </c>
      <c r="C15" s="71" t="s">
        <v>374</v>
      </c>
      <c r="D15" s="7" t="s">
        <v>32</v>
      </c>
      <c r="E15" s="7">
        <v>0</v>
      </c>
      <c r="F15" s="7">
        <v>108</v>
      </c>
      <c r="G15" s="7">
        <v>142</v>
      </c>
      <c r="H15" s="7">
        <v>137</v>
      </c>
      <c r="I15" s="7">
        <v>81</v>
      </c>
      <c r="J15" s="7">
        <v>37</v>
      </c>
      <c r="K15" s="7">
        <v>22</v>
      </c>
      <c r="L15" s="7">
        <v>37</v>
      </c>
      <c r="M15" s="91">
        <f t="shared" si="0"/>
        <v>564</v>
      </c>
      <c r="N15" s="8">
        <f t="shared" si="1"/>
        <v>2.0097517730496453</v>
      </c>
      <c r="O15" s="40">
        <f t="shared" si="2"/>
        <v>0.8402511078237176</v>
      </c>
      <c r="P15" s="7">
        <v>0</v>
      </c>
      <c r="Q15" s="7">
        <v>0</v>
      </c>
      <c r="R15" s="7" t="s">
        <v>560</v>
      </c>
      <c r="T15" s="47"/>
      <c r="U15" s="47"/>
      <c r="V15" s="47" t="s">
        <v>65</v>
      </c>
      <c r="W15" s="12">
        <f>SUM(W6:W8)</f>
        <v>131</v>
      </c>
      <c r="X15" s="12">
        <f aca="true" t="shared" si="9" ref="X15:AD15">SUM(X6:X8)</f>
        <v>1037</v>
      </c>
      <c r="Y15" s="12">
        <f t="shared" si="9"/>
        <v>735</v>
      </c>
      <c r="Z15" s="12">
        <f t="shared" si="9"/>
        <v>866</v>
      </c>
      <c r="AA15" s="12">
        <f t="shared" si="9"/>
        <v>691</v>
      </c>
      <c r="AB15" s="12">
        <f t="shared" si="9"/>
        <v>713</v>
      </c>
      <c r="AC15" s="12">
        <f t="shared" si="9"/>
        <v>567</v>
      </c>
      <c r="AD15" s="12">
        <f t="shared" si="9"/>
        <v>916</v>
      </c>
      <c r="AE15" s="12">
        <f>SUM(AE6:AE9)</f>
        <v>10326</v>
      </c>
      <c r="AF15" s="12">
        <f>SUM(AF6:AF9)</f>
        <v>2</v>
      </c>
      <c r="AG15" s="12">
        <f>SUM(AG6:AG9)</f>
        <v>9</v>
      </c>
    </row>
    <row r="16" spans="1:33" s="1" customFormat="1" ht="23.25">
      <c r="A16" s="9"/>
      <c r="B16" s="22" t="s">
        <v>574</v>
      </c>
      <c r="C16" s="22" t="s">
        <v>575</v>
      </c>
      <c r="D16" s="7" t="s">
        <v>31</v>
      </c>
      <c r="E16" s="7">
        <v>0</v>
      </c>
      <c r="F16" s="7">
        <v>9</v>
      </c>
      <c r="G16" s="7">
        <v>6</v>
      </c>
      <c r="H16" s="7">
        <v>10</v>
      </c>
      <c r="I16" s="7">
        <v>10</v>
      </c>
      <c r="J16" s="7">
        <v>24</v>
      </c>
      <c r="K16" s="7">
        <v>25</v>
      </c>
      <c r="L16" s="7">
        <v>41</v>
      </c>
      <c r="M16" s="91">
        <f t="shared" si="0"/>
        <v>125</v>
      </c>
      <c r="N16" s="8">
        <f t="shared" si="1"/>
        <v>3.092</v>
      </c>
      <c r="O16" s="40">
        <f t="shared" si="2"/>
        <v>0.9303418726468247</v>
      </c>
      <c r="P16" s="7">
        <v>0</v>
      </c>
      <c r="Q16" s="7">
        <v>0</v>
      </c>
      <c r="R16" s="7" t="s">
        <v>560</v>
      </c>
      <c r="T16" s="47"/>
      <c r="U16" s="47"/>
      <c r="V16" s="47" t="s">
        <v>66</v>
      </c>
      <c r="W16" s="12">
        <f>SUM(W9:W11)</f>
        <v>428</v>
      </c>
      <c r="X16" s="12">
        <f aca="true" t="shared" si="10" ref="X16:AD16">SUM(X9:X11)</f>
        <v>1366</v>
      </c>
      <c r="Y16" s="12">
        <f t="shared" si="10"/>
        <v>1171.5</v>
      </c>
      <c r="Z16" s="12">
        <f t="shared" si="10"/>
        <v>1812</v>
      </c>
      <c r="AA16" s="12">
        <f t="shared" si="10"/>
        <v>1814.5</v>
      </c>
      <c r="AB16" s="12">
        <f t="shared" si="10"/>
        <v>1523</v>
      </c>
      <c r="AC16" s="12">
        <f t="shared" si="10"/>
        <v>1087.5</v>
      </c>
      <c r="AD16" s="12">
        <f t="shared" si="10"/>
        <v>2240</v>
      </c>
      <c r="AE16" s="12">
        <f>SUM(AE9:AE26)</f>
        <v>6352</v>
      </c>
      <c r="AF16" s="12">
        <f>SUM(AF9:AF26)</f>
        <v>18</v>
      </c>
      <c r="AG16" s="12">
        <f>SUM(AG9:AG26)</f>
        <v>145</v>
      </c>
    </row>
    <row r="17" spans="1:33" s="1" customFormat="1" ht="23.25">
      <c r="A17" s="10"/>
      <c r="B17" s="22" t="s">
        <v>210</v>
      </c>
      <c r="C17" s="22" t="s">
        <v>191</v>
      </c>
      <c r="D17" s="7" t="s">
        <v>31</v>
      </c>
      <c r="E17" s="7">
        <v>0</v>
      </c>
      <c r="F17" s="7">
        <v>7</v>
      </c>
      <c r="G17" s="7">
        <v>11</v>
      </c>
      <c r="H17" s="7">
        <v>9</v>
      </c>
      <c r="I17" s="7">
        <v>9</v>
      </c>
      <c r="J17" s="7">
        <v>20</v>
      </c>
      <c r="K17" s="7">
        <v>18</v>
      </c>
      <c r="L17" s="7">
        <v>51</v>
      </c>
      <c r="M17" s="91">
        <f t="shared" si="0"/>
        <v>125</v>
      </c>
      <c r="N17" s="8">
        <f t="shared" si="1"/>
        <v>3.128</v>
      </c>
      <c r="O17" s="40">
        <f t="shared" si="2"/>
        <v>0.9693379183752171</v>
      </c>
      <c r="P17" s="7">
        <v>0</v>
      </c>
      <c r="Q17" s="7">
        <v>0</v>
      </c>
      <c r="R17" s="7" t="s">
        <v>560</v>
      </c>
      <c r="T17" s="47"/>
      <c r="U17" s="47"/>
      <c r="V17" s="74" t="s">
        <v>67</v>
      </c>
      <c r="W17" s="12">
        <f>SUM(W15:W16)</f>
        <v>559</v>
      </c>
      <c r="X17" s="12">
        <f aca="true" t="shared" si="11" ref="X17:AG17">SUM(X15:X16)</f>
        <v>2403</v>
      </c>
      <c r="Y17" s="12">
        <f t="shared" si="11"/>
        <v>1906.5</v>
      </c>
      <c r="Z17" s="12">
        <f t="shared" si="11"/>
        <v>2678</v>
      </c>
      <c r="AA17" s="12">
        <f t="shared" si="11"/>
        <v>2505.5</v>
      </c>
      <c r="AB17" s="12">
        <f t="shared" si="11"/>
        <v>2236</v>
      </c>
      <c r="AC17" s="12">
        <f t="shared" si="11"/>
        <v>1654.5</v>
      </c>
      <c r="AD17" s="12">
        <f t="shared" si="11"/>
        <v>3156</v>
      </c>
      <c r="AE17" s="12">
        <f t="shared" si="11"/>
        <v>10053</v>
      </c>
      <c r="AF17" s="12">
        <f t="shared" si="11"/>
        <v>29</v>
      </c>
      <c r="AG17" s="12">
        <f t="shared" si="11"/>
        <v>232</v>
      </c>
    </row>
    <row r="18" spans="1:30" s="1" customFormat="1" ht="23.25">
      <c r="A18" s="10"/>
      <c r="B18" s="22" t="s">
        <v>211</v>
      </c>
      <c r="C18" s="22" t="s">
        <v>191</v>
      </c>
      <c r="D18" s="7" t="s">
        <v>31</v>
      </c>
      <c r="E18" s="7">
        <v>1</v>
      </c>
      <c r="F18" s="7">
        <v>124</v>
      </c>
      <c r="G18" s="7">
        <v>132</v>
      </c>
      <c r="H18" s="7">
        <v>106</v>
      </c>
      <c r="I18" s="7">
        <v>32</v>
      </c>
      <c r="J18" s="7">
        <v>18</v>
      </c>
      <c r="K18" s="7">
        <v>17</v>
      </c>
      <c r="L18" s="7">
        <v>9</v>
      </c>
      <c r="M18" s="91">
        <f t="shared" si="0"/>
        <v>439</v>
      </c>
      <c r="N18" s="8">
        <f t="shared" si="1"/>
        <v>1.7391799544419135</v>
      </c>
      <c r="O18" s="40">
        <f t="shared" si="2"/>
        <v>0.7259995933399952</v>
      </c>
      <c r="P18" s="7">
        <v>0</v>
      </c>
      <c r="Q18" s="7">
        <v>0</v>
      </c>
      <c r="R18" s="7" t="s">
        <v>560</v>
      </c>
      <c r="T18" s="47"/>
      <c r="U18" s="47"/>
      <c r="W18" s="47"/>
      <c r="X18" s="47"/>
      <c r="Y18" s="47"/>
      <c r="Z18" s="47"/>
      <c r="AA18" s="47"/>
      <c r="AB18" s="47"/>
      <c r="AC18" s="47"/>
      <c r="AD18" s="47"/>
    </row>
    <row r="19" spans="1:30" s="1" customFormat="1" ht="23.25">
      <c r="A19" s="10"/>
      <c r="B19" s="22" t="s">
        <v>192</v>
      </c>
      <c r="C19" s="71" t="s">
        <v>375</v>
      </c>
      <c r="D19" s="7" t="s">
        <v>32</v>
      </c>
      <c r="E19" s="7">
        <v>36</v>
      </c>
      <c r="F19" s="7">
        <v>272</v>
      </c>
      <c r="G19" s="7">
        <v>81</v>
      </c>
      <c r="H19" s="7">
        <v>77</v>
      </c>
      <c r="I19" s="7">
        <v>39</v>
      </c>
      <c r="J19" s="7">
        <v>32</v>
      </c>
      <c r="K19" s="7">
        <v>11</v>
      </c>
      <c r="L19" s="7">
        <v>15</v>
      </c>
      <c r="M19" s="91">
        <f t="shared" si="0"/>
        <v>563</v>
      </c>
      <c r="N19" s="8">
        <f t="shared" si="1"/>
        <v>1.4911190053285968</v>
      </c>
      <c r="O19" s="40">
        <f t="shared" si="2"/>
        <v>0.8605789234745836</v>
      </c>
      <c r="P19" s="7">
        <v>1</v>
      </c>
      <c r="Q19" s="7">
        <v>0</v>
      </c>
      <c r="R19" s="7" t="s">
        <v>561</v>
      </c>
      <c r="T19" s="47"/>
      <c r="U19" s="47"/>
      <c r="W19" s="47"/>
      <c r="X19" s="47"/>
      <c r="Y19" s="47"/>
      <c r="Z19" s="47"/>
      <c r="AA19" s="47"/>
      <c r="AB19" s="47"/>
      <c r="AC19" s="47"/>
      <c r="AD19" s="47"/>
    </row>
    <row r="20" spans="1:30" s="1" customFormat="1" ht="23.25">
      <c r="A20" s="10"/>
      <c r="B20" s="34" t="s">
        <v>193</v>
      </c>
      <c r="C20" s="22" t="s">
        <v>376</v>
      </c>
      <c r="D20" s="7" t="s">
        <v>31</v>
      </c>
      <c r="E20" s="7">
        <v>0</v>
      </c>
      <c r="F20" s="7">
        <v>13</v>
      </c>
      <c r="G20" s="7">
        <v>8</v>
      </c>
      <c r="H20" s="7">
        <v>4</v>
      </c>
      <c r="I20" s="7">
        <v>8</v>
      </c>
      <c r="J20" s="7">
        <v>12</v>
      </c>
      <c r="K20" s="7">
        <v>17</v>
      </c>
      <c r="L20" s="7">
        <v>63</v>
      </c>
      <c r="M20" s="91">
        <f>SUM(E20:L20)</f>
        <v>125</v>
      </c>
      <c r="N20" s="8">
        <f>((4*L20)+(3.5*K20)+(3*J20)+(2.5*I20)+(2*H20)+(1.5*G20)+(F20))/M20</f>
        <v>3.204</v>
      </c>
      <c r="O20" s="40">
        <f>SQRT((16*L20+12.25*K20+9*J20+6.25*I20+4*H20+2.25*G20+F20)/M20-(N20^2))</f>
        <v>1.0508967599150727</v>
      </c>
      <c r="P20" s="7">
        <v>0</v>
      </c>
      <c r="Q20" s="7">
        <v>0</v>
      </c>
      <c r="R20" s="7" t="s">
        <v>561</v>
      </c>
      <c r="T20" s="47"/>
      <c r="U20" s="47"/>
      <c r="W20" s="47"/>
      <c r="X20" s="47"/>
      <c r="Y20" s="47"/>
      <c r="Z20" s="47"/>
      <c r="AA20" s="47"/>
      <c r="AB20" s="47"/>
      <c r="AC20" s="47"/>
      <c r="AD20" s="47"/>
    </row>
    <row r="21" spans="1:30" s="1" customFormat="1" ht="23.25">
      <c r="A21" s="10"/>
      <c r="B21" s="34" t="s">
        <v>212</v>
      </c>
      <c r="C21" s="22" t="s">
        <v>191</v>
      </c>
      <c r="D21" s="7" t="s">
        <v>31</v>
      </c>
      <c r="E21" s="7">
        <v>0</v>
      </c>
      <c r="F21" s="7">
        <v>18</v>
      </c>
      <c r="G21" s="7">
        <v>14</v>
      </c>
      <c r="H21" s="7">
        <v>18</v>
      </c>
      <c r="I21" s="7">
        <v>14</v>
      </c>
      <c r="J21" s="7">
        <v>19</v>
      </c>
      <c r="K21" s="7">
        <v>9</v>
      </c>
      <c r="L21" s="7">
        <v>33</v>
      </c>
      <c r="M21" s="91">
        <f>SUM(E21:L21)</f>
        <v>125</v>
      </c>
      <c r="N21" s="8">
        <f>((4*L21)+(3.5*K21)+(3*J21)+(2.5*I21)+(2*H21)+(1.5*G21)+(F21))/M21</f>
        <v>2.644</v>
      </c>
      <c r="O21" s="40">
        <f>SQRT((16*L21+12.25*K21+9*J21+6.25*I21+4*H21+2.25*G21+F21)/M21-(N21^2))</f>
        <v>1.0748320799082989</v>
      </c>
      <c r="P21" s="7">
        <v>0</v>
      </c>
      <c r="Q21" s="7">
        <v>0</v>
      </c>
      <c r="R21" s="7" t="s">
        <v>561</v>
      </c>
      <c r="T21" s="47"/>
      <c r="U21" s="47"/>
      <c r="W21" s="47"/>
      <c r="X21" s="47"/>
      <c r="Y21" s="47"/>
      <c r="Z21" s="47"/>
      <c r="AA21" s="47"/>
      <c r="AB21" s="47"/>
      <c r="AC21" s="47"/>
      <c r="AD21" s="47"/>
    </row>
    <row r="22" spans="1:30" s="1" customFormat="1" ht="23.25">
      <c r="A22" s="11"/>
      <c r="B22" s="22" t="s">
        <v>213</v>
      </c>
      <c r="C22" s="22" t="s">
        <v>191</v>
      </c>
      <c r="D22" s="7" t="s">
        <v>31</v>
      </c>
      <c r="E22" s="7">
        <v>7</v>
      </c>
      <c r="F22" s="7">
        <v>52</v>
      </c>
      <c r="G22" s="7">
        <v>48</v>
      </c>
      <c r="H22" s="7">
        <v>87</v>
      </c>
      <c r="I22" s="7">
        <v>91</v>
      </c>
      <c r="J22" s="7">
        <v>74</v>
      </c>
      <c r="K22" s="7">
        <v>40</v>
      </c>
      <c r="L22" s="7">
        <v>38</v>
      </c>
      <c r="M22" s="91">
        <f t="shared" si="0"/>
        <v>437</v>
      </c>
      <c r="N22" s="8">
        <f t="shared" si="1"/>
        <v>2.3787185354691074</v>
      </c>
      <c r="O22" s="40">
        <f t="shared" si="2"/>
        <v>0.9177528051689996</v>
      </c>
      <c r="P22" s="7">
        <v>0</v>
      </c>
      <c r="Q22" s="7">
        <v>0</v>
      </c>
      <c r="R22" s="7" t="s">
        <v>561</v>
      </c>
      <c r="T22" s="47"/>
      <c r="U22" s="47"/>
      <c r="W22" s="47"/>
      <c r="X22" s="47"/>
      <c r="Y22" s="47"/>
      <c r="Z22" s="47"/>
      <c r="AA22" s="47"/>
      <c r="AB22" s="47"/>
      <c r="AC22" s="47"/>
      <c r="AD22" s="47"/>
    </row>
    <row r="23" spans="1:18" s="45" customFormat="1" ht="29.25">
      <c r="A23" s="135" t="s">
        <v>54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</row>
    <row r="24" spans="1:18" s="45" customFormat="1" ht="29.25">
      <c r="A24" s="135" t="s">
        <v>521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</row>
    <row r="25" spans="1:18" s="1" customFormat="1" ht="23.25">
      <c r="A25" s="9" t="s">
        <v>122</v>
      </c>
      <c r="B25" s="142" t="s">
        <v>0</v>
      </c>
      <c r="C25" s="142" t="s">
        <v>33</v>
      </c>
      <c r="D25" s="142" t="s">
        <v>30</v>
      </c>
      <c r="E25" s="143" t="s">
        <v>18</v>
      </c>
      <c r="F25" s="143"/>
      <c r="G25" s="143"/>
      <c r="H25" s="143"/>
      <c r="I25" s="143"/>
      <c r="J25" s="143"/>
      <c r="K25" s="143"/>
      <c r="L25" s="143"/>
      <c r="M25" s="9" t="s">
        <v>17</v>
      </c>
      <c r="N25" s="142" t="s">
        <v>21</v>
      </c>
      <c r="O25" s="144" t="s">
        <v>22</v>
      </c>
      <c r="P25" s="68"/>
      <c r="Q25" s="68"/>
      <c r="R25" s="142" t="s">
        <v>3</v>
      </c>
    </row>
    <row r="26" spans="1:33" s="1" customFormat="1" ht="23.25">
      <c r="A26" s="11" t="s">
        <v>123</v>
      </c>
      <c r="B26" s="142"/>
      <c r="C26" s="142"/>
      <c r="D26" s="142"/>
      <c r="E26" s="7">
        <v>0</v>
      </c>
      <c r="F26" s="7">
        <v>1</v>
      </c>
      <c r="G26" s="7">
        <v>1.5</v>
      </c>
      <c r="H26" s="7">
        <v>2</v>
      </c>
      <c r="I26" s="7">
        <v>2.5</v>
      </c>
      <c r="J26" s="7">
        <v>3</v>
      </c>
      <c r="K26" s="7">
        <v>3.5</v>
      </c>
      <c r="L26" s="7">
        <v>4</v>
      </c>
      <c r="M26" s="11" t="s">
        <v>20</v>
      </c>
      <c r="N26" s="142"/>
      <c r="O26" s="144"/>
      <c r="P26" s="69" t="s">
        <v>1</v>
      </c>
      <c r="Q26" s="69" t="s">
        <v>2</v>
      </c>
      <c r="R26" s="142"/>
      <c r="W26" s="12">
        <v>0</v>
      </c>
      <c r="X26" s="12">
        <v>1</v>
      </c>
      <c r="Y26" s="12">
        <v>1.5</v>
      </c>
      <c r="Z26" s="12">
        <v>2</v>
      </c>
      <c r="AA26" s="12">
        <v>2.5</v>
      </c>
      <c r="AB26" s="12">
        <v>3</v>
      </c>
      <c r="AC26" s="12">
        <v>3.5</v>
      </c>
      <c r="AD26" s="12">
        <v>4</v>
      </c>
      <c r="AE26" s="12" t="s">
        <v>42</v>
      </c>
      <c r="AF26" s="12" t="s">
        <v>1</v>
      </c>
      <c r="AG26" s="1" t="s">
        <v>2</v>
      </c>
    </row>
    <row r="27" spans="1:21" s="1" customFormat="1" ht="23.25">
      <c r="A27" s="7" t="s">
        <v>26</v>
      </c>
      <c r="B27" s="22" t="s">
        <v>260</v>
      </c>
      <c r="C27" s="22" t="s">
        <v>410</v>
      </c>
      <c r="D27" s="7" t="s">
        <v>32</v>
      </c>
      <c r="E27" s="7">
        <v>9</v>
      </c>
      <c r="F27" s="7">
        <v>71</v>
      </c>
      <c r="G27" s="7">
        <v>71</v>
      </c>
      <c r="H27" s="7">
        <v>90</v>
      </c>
      <c r="I27" s="7">
        <v>89</v>
      </c>
      <c r="J27" s="7">
        <v>112</v>
      </c>
      <c r="K27" s="7">
        <v>58</v>
      </c>
      <c r="L27" s="7">
        <v>48</v>
      </c>
      <c r="M27" s="91">
        <f aca="true" t="shared" si="12" ref="M27:M34">SUM(E27:L27)</f>
        <v>548</v>
      </c>
      <c r="N27" s="8">
        <f aca="true" t="shared" si="13" ref="N27:N34">((4*L27)+(3.5*K27)+(3*J27)+(2.5*I27)+(2*H27)+(1.5*G27)+(F27))/M27</f>
        <v>2.3923357664233578</v>
      </c>
      <c r="O27" s="40">
        <f aca="true" t="shared" si="14" ref="O27:O34">SQRT((16*L27+12.25*K27+9*J27+6.25*I27+4*H27+2.25*G27+F27)/M27-(N27^2))</f>
        <v>0.9524725892361994</v>
      </c>
      <c r="P27" s="7">
        <v>0</v>
      </c>
      <c r="Q27" s="7">
        <v>0</v>
      </c>
      <c r="R27" s="7" t="s">
        <v>576</v>
      </c>
      <c r="T27" s="12"/>
      <c r="U27" s="12"/>
    </row>
    <row r="28" spans="1:21" s="1" customFormat="1" ht="23.25">
      <c r="A28" s="9" t="s">
        <v>19</v>
      </c>
      <c r="B28" s="22" t="s">
        <v>261</v>
      </c>
      <c r="C28" s="71" t="s">
        <v>411</v>
      </c>
      <c r="D28" s="7" t="s">
        <v>31</v>
      </c>
      <c r="E28" s="7">
        <v>0</v>
      </c>
      <c r="F28" s="7">
        <v>1</v>
      </c>
      <c r="G28" s="7">
        <v>0</v>
      </c>
      <c r="H28" s="7">
        <v>5</v>
      </c>
      <c r="I28" s="7">
        <v>4</v>
      </c>
      <c r="J28" s="7">
        <v>28</v>
      </c>
      <c r="K28" s="7">
        <v>36</v>
      </c>
      <c r="L28" s="7">
        <v>44</v>
      </c>
      <c r="M28" s="91">
        <f t="shared" si="12"/>
        <v>118</v>
      </c>
      <c r="N28" s="8">
        <f t="shared" si="13"/>
        <v>3.4491525423728815</v>
      </c>
      <c r="O28" s="40">
        <f t="shared" si="14"/>
        <v>0.5763334961328581</v>
      </c>
      <c r="P28" s="7">
        <v>0</v>
      </c>
      <c r="Q28" s="7">
        <v>0</v>
      </c>
      <c r="R28" s="7" t="s">
        <v>576</v>
      </c>
      <c r="T28" s="12"/>
      <c r="U28" s="12"/>
    </row>
    <row r="29" spans="1:31" s="1" customFormat="1" ht="23.25">
      <c r="A29" s="10"/>
      <c r="B29" s="22" t="s">
        <v>259</v>
      </c>
      <c r="C29" s="22" t="s">
        <v>191</v>
      </c>
      <c r="D29" s="7" t="s">
        <v>31</v>
      </c>
      <c r="E29" s="7">
        <v>0</v>
      </c>
      <c r="F29" s="7">
        <v>0</v>
      </c>
      <c r="G29" s="7">
        <v>1</v>
      </c>
      <c r="H29" s="7">
        <v>12</v>
      </c>
      <c r="I29" s="7">
        <v>19</v>
      </c>
      <c r="J29" s="7">
        <v>21</v>
      </c>
      <c r="K29" s="7">
        <v>19</v>
      </c>
      <c r="L29" s="7">
        <v>46</v>
      </c>
      <c r="M29" s="91">
        <f>SUM(E29:L29)</f>
        <v>118</v>
      </c>
      <c r="N29" s="8">
        <f>((4*L29)+(3.5*K29)+(3*J29)+(2.5*I29)+(2*H29)+(1.5*G29)+(F29))/M29</f>
        <v>3.2754237288135593</v>
      </c>
      <c r="O29" s="40">
        <f>SQRT((16*L29+12.25*K29+9*J29+6.25*I29+4*H29+2.25*G29+F29)/M29-(N29^2))</f>
        <v>0.7178046144471978</v>
      </c>
      <c r="P29" s="7">
        <v>0</v>
      </c>
      <c r="Q29" s="7">
        <v>0</v>
      </c>
      <c r="R29" s="7" t="s">
        <v>576</v>
      </c>
      <c r="T29" s="12"/>
      <c r="U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s="1" customFormat="1" ht="23.25">
      <c r="A30" s="10"/>
      <c r="B30" s="22" t="s">
        <v>589</v>
      </c>
      <c r="C30" s="22" t="s">
        <v>191</v>
      </c>
      <c r="D30" s="7" t="s">
        <v>31</v>
      </c>
      <c r="E30" s="7">
        <v>4</v>
      </c>
      <c r="F30" s="7">
        <v>34</v>
      </c>
      <c r="G30" s="7">
        <v>20</v>
      </c>
      <c r="H30" s="7">
        <v>18</v>
      </c>
      <c r="I30" s="7">
        <v>39</v>
      </c>
      <c r="J30" s="7">
        <v>61</v>
      </c>
      <c r="K30" s="7">
        <v>96</v>
      </c>
      <c r="L30" s="7">
        <v>154</v>
      </c>
      <c r="M30" s="91">
        <f t="shared" si="12"/>
        <v>426</v>
      </c>
      <c r="N30" s="8">
        <f t="shared" si="13"/>
        <v>3.1279342723004695</v>
      </c>
      <c r="O30" s="40">
        <f t="shared" si="14"/>
        <v>0.987929002504597</v>
      </c>
      <c r="P30" s="7">
        <v>0</v>
      </c>
      <c r="Q30" s="7">
        <v>0</v>
      </c>
      <c r="R30" s="7" t="s">
        <v>576</v>
      </c>
      <c r="T30" s="12"/>
      <c r="U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s="1" customFormat="1" ht="23.25">
      <c r="A31" s="10"/>
      <c r="B31" s="22" t="s">
        <v>262</v>
      </c>
      <c r="C31" s="71" t="s">
        <v>412</v>
      </c>
      <c r="D31" s="7" t="s">
        <v>32</v>
      </c>
      <c r="E31" s="7">
        <v>5</v>
      </c>
      <c r="F31" s="7">
        <v>62</v>
      </c>
      <c r="G31" s="7">
        <v>72</v>
      </c>
      <c r="H31" s="7">
        <v>67</v>
      </c>
      <c r="I31" s="7">
        <v>92</v>
      </c>
      <c r="J31" s="7">
        <v>89</v>
      </c>
      <c r="K31" s="7">
        <v>76</v>
      </c>
      <c r="L31" s="7">
        <v>75</v>
      </c>
      <c r="M31" s="91">
        <f t="shared" si="12"/>
        <v>538</v>
      </c>
      <c r="N31" s="8">
        <f t="shared" si="13"/>
        <v>2.54089219330855</v>
      </c>
      <c r="O31" s="40">
        <f t="shared" si="14"/>
        <v>0.9884090063543545</v>
      </c>
      <c r="P31" s="7">
        <v>1</v>
      </c>
      <c r="Q31" s="7">
        <v>6</v>
      </c>
      <c r="R31" s="7" t="s">
        <v>577</v>
      </c>
      <c r="T31" s="12"/>
      <c r="U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s="1" customFormat="1" ht="23.25">
      <c r="A32" s="10"/>
      <c r="B32" s="22" t="s">
        <v>263</v>
      </c>
      <c r="C32" s="71" t="s">
        <v>413</v>
      </c>
      <c r="D32" s="7" t="s">
        <v>31</v>
      </c>
      <c r="E32" s="7">
        <v>0</v>
      </c>
      <c r="F32" s="7">
        <v>5</v>
      </c>
      <c r="G32" s="7">
        <v>2</v>
      </c>
      <c r="H32" s="7">
        <v>7</v>
      </c>
      <c r="I32" s="7">
        <v>5</v>
      </c>
      <c r="J32" s="7">
        <v>24</v>
      </c>
      <c r="K32" s="7">
        <v>29</v>
      </c>
      <c r="L32" s="7">
        <v>44</v>
      </c>
      <c r="M32" s="91">
        <f>SUM(E32:L32)</f>
        <v>116</v>
      </c>
      <c r="N32" s="8">
        <f>((4*L32)+(3.5*K32)+(3*J32)+(2.5*I32)+(2*H32)+(1.5*G32)+(F32))/M32</f>
        <v>3.310344827586207</v>
      </c>
      <c r="O32" s="40">
        <f>SQRT((16*L32+12.25*K32+9*J32+6.25*I32+4*H32+2.25*G32+F32)/M32-(N32^2))</f>
        <v>0.792353468488004</v>
      </c>
      <c r="P32" s="7">
        <v>0</v>
      </c>
      <c r="Q32" s="7">
        <v>0</v>
      </c>
      <c r="R32" s="7" t="s">
        <v>577</v>
      </c>
      <c r="T32" s="12"/>
      <c r="U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s="1" customFormat="1" ht="23.25">
      <c r="A33" s="10"/>
      <c r="B33" s="22" t="s">
        <v>414</v>
      </c>
      <c r="C33" s="22" t="s">
        <v>191</v>
      </c>
      <c r="D33" s="7" t="s">
        <v>31</v>
      </c>
      <c r="E33" s="7">
        <v>0</v>
      </c>
      <c r="F33" s="7">
        <v>58</v>
      </c>
      <c r="G33" s="7">
        <v>19</v>
      </c>
      <c r="H33" s="7">
        <v>39</v>
      </c>
      <c r="I33" s="7">
        <v>59</v>
      </c>
      <c r="J33" s="7">
        <v>77</v>
      </c>
      <c r="K33" s="7">
        <v>78</v>
      </c>
      <c r="L33" s="7">
        <v>205</v>
      </c>
      <c r="M33" s="91">
        <f t="shared" si="12"/>
        <v>535</v>
      </c>
      <c r="N33" s="8">
        <f t="shared" si="13"/>
        <v>3.0579439252336447</v>
      </c>
      <c r="O33" s="40">
        <f t="shared" si="14"/>
        <v>1.015030719407842</v>
      </c>
      <c r="P33" s="7">
        <v>5</v>
      </c>
      <c r="Q33" s="7">
        <v>0</v>
      </c>
      <c r="R33" s="7" t="s">
        <v>577</v>
      </c>
      <c r="T33" s="12"/>
      <c r="U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29" s="1" customFormat="1" ht="23.25">
      <c r="A34" s="143" t="s">
        <v>42</v>
      </c>
      <c r="B34" s="143"/>
      <c r="C34" s="143"/>
      <c r="D34" s="143"/>
      <c r="E34" s="7">
        <f aca="true" t="shared" si="15" ref="E34:L34">SUM(E5:E22,E27:E33)</f>
        <v>153</v>
      </c>
      <c r="F34" s="7">
        <f t="shared" si="15"/>
        <v>1172</v>
      </c>
      <c r="G34" s="7">
        <f t="shared" si="15"/>
        <v>849</v>
      </c>
      <c r="H34" s="7">
        <f t="shared" si="15"/>
        <v>1010</v>
      </c>
      <c r="I34" s="7">
        <f t="shared" si="15"/>
        <v>886</v>
      </c>
      <c r="J34" s="7">
        <f t="shared" si="15"/>
        <v>960</v>
      </c>
      <c r="K34" s="7">
        <f t="shared" si="15"/>
        <v>825</v>
      </c>
      <c r="L34" s="7">
        <f t="shared" si="15"/>
        <v>1533</v>
      </c>
      <c r="M34" s="91">
        <f t="shared" si="12"/>
        <v>7388</v>
      </c>
      <c r="N34" s="8">
        <f t="shared" si="13"/>
        <v>2.514889009204115</v>
      </c>
      <c r="O34" s="40">
        <f t="shared" si="14"/>
        <v>1.1163597525204778</v>
      </c>
      <c r="P34" s="7">
        <f>SUM(P5:P22,P27:P33)</f>
        <v>7</v>
      </c>
      <c r="Q34" s="7">
        <f>SUM(Q5:Q22,Q27:Q33)</f>
        <v>6</v>
      </c>
      <c r="R34" s="9"/>
      <c r="T34" s="13"/>
      <c r="U34" s="13"/>
      <c r="V34" s="13"/>
      <c r="W34" s="13"/>
      <c r="X34" s="13"/>
      <c r="Y34" s="13"/>
      <c r="Z34" s="13"/>
      <c r="AA34" s="13"/>
      <c r="AB34" s="13"/>
      <c r="AC34" s="47"/>
    </row>
    <row r="35" spans="1:21" s="2" customFormat="1" ht="23.25">
      <c r="A35" s="143" t="s">
        <v>44</v>
      </c>
      <c r="B35" s="143"/>
      <c r="C35" s="143"/>
      <c r="D35" s="143"/>
      <c r="E35" s="8">
        <f>(E34*100)/$M34</f>
        <v>2.0709258256632377</v>
      </c>
      <c r="F35" s="8">
        <f aca="true" t="shared" si="16" ref="F35:L35">(F34*100)/$M34</f>
        <v>15.863562533838657</v>
      </c>
      <c r="G35" s="8">
        <f t="shared" si="16"/>
        <v>11.491608012994044</v>
      </c>
      <c r="H35" s="8">
        <f t="shared" si="16"/>
        <v>13.670817541959934</v>
      </c>
      <c r="I35" s="8">
        <f t="shared" si="16"/>
        <v>11.992420140768814</v>
      </c>
      <c r="J35" s="8">
        <f t="shared" si="16"/>
        <v>12.994044396318355</v>
      </c>
      <c r="K35" s="8">
        <f t="shared" si="16"/>
        <v>11.166756903086085</v>
      </c>
      <c r="L35" s="8">
        <f t="shared" si="16"/>
        <v>20.74986464537087</v>
      </c>
      <c r="M35" s="92">
        <f>((M34-(P34+Q34))*100)/$M34</f>
        <v>99.82403898213319</v>
      </c>
      <c r="N35" s="7"/>
      <c r="O35" s="7"/>
      <c r="P35" s="7">
        <f>(P34*100)/$M34</f>
        <v>0.09474824038982133</v>
      </c>
      <c r="Q35" s="7">
        <f>(Q34*100)/$M34</f>
        <v>0.08121277747698971</v>
      </c>
      <c r="R35" s="11"/>
      <c r="T35" s="47"/>
      <c r="U35" s="47"/>
    </row>
    <row r="36" spans="1:21" s="1" customFormat="1" ht="23.25">
      <c r="A36" s="2"/>
      <c r="B36" s="2"/>
      <c r="C36" s="2"/>
      <c r="D36" s="2"/>
      <c r="M36" s="2"/>
      <c r="N36" s="5"/>
      <c r="O36" s="39"/>
      <c r="P36" s="2"/>
      <c r="Q36" s="2"/>
      <c r="R36" s="2"/>
      <c r="T36" s="47"/>
      <c r="U36" s="47"/>
    </row>
    <row r="37" spans="19:21" ht="23.25">
      <c r="S37" s="1"/>
      <c r="T37" s="90"/>
      <c r="U37" s="90"/>
    </row>
    <row r="38" spans="19:29" ht="23.25">
      <c r="S38" s="1"/>
      <c r="T38" s="90"/>
      <c r="U38" s="90"/>
      <c r="V38" s="90"/>
      <c r="W38" s="90"/>
      <c r="X38" s="90"/>
      <c r="Y38" s="90"/>
      <c r="Z38" s="90"/>
      <c r="AA38" s="90"/>
      <c r="AB38" s="90"/>
      <c r="AC38" s="90"/>
    </row>
    <row r="39" spans="19:29" ht="23.25">
      <c r="S39" s="1"/>
      <c r="T39" s="90"/>
      <c r="U39" s="90"/>
      <c r="V39" s="90"/>
      <c r="W39" s="90"/>
      <c r="X39" s="90"/>
      <c r="Y39" s="90"/>
      <c r="Z39" s="90"/>
      <c r="AA39" s="90"/>
      <c r="AB39" s="90"/>
      <c r="AC39" s="90"/>
    </row>
    <row r="40" spans="19:29" ht="23.25">
      <c r="S40" s="1"/>
      <c r="T40" s="90"/>
      <c r="U40" s="90"/>
      <c r="V40" s="90"/>
      <c r="W40" s="90"/>
      <c r="X40" s="90"/>
      <c r="Y40" s="90"/>
      <c r="Z40" s="90"/>
      <c r="AA40" s="90"/>
      <c r="AB40" s="90"/>
      <c r="AC40" s="90"/>
    </row>
    <row r="41" spans="19:29" ht="23.25">
      <c r="S41" s="1"/>
      <c r="T41" s="90"/>
      <c r="U41" s="90"/>
      <c r="V41" s="90"/>
      <c r="W41" s="90"/>
      <c r="X41" s="90"/>
      <c r="Y41" s="90"/>
      <c r="Z41" s="90"/>
      <c r="AA41" s="90"/>
      <c r="AB41" s="90"/>
      <c r="AC41" s="90"/>
    </row>
    <row r="42" spans="19:29" ht="23.25">
      <c r="S42" s="1"/>
      <c r="T42" s="90"/>
      <c r="U42" s="90"/>
      <c r="V42" s="90"/>
      <c r="W42" s="90"/>
      <c r="X42" s="90"/>
      <c r="Y42" s="90"/>
      <c r="Z42" s="90"/>
      <c r="AA42" s="90"/>
      <c r="AB42" s="90"/>
      <c r="AC42" s="90"/>
    </row>
    <row r="43" spans="19:29" ht="23.25">
      <c r="S43" s="1"/>
      <c r="T43" s="90"/>
      <c r="U43" s="90"/>
      <c r="V43" s="90"/>
      <c r="W43" s="90"/>
      <c r="X43" s="90"/>
      <c r="Y43" s="90"/>
      <c r="Z43" s="90"/>
      <c r="AA43" s="90"/>
      <c r="AB43" s="90"/>
      <c r="AC43" s="90"/>
    </row>
    <row r="44" spans="19:29" ht="23.25">
      <c r="S44" s="1"/>
      <c r="T44" s="90"/>
      <c r="U44" s="90"/>
      <c r="V44" s="90"/>
      <c r="W44" s="90"/>
      <c r="X44" s="90"/>
      <c r="Y44" s="90"/>
      <c r="Z44" s="90"/>
      <c r="AA44" s="90"/>
      <c r="AB44" s="90"/>
      <c r="AC44" s="90"/>
    </row>
    <row r="45" spans="1:18" s="45" customFormat="1" ht="29.25">
      <c r="A45" s="135" t="s">
        <v>54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</row>
    <row r="46" spans="1:18" s="45" customFormat="1" ht="29.25">
      <c r="A46" s="135" t="s">
        <v>522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</row>
    <row r="47" spans="1:18" s="1" customFormat="1" ht="23.25">
      <c r="A47" s="9" t="s">
        <v>122</v>
      </c>
      <c r="B47" s="142" t="s">
        <v>0</v>
      </c>
      <c r="C47" s="142" t="s">
        <v>33</v>
      </c>
      <c r="D47" s="142" t="s">
        <v>30</v>
      </c>
      <c r="E47" s="143" t="s">
        <v>18</v>
      </c>
      <c r="F47" s="143"/>
      <c r="G47" s="143"/>
      <c r="H47" s="143"/>
      <c r="I47" s="143"/>
      <c r="J47" s="143"/>
      <c r="K47" s="143"/>
      <c r="L47" s="143"/>
      <c r="M47" s="9" t="s">
        <v>17</v>
      </c>
      <c r="N47" s="142" t="s">
        <v>21</v>
      </c>
      <c r="O47" s="144" t="s">
        <v>22</v>
      </c>
      <c r="P47" s="68"/>
      <c r="Q47" s="68"/>
      <c r="R47" s="142" t="s">
        <v>3</v>
      </c>
    </row>
    <row r="48" spans="1:18" s="1" customFormat="1" ht="23.25">
      <c r="A48" s="11" t="s">
        <v>123</v>
      </c>
      <c r="B48" s="142"/>
      <c r="C48" s="142"/>
      <c r="D48" s="142"/>
      <c r="E48" s="7">
        <v>0</v>
      </c>
      <c r="F48" s="7">
        <v>1</v>
      </c>
      <c r="G48" s="7">
        <v>1.5</v>
      </c>
      <c r="H48" s="7">
        <v>2</v>
      </c>
      <c r="I48" s="7">
        <v>2.5</v>
      </c>
      <c r="J48" s="7">
        <v>3</v>
      </c>
      <c r="K48" s="7">
        <v>3.5</v>
      </c>
      <c r="L48" s="7">
        <v>4</v>
      </c>
      <c r="M48" s="11" t="s">
        <v>20</v>
      </c>
      <c r="N48" s="142"/>
      <c r="O48" s="144"/>
      <c r="P48" s="69" t="s">
        <v>1</v>
      </c>
      <c r="Q48" s="69" t="s">
        <v>2</v>
      </c>
      <c r="R48" s="142"/>
    </row>
    <row r="49" spans="1:18" s="17" customFormat="1" ht="23.25">
      <c r="A49" s="85" t="s">
        <v>27</v>
      </c>
      <c r="B49" s="71" t="s">
        <v>10</v>
      </c>
      <c r="C49" s="71" t="s">
        <v>347</v>
      </c>
      <c r="D49" s="85" t="s">
        <v>32</v>
      </c>
      <c r="E49" s="7">
        <v>16</v>
      </c>
      <c r="F49" s="7">
        <v>30</v>
      </c>
      <c r="G49" s="7">
        <v>66</v>
      </c>
      <c r="H49" s="7">
        <v>145</v>
      </c>
      <c r="I49" s="7">
        <v>151</v>
      </c>
      <c r="J49" s="7">
        <v>79</v>
      </c>
      <c r="K49" s="7">
        <v>35</v>
      </c>
      <c r="L49" s="7">
        <v>45</v>
      </c>
      <c r="M49" s="91">
        <f>SUM(E49:L49)</f>
        <v>567</v>
      </c>
      <c r="N49" s="8">
        <f aca="true" t="shared" si="17" ref="N49:N66">((4*L49)+(3.5*K49)+(3*J49)+(2.5*I49)+(2*H49)+(1.5*G49)+(F49))/M49</f>
        <v>2.3562610229276895</v>
      </c>
      <c r="O49" s="40">
        <f>SQRT((16*L49+12.25*K49+9*J49+6.25*I49+4*H49+2.25*G49+F49)/M49-(N49^2))</f>
        <v>0.8545296605065117</v>
      </c>
      <c r="P49" s="7">
        <v>0</v>
      </c>
      <c r="Q49" s="7">
        <v>0</v>
      </c>
      <c r="R49" s="7" t="s">
        <v>591</v>
      </c>
    </row>
    <row r="50" spans="1:18" s="17" customFormat="1" ht="23.25">
      <c r="A50" s="16"/>
      <c r="B50" s="71" t="s">
        <v>11</v>
      </c>
      <c r="C50" s="71" t="s">
        <v>456</v>
      </c>
      <c r="D50" s="85" t="s">
        <v>31</v>
      </c>
      <c r="E50" s="7">
        <v>6</v>
      </c>
      <c r="F50" s="7">
        <v>126</v>
      </c>
      <c r="G50" s="7">
        <v>82</v>
      </c>
      <c r="H50" s="7">
        <v>101</v>
      </c>
      <c r="I50" s="7">
        <v>108</v>
      </c>
      <c r="J50" s="7">
        <v>87</v>
      </c>
      <c r="K50" s="7">
        <v>36</v>
      </c>
      <c r="L50" s="7">
        <v>22</v>
      </c>
      <c r="M50" s="91">
        <f aca="true" t="shared" si="18" ref="M50:M66">SUM(E50:L50)</f>
        <v>568</v>
      </c>
      <c r="N50" s="8">
        <f t="shared" si="17"/>
        <v>2.1056338028169015</v>
      </c>
      <c r="O50" s="40">
        <f aca="true" t="shared" si="19" ref="O50:O66">SQRT((16*L50+12.25*K50+9*J50+6.25*I50+4*H50+2.25*G50+F50)/M50-(N50^2))</f>
        <v>0.8872750377758782</v>
      </c>
      <c r="P50" s="7">
        <v>0</v>
      </c>
      <c r="Q50" s="7">
        <v>0</v>
      </c>
      <c r="R50" s="7" t="s">
        <v>591</v>
      </c>
    </row>
    <row r="51" spans="1:18" s="17" customFormat="1" ht="23.25">
      <c r="A51" s="20"/>
      <c r="B51" s="71" t="s">
        <v>116</v>
      </c>
      <c r="C51" s="71" t="s">
        <v>457</v>
      </c>
      <c r="D51" s="85" t="s">
        <v>31</v>
      </c>
      <c r="E51" s="7">
        <v>0</v>
      </c>
      <c r="F51" s="7">
        <v>4</v>
      </c>
      <c r="G51" s="7">
        <v>26</v>
      </c>
      <c r="H51" s="7">
        <v>26</v>
      </c>
      <c r="I51" s="7">
        <v>21</v>
      </c>
      <c r="J51" s="7">
        <v>10</v>
      </c>
      <c r="K51" s="7">
        <v>8</v>
      </c>
      <c r="L51" s="7">
        <v>3</v>
      </c>
      <c r="M51" s="91">
        <f t="shared" si="18"/>
        <v>98</v>
      </c>
      <c r="N51" s="8">
        <f t="shared" si="17"/>
        <v>2.2193877551020407</v>
      </c>
      <c r="O51" s="40">
        <f t="shared" si="19"/>
        <v>0.7216277183781786</v>
      </c>
      <c r="P51" s="7">
        <v>0</v>
      </c>
      <c r="Q51" s="7">
        <v>0</v>
      </c>
      <c r="R51" s="7" t="s">
        <v>591</v>
      </c>
    </row>
    <row r="52" spans="1:18" s="17" customFormat="1" ht="23.25">
      <c r="A52" s="20"/>
      <c r="B52" s="71" t="s">
        <v>194</v>
      </c>
      <c r="C52" s="71" t="s">
        <v>458</v>
      </c>
      <c r="D52" s="85" t="s">
        <v>31</v>
      </c>
      <c r="E52" s="7">
        <v>2</v>
      </c>
      <c r="F52" s="7">
        <v>2</v>
      </c>
      <c r="G52" s="7">
        <v>8</v>
      </c>
      <c r="H52" s="7">
        <v>14</v>
      </c>
      <c r="I52" s="7">
        <v>12</v>
      </c>
      <c r="J52" s="7">
        <v>27</v>
      </c>
      <c r="K52" s="7">
        <v>20</v>
      </c>
      <c r="L52" s="7">
        <v>13</v>
      </c>
      <c r="M52" s="91">
        <f t="shared" si="18"/>
        <v>98</v>
      </c>
      <c r="N52" s="8">
        <f t="shared" si="17"/>
        <v>2.806122448979592</v>
      </c>
      <c r="O52" s="40">
        <f t="shared" si="19"/>
        <v>0.8766606779078892</v>
      </c>
      <c r="P52" s="7">
        <v>0</v>
      </c>
      <c r="Q52" s="7">
        <v>0</v>
      </c>
      <c r="R52" s="7" t="s">
        <v>591</v>
      </c>
    </row>
    <row r="53" spans="1:18" s="17" customFormat="1" ht="23.25">
      <c r="A53" s="20"/>
      <c r="B53" s="71" t="s">
        <v>267</v>
      </c>
      <c r="C53" s="71" t="s">
        <v>458</v>
      </c>
      <c r="D53" s="85" t="s">
        <v>31</v>
      </c>
      <c r="E53" s="7">
        <v>1</v>
      </c>
      <c r="F53" s="7">
        <v>61</v>
      </c>
      <c r="G53" s="7">
        <v>55</v>
      </c>
      <c r="H53" s="7">
        <v>88</v>
      </c>
      <c r="I53" s="7">
        <v>67</v>
      </c>
      <c r="J53" s="7">
        <v>65</v>
      </c>
      <c r="K53" s="7">
        <v>50</v>
      </c>
      <c r="L53" s="7">
        <v>81</v>
      </c>
      <c r="M53" s="91">
        <f>SUM(E53:L53)</f>
        <v>468</v>
      </c>
      <c r="N53" s="8">
        <f>((4*L53)+(3.5*K53)+(3*J53)+(2.5*I53)+(2*H53)+(1.5*G53)+(F53))/M53</f>
        <v>2.5235042735042734</v>
      </c>
      <c r="O53" s="40">
        <f>SQRT((16*L53+12.25*K53+9*J53+6.25*I53+4*H53+2.25*G53+F53)/M53-(N53^2))</f>
        <v>1.0007918371288749</v>
      </c>
      <c r="P53" s="7">
        <v>1</v>
      </c>
      <c r="Q53" s="7">
        <v>0</v>
      </c>
      <c r="R53" s="7" t="s">
        <v>591</v>
      </c>
    </row>
    <row r="54" spans="1:18" s="17" customFormat="1" ht="23.25">
      <c r="A54" s="20"/>
      <c r="B54" s="71" t="s">
        <v>195</v>
      </c>
      <c r="C54" s="71" t="s">
        <v>63</v>
      </c>
      <c r="D54" s="85" t="s">
        <v>31</v>
      </c>
      <c r="E54" s="7">
        <v>12</v>
      </c>
      <c r="F54" s="7">
        <v>111</v>
      </c>
      <c r="G54" s="7">
        <v>52</v>
      </c>
      <c r="H54" s="7">
        <v>40</v>
      </c>
      <c r="I54" s="7">
        <v>24</v>
      </c>
      <c r="J54" s="7">
        <v>36</v>
      </c>
      <c r="K54" s="7">
        <v>28</v>
      </c>
      <c r="L54" s="7">
        <v>138</v>
      </c>
      <c r="M54" s="91">
        <f t="shared" si="18"/>
        <v>441</v>
      </c>
      <c r="N54" s="8">
        <f t="shared" si="17"/>
        <v>2.4648526077097506</v>
      </c>
      <c r="O54" s="40">
        <f t="shared" si="19"/>
        <v>1.2898568320591834</v>
      </c>
      <c r="P54" s="7">
        <v>0</v>
      </c>
      <c r="Q54" s="7">
        <v>0</v>
      </c>
      <c r="R54" s="7" t="s">
        <v>591</v>
      </c>
    </row>
    <row r="55" spans="1:18" s="17" customFormat="1" ht="23.25">
      <c r="A55" s="20"/>
      <c r="B55" s="71" t="s">
        <v>117</v>
      </c>
      <c r="C55" s="71" t="s">
        <v>455</v>
      </c>
      <c r="D55" s="85" t="s">
        <v>31</v>
      </c>
      <c r="E55" s="7">
        <v>1</v>
      </c>
      <c r="F55" s="7">
        <v>5</v>
      </c>
      <c r="G55" s="7">
        <v>6</v>
      </c>
      <c r="H55" s="7">
        <v>11</v>
      </c>
      <c r="I55" s="7">
        <v>13</v>
      </c>
      <c r="J55" s="7">
        <v>13</v>
      </c>
      <c r="K55" s="7">
        <v>9</v>
      </c>
      <c r="L55" s="7">
        <v>40</v>
      </c>
      <c r="M55" s="91">
        <f t="shared" si="18"/>
        <v>98</v>
      </c>
      <c r="N55" s="8">
        <f t="shared" si="17"/>
        <v>3.0510204081632653</v>
      </c>
      <c r="O55" s="40">
        <f t="shared" si="19"/>
        <v>1.0037933052095465</v>
      </c>
      <c r="P55" s="7">
        <v>0</v>
      </c>
      <c r="Q55" s="7">
        <v>0</v>
      </c>
      <c r="R55" s="7" t="s">
        <v>591</v>
      </c>
    </row>
    <row r="56" spans="1:18" s="17" customFormat="1" ht="23.25">
      <c r="A56" s="20"/>
      <c r="B56" s="71" t="s">
        <v>118</v>
      </c>
      <c r="C56" s="71" t="s">
        <v>349</v>
      </c>
      <c r="D56" s="85" t="s">
        <v>32</v>
      </c>
      <c r="E56" s="7">
        <v>20</v>
      </c>
      <c r="F56" s="7">
        <v>75</v>
      </c>
      <c r="G56" s="7">
        <v>99</v>
      </c>
      <c r="H56" s="7">
        <v>132</v>
      </c>
      <c r="I56" s="7">
        <v>106</v>
      </c>
      <c r="J56" s="7">
        <v>61</v>
      </c>
      <c r="K56" s="7">
        <v>27</v>
      </c>
      <c r="L56" s="7">
        <v>45</v>
      </c>
      <c r="M56" s="91">
        <f aca="true" t="shared" si="20" ref="M56:M62">SUM(E56:L56)</f>
        <v>565</v>
      </c>
      <c r="N56" s="8">
        <f t="shared" si="17"/>
        <v>2.1415929203539825</v>
      </c>
      <c r="O56" s="40">
        <f aca="true" t="shared" si="21" ref="O56:O62">SQRT((16*L56+12.25*K56+9*J56+6.25*I56+4*H56+2.25*G56+F56)/M56-(N56^2))</f>
        <v>0.9375854569869443</v>
      </c>
      <c r="P56" s="7">
        <v>0</v>
      </c>
      <c r="Q56" s="7">
        <v>3</v>
      </c>
      <c r="R56" s="7" t="s">
        <v>592</v>
      </c>
    </row>
    <row r="57" spans="1:18" s="17" customFormat="1" ht="23.25">
      <c r="A57" s="20"/>
      <c r="B57" s="71" t="s">
        <v>119</v>
      </c>
      <c r="C57" s="71" t="s">
        <v>460</v>
      </c>
      <c r="D57" s="85" t="s">
        <v>31</v>
      </c>
      <c r="E57" s="7">
        <v>5</v>
      </c>
      <c r="F57" s="7">
        <v>151</v>
      </c>
      <c r="G57" s="7">
        <v>101</v>
      </c>
      <c r="H57" s="7">
        <v>130</v>
      </c>
      <c r="I57" s="7">
        <v>88</v>
      </c>
      <c r="J57" s="7">
        <v>52</v>
      </c>
      <c r="K57" s="7">
        <v>16</v>
      </c>
      <c r="L57" s="7">
        <v>20</v>
      </c>
      <c r="M57" s="91">
        <f t="shared" si="20"/>
        <v>563</v>
      </c>
      <c r="N57" s="8">
        <f t="shared" si="17"/>
        <v>1.9085257548845471</v>
      </c>
      <c r="O57" s="40">
        <f t="shared" si="21"/>
        <v>0.823218865701251</v>
      </c>
      <c r="P57" s="7">
        <v>0</v>
      </c>
      <c r="Q57" s="7">
        <v>5</v>
      </c>
      <c r="R57" s="7" t="s">
        <v>592</v>
      </c>
    </row>
    <row r="58" spans="1:18" s="17" customFormat="1" ht="23.25">
      <c r="A58" s="20"/>
      <c r="B58" s="71" t="s">
        <v>120</v>
      </c>
      <c r="C58" s="71" t="s">
        <v>457</v>
      </c>
      <c r="D58" s="85" t="s">
        <v>32</v>
      </c>
      <c r="E58" s="7">
        <v>3</v>
      </c>
      <c r="F58" s="7">
        <v>15</v>
      </c>
      <c r="G58" s="7">
        <v>9</v>
      </c>
      <c r="H58" s="7">
        <v>14</v>
      </c>
      <c r="I58" s="7">
        <v>12</v>
      </c>
      <c r="J58" s="7">
        <v>19</v>
      </c>
      <c r="K58" s="7">
        <v>10</v>
      </c>
      <c r="L58" s="7">
        <v>16</v>
      </c>
      <c r="M58" s="91">
        <f t="shared" si="20"/>
        <v>98</v>
      </c>
      <c r="N58" s="8">
        <f t="shared" si="17"/>
        <v>2.4744897959183674</v>
      </c>
      <c r="O58" s="40">
        <f t="shared" si="21"/>
        <v>1.0864951350407903</v>
      </c>
      <c r="P58" s="7">
        <v>0</v>
      </c>
      <c r="Q58" s="7">
        <v>0</v>
      </c>
      <c r="R58" s="7" t="s">
        <v>592</v>
      </c>
    </row>
    <row r="59" spans="1:18" s="17" customFormat="1" ht="23.25">
      <c r="A59" s="20"/>
      <c r="B59" s="71" t="s">
        <v>196</v>
      </c>
      <c r="C59" s="71" t="s">
        <v>461</v>
      </c>
      <c r="D59" s="85" t="s">
        <v>31</v>
      </c>
      <c r="E59" s="7">
        <v>3</v>
      </c>
      <c r="F59" s="7">
        <v>0</v>
      </c>
      <c r="G59" s="7">
        <v>1</v>
      </c>
      <c r="H59" s="7">
        <v>2</v>
      </c>
      <c r="I59" s="7">
        <v>6</v>
      </c>
      <c r="J59" s="7">
        <v>7</v>
      </c>
      <c r="K59" s="7">
        <v>24</v>
      </c>
      <c r="L59" s="7">
        <v>56</v>
      </c>
      <c r="M59" s="91">
        <f t="shared" si="20"/>
        <v>99</v>
      </c>
      <c r="N59" s="8">
        <f t="shared" si="17"/>
        <v>3.5303030303030303</v>
      </c>
      <c r="O59" s="40">
        <f t="shared" si="21"/>
        <v>0.8221006040151843</v>
      </c>
      <c r="P59" s="7">
        <v>0</v>
      </c>
      <c r="Q59" s="7">
        <v>0</v>
      </c>
      <c r="R59" s="7" t="s">
        <v>592</v>
      </c>
    </row>
    <row r="60" spans="1:18" s="17" customFormat="1" ht="23.25">
      <c r="A60" s="20"/>
      <c r="B60" s="71" t="s">
        <v>268</v>
      </c>
      <c r="C60" s="71" t="s">
        <v>461</v>
      </c>
      <c r="D60" s="85" t="s">
        <v>31</v>
      </c>
      <c r="E60" s="7">
        <v>58</v>
      </c>
      <c r="F60" s="7">
        <v>57</v>
      </c>
      <c r="G60" s="7">
        <v>38</v>
      </c>
      <c r="H60" s="7">
        <v>67</v>
      </c>
      <c r="I60" s="7">
        <v>54</v>
      </c>
      <c r="J60" s="7">
        <v>67</v>
      </c>
      <c r="K60" s="7">
        <v>48</v>
      </c>
      <c r="L60" s="7">
        <v>80</v>
      </c>
      <c r="M60" s="91">
        <f>SUM(E60:L60)</f>
        <v>469</v>
      </c>
      <c r="N60" s="8">
        <f>((4*L60)+(3.5*K60)+(3*J60)+(2.5*I60)+(2*H60)+(1.5*G60)+(F60))/M60</f>
        <v>2.2857142857142856</v>
      </c>
      <c r="O60" s="40">
        <f>SQRT((16*L60+12.25*K60+9*J60+6.25*I60+4*H60+2.25*G60+F60)/M60-(N60^2))</f>
        <v>1.2802537442673743</v>
      </c>
      <c r="P60" s="7">
        <v>0</v>
      </c>
      <c r="Q60" s="7">
        <v>0</v>
      </c>
      <c r="R60" s="7" t="s">
        <v>592</v>
      </c>
    </row>
    <row r="61" spans="1:18" s="17" customFormat="1" ht="23.25">
      <c r="A61" s="20"/>
      <c r="B61" s="71" t="s">
        <v>197</v>
      </c>
      <c r="C61" s="71" t="s">
        <v>63</v>
      </c>
      <c r="D61" s="85" t="s">
        <v>31</v>
      </c>
      <c r="E61" s="7">
        <v>12</v>
      </c>
      <c r="F61" s="7">
        <v>84</v>
      </c>
      <c r="G61" s="7">
        <v>40</v>
      </c>
      <c r="H61" s="7">
        <v>30</v>
      </c>
      <c r="I61" s="7">
        <v>39</v>
      </c>
      <c r="J61" s="7">
        <v>62</v>
      </c>
      <c r="K61" s="7">
        <v>72</v>
      </c>
      <c r="L61" s="7">
        <v>102</v>
      </c>
      <c r="M61" s="91">
        <f t="shared" si="20"/>
        <v>441</v>
      </c>
      <c r="N61" s="8">
        <f t="shared" si="17"/>
        <v>2.6020408163265305</v>
      </c>
      <c r="O61" s="40">
        <f t="shared" si="21"/>
        <v>1.1894358914336773</v>
      </c>
      <c r="P61" s="7">
        <v>0</v>
      </c>
      <c r="Q61" s="7">
        <v>0</v>
      </c>
      <c r="R61" s="7" t="s">
        <v>592</v>
      </c>
    </row>
    <row r="62" spans="1:18" s="17" customFormat="1" ht="23.25">
      <c r="A62" s="20"/>
      <c r="B62" s="71" t="s">
        <v>121</v>
      </c>
      <c r="C62" s="71" t="s">
        <v>459</v>
      </c>
      <c r="D62" s="85" t="s">
        <v>31</v>
      </c>
      <c r="E62" s="7">
        <v>0</v>
      </c>
      <c r="F62" s="7">
        <v>3</v>
      </c>
      <c r="G62" s="7">
        <v>3</v>
      </c>
      <c r="H62" s="7">
        <v>14</v>
      </c>
      <c r="I62" s="7">
        <v>23</v>
      </c>
      <c r="J62" s="7">
        <v>10</v>
      </c>
      <c r="K62" s="7">
        <v>13</v>
      </c>
      <c r="L62" s="7">
        <v>31</v>
      </c>
      <c r="M62" s="91">
        <f t="shared" si="20"/>
        <v>97</v>
      </c>
      <c r="N62" s="8">
        <f t="shared" si="17"/>
        <v>3.015463917525773</v>
      </c>
      <c r="O62" s="40">
        <f t="shared" si="21"/>
        <v>0.8658873294226884</v>
      </c>
      <c r="P62" s="7">
        <v>0</v>
      </c>
      <c r="Q62" s="7">
        <v>1</v>
      </c>
      <c r="R62" s="7" t="s">
        <v>592</v>
      </c>
    </row>
    <row r="63" spans="1:18" s="17" customFormat="1" ht="23.25">
      <c r="A63" s="85" t="s">
        <v>28</v>
      </c>
      <c r="B63" s="71" t="s">
        <v>16</v>
      </c>
      <c r="C63" s="71" t="s">
        <v>374</v>
      </c>
      <c r="D63" s="85" t="s">
        <v>31</v>
      </c>
      <c r="E63" s="7">
        <v>85</v>
      </c>
      <c r="F63" s="7">
        <v>98</v>
      </c>
      <c r="G63" s="7">
        <v>82</v>
      </c>
      <c r="H63" s="7">
        <v>81</v>
      </c>
      <c r="I63" s="7">
        <v>79</v>
      </c>
      <c r="J63" s="7">
        <v>51</v>
      </c>
      <c r="K63" s="7">
        <v>20</v>
      </c>
      <c r="L63" s="7">
        <v>35</v>
      </c>
      <c r="M63" s="91">
        <f t="shared" si="18"/>
        <v>531</v>
      </c>
      <c r="N63" s="8">
        <f t="shared" si="17"/>
        <v>1.7768361581920904</v>
      </c>
      <c r="O63" s="40">
        <f t="shared" si="19"/>
        <v>1.138113121734373</v>
      </c>
      <c r="P63" s="7">
        <v>0</v>
      </c>
      <c r="Q63" s="7">
        <v>8</v>
      </c>
      <c r="R63" s="7" t="s">
        <v>606</v>
      </c>
    </row>
    <row r="64" spans="1:18" s="17" customFormat="1" ht="23.25">
      <c r="A64" s="16"/>
      <c r="B64" s="71" t="s">
        <v>46</v>
      </c>
      <c r="C64" s="71" t="s">
        <v>481</v>
      </c>
      <c r="D64" s="85" t="s">
        <v>31</v>
      </c>
      <c r="E64" s="7">
        <v>17</v>
      </c>
      <c r="F64" s="7">
        <v>68</v>
      </c>
      <c r="G64" s="7">
        <v>85</v>
      </c>
      <c r="H64" s="7">
        <v>124</v>
      </c>
      <c r="I64" s="7">
        <v>123</v>
      </c>
      <c r="J64" s="7">
        <v>70</v>
      </c>
      <c r="K64" s="7">
        <v>33</v>
      </c>
      <c r="L64" s="7">
        <v>17</v>
      </c>
      <c r="M64" s="91">
        <f t="shared" si="18"/>
        <v>537</v>
      </c>
      <c r="N64" s="8">
        <f t="shared" si="17"/>
        <v>2.131284916201117</v>
      </c>
      <c r="O64" s="40">
        <f t="shared" si="19"/>
        <v>0.8532929024055904</v>
      </c>
      <c r="P64" s="7">
        <v>0</v>
      </c>
      <c r="Q64" s="7">
        <v>2</v>
      </c>
      <c r="R64" s="7" t="s">
        <v>606</v>
      </c>
    </row>
    <row r="65" spans="1:18" s="17" customFormat="1" ht="23.25">
      <c r="A65" s="20"/>
      <c r="B65" s="71" t="s">
        <v>199</v>
      </c>
      <c r="C65" s="71" t="s">
        <v>482</v>
      </c>
      <c r="D65" s="85" t="s">
        <v>32</v>
      </c>
      <c r="E65" s="7">
        <v>9</v>
      </c>
      <c r="F65" s="7">
        <v>13</v>
      </c>
      <c r="G65" s="7">
        <v>18</v>
      </c>
      <c r="H65" s="7">
        <v>26</v>
      </c>
      <c r="I65" s="7">
        <v>7</v>
      </c>
      <c r="J65" s="7">
        <v>7</v>
      </c>
      <c r="K65" s="7">
        <v>3</v>
      </c>
      <c r="L65" s="7">
        <v>4</v>
      </c>
      <c r="M65" s="91">
        <f t="shared" si="18"/>
        <v>87</v>
      </c>
      <c r="N65" s="8">
        <f t="shared" si="17"/>
        <v>1.8045977011494252</v>
      </c>
      <c r="O65" s="40">
        <f t="shared" si="19"/>
        <v>0.9689321110670164</v>
      </c>
      <c r="P65" s="7">
        <v>1</v>
      </c>
      <c r="Q65" s="7">
        <v>4</v>
      </c>
      <c r="R65" s="7" t="s">
        <v>606</v>
      </c>
    </row>
    <row r="66" spans="1:18" s="17" customFormat="1" ht="23.25">
      <c r="A66" s="18"/>
      <c r="B66" s="71" t="s">
        <v>276</v>
      </c>
      <c r="C66" s="71" t="s">
        <v>483</v>
      </c>
      <c r="D66" s="85" t="s">
        <v>31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9</v>
      </c>
      <c r="K66" s="7">
        <v>21</v>
      </c>
      <c r="L66" s="7">
        <v>67</v>
      </c>
      <c r="M66" s="91">
        <f t="shared" si="18"/>
        <v>97</v>
      </c>
      <c r="N66" s="8">
        <f t="shared" si="17"/>
        <v>3.7989690721649483</v>
      </c>
      <c r="O66" s="40">
        <f t="shared" si="19"/>
        <v>0.32633385136792875</v>
      </c>
      <c r="P66" s="7">
        <v>0</v>
      </c>
      <c r="Q66" s="7">
        <v>0</v>
      </c>
      <c r="R66" s="7" t="s">
        <v>606</v>
      </c>
    </row>
    <row r="67" spans="1:18" s="45" customFormat="1" ht="29.25">
      <c r="A67" s="135" t="s">
        <v>54</v>
      </c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</row>
    <row r="68" spans="1:18" s="45" customFormat="1" ht="29.25">
      <c r="A68" s="135" t="s">
        <v>522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</row>
    <row r="69" spans="1:18" s="1" customFormat="1" ht="23.25">
      <c r="A69" s="9" t="s">
        <v>122</v>
      </c>
      <c r="B69" s="142" t="s">
        <v>0</v>
      </c>
      <c r="C69" s="142" t="s">
        <v>33</v>
      </c>
      <c r="D69" s="142" t="s">
        <v>30</v>
      </c>
      <c r="E69" s="143" t="s">
        <v>18</v>
      </c>
      <c r="F69" s="143"/>
      <c r="G69" s="143"/>
      <c r="H69" s="143"/>
      <c r="I69" s="143"/>
      <c r="J69" s="143"/>
      <c r="K69" s="143"/>
      <c r="L69" s="143"/>
      <c r="M69" s="9" t="s">
        <v>17</v>
      </c>
      <c r="N69" s="142" t="s">
        <v>21</v>
      </c>
      <c r="O69" s="144" t="s">
        <v>22</v>
      </c>
      <c r="P69" s="68"/>
      <c r="Q69" s="68"/>
      <c r="R69" s="142" t="s">
        <v>3</v>
      </c>
    </row>
    <row r="70" spans="1:18" s="1" customFormat="1" ht="23.25">
      <c r="A70" s="11" t="s">
        <v>123</v>
      </c>
      <c r="B70" s="142"/>
      <c r="C70" s="142"/>
      <c r="D70" s="142"/>
      <c r="E70" s="7">
        <v>0</v>
      </c>
      <c r="F70" s="7">
        <v>1</v>
      </c>
      <c r="G70" s="7">
        <v>1.5</v>
      </c>
      <c r="H70" s="7">
        <v>2</v>
      </c>
      <c r="I70" s="7">
        <v>2.5</v>
      </c>
      <c r="J70" s="7">
        <v>3</v>
      </c>
      <c r="K70" s="7">
        <v>3.5</v>
      </c>
      <c r="L70" s="7">
        <v>4</v>
      </c>
      <c r="M70" s="11" t="s">
        <v>20</v>
      </c>
      <c r="N70" s="142"/>
      <c r="O70" s="144"/>
      <c r="P70" s="69" t="s">
        <v>1</v>
      </c>
      <c r="Q70" s="69" t="s">
        <v>2</v>
      </c>
      <c r="R70" s="142"/>
    </row>
    <row r="71" spans="1:18" s="1" customFormat="1" ht="23.25">
      <c r="A71" s="133" t="s">
        <v>198</v>
      </c>
      <c r="B71" s="85" t="s">
        <v>277</v>
      </c>
      <c r="C71" s="71" t="s">
        <v>483</v>
      </c>
      <c r="D71" s="85" t="s">
        <v>31</v>
      </c>
      <c r="E71" s="7">
        <v>2</v>
      </c>
      <c r="F71" s="7">
        <v>8</v>
      </c>
      <c r="G71" s="7">
        <v>15</v>
      </c>
      <c r="H71" s="7">
        <v>21</v>
      </c>
      <c r="I71" s="7">
        <v>31</v>
      </c>
      <c r="J71" s="7">
        <v>59</v>
      </c>
      <c r="K71" s="7">
        <v>125</v>
      </c>
      <c r="L71" s="7">
        <v>181</v>
      </c>
      <c r="M71" s="91">
        <f aca="true" t="shared" si="22" ref="M71:M80">SUM(E71:L71)</f>
        <v>442</v>
      </c>
      <c r="N71" s="8">
        <f aca="true" t="shared" si="23" ref="N71:N87">((4*L71)+(3.5*K71)+(3*J71)+(2.5*I71)+(2*H71)+(1.5*G71)+(F71))/M71</f>
        <v>3.3676470588235294</v>
      </c>
      <c r="O71" s="40">
        <f aca="true" t="shared" si="24" ref="O71:O80">SQRT((16*L71+12.25*K71+9*J71+6.25*I71+4*H71+2.25*G71+F71)/M71-(N71^2))</f>
        <v>0.7743152761800184</v>
      </c>
      <c r="P71" s="77">
        <v>0</v>
      </c>
      <c r="Q71" s="77">
        <v>0</v>
      </c>
      <c r="R71" s="7" t="s">
        <v>606</v>
      </c>
    </row>
    <row r="72" spans="1:18" s="1" customFormat="1" ht="23.25">
      <c r="A72" s="9" t="s">
        <v>19</v>
      </c>
      <c r="B72" s="85" t="s">
        <v>631</v>
      </c>
      <c r="C72" s="71" t="s">
        <v>63</v>
      </c>
      <c r="D72" s="85" t="s">
        <v>31</v>
      </c>
      <c r="E72" s="7">
        <v>14</v>
      </c>
      <c r="F72" s="7">
        <v>23</v>
      </c>
      <c r="G72" s="7">
        <v>19</v>
      </c>
      <c r="H72" s="7">
        <v>16</v>
      </c>
      <c r="I72" s="7">
        <v>35</v>
      </c>
      <c r="J72" s="7">
        <v>40</v>
      </c>
      <c r="K72" s="7">
        <v>52</v>
      </c>
      <c r="L72" s="7">
        <v>246</v>
      </c>
      <c r="M72" s="91">
        <f t="shared" si="22"/>
        <v>445</v>
      </c>
      <c r="N72" s="8">
        <f t="shared" si="23"/>
        <v>3.2741573033707865</v>
      </c>
      <c r="O72" s="40">
        <f t="shared" si="24"/>
        <v>1.0716497929017839</v>
      </c>
      <c r="P72" s="77">
        <v>2</v>
      </c>
      <c r="Q72" s="77">
        <v>0</v>
      </c>
      <c r="R72" s="7" t="s">
        <v>606</v>
      </c>
    </row>
    <row r="73" spans="1:18" s="1" customFormat="1" ht="23.25">
      <c r="A73" s="10"/>
      <c r="B73" s="85" t="s">
        <v>200</v>
      </c>
      <c r="C73" s="71" t="s">
        <v>480</v>
      </c>
      <c r="D73" s="85" t="s">
        <v>31</v>
      </c>
      <c r="E73" s="7">
        <v>3</v>
      </c>
      <c r="F73" s="7">
        <v>7</v>
      </c>
      <c r="G73" s="7">
        <v>9</v>
      </c>
      <c r="H73" s="7">
        <v>21</v>
      </c>
      <c r="I73" s="7">
        <v>21</v>
      </c>
      <c r="J73" s="7">
        <v>9</v>
      </c>
      <c r="K73" s="7">
        <v>5</v>
      </c>
      <c r="L73" s="7">
        <v>14</v>
      </c>
      <c r="M73" s="91">
        <f t="shared" si="22"/>
        <v>89</v>
      </c>
      <c r="N73" s="8">
        <f t="shared" si="23"/>
        <v>2.4213483146067416</v>
      </c>
      <c r="O73" s="40">
        <f t="shared" si="24"/>
        <v>0.9884128589817771</v>
      </c>
      <c r="P73" s="77">
        <v>0</v>
      </c>
      <c r="Q73" s="77">
        <v>3</v>
      </c>
      <c r="R73" s="7" t="s">
        <v>606</v>
      </c>
    </row>
    <row r="74" spans="1:18" s="1" customFormat="1" ht="23.25">
      <c r="A74" s="10"/>
      <c r="B74" s="85" t="s">
        <v>201</v>
      </c>
      <c r="C74" s="71" t="s">
        <v>375</v>
      </c>
      <c r="D74" s="85" t="s">
        <v>32</v>
      </c>
      <c r="E74" s="7">
        <v>62</v>
      </c>
      <c r="F74" s="7">
        <v>50</v>
      </c>
      <c r="G74" s="7">
        <v>73</v>
      </c>
      <c r="H74" s="7">
        <v>83</v>
      </c>
      <c r="I74" s="7">
        <v>127</v>
      </c>
      <c r="J74" s="7">
        <v>59</v>
      </c>
      <c r="K74" s="7">
        <v>38</v>
      </c>
      <c r="L74" s="7">
        <v>33</v>
      </c>
      <c r="M74" s="91">
        <f t="shared" si="22"/>
        <v>525</v>
      </c>
      <c r="N74" s="8">
        <f t="shared" si="23"/>
        <v>2.066666666666667</v>
      </c>
      <c r="O74" s="40">
        <f t="shared" si="24"/>
        <v>1.0886135058317823</v>
      </c>
      <c r="P74" s="77">
        <v>0</v>
      </c>
      <c r="Q74" s="77">
        <v>12</v>
      </c>
      <c r="R74" s="7" t="s">
        <v>607</v>
      </c>
    </row>
    <row r="75" spans="1:18" s="1" customFormat="1" ht="23.25">
      <c r="A75" s="10"/>
      <c r="B75" s="85" t="s">
        <v>202</v>
      </c>
      <c r="C75" s="71" t="s">
        <v>485</v>
      </c>
      <c r="D75" s="85" t="s">
        <v>31</v>
      </c>
      <c r="E75" s="7">
        <v>27</v>
      </c>
      <c r="F75" s="7">
        <v>74</v>
      </c>
      <c r="G75" s="7">
        <v>77</v>
      </c>
      <c r="H75" s="7">
        <v>100</v>
      </c>
      <c r="I75" s="7">
        <v>106</v>
      </c>
      <c r="J75" s="7">
        <v>69</v>
      </c>
      <c r="K75" s="7">
        <v>38</v>
      </c>
      <c r="L75" s="7">
        <v>42</v>
      </c>
      <c r="M75" s="91">
        <f t="shared" si="22"/>
        <v>533</v>
      </c>
      <c r="N75" s="8">
        <f t="shared" si="23"/>
        <v>2.1810506566604126</v>
      </c>
      <c r="O75" s="40">
        <f t="shared" si="24"/>
        <v>0.9997922970341199</v>
      </c>
      <c r="P75" s="77">
        <v>3</v>
      </c>
      <c r="Q75" s="77">
        <v>1</v>
      </c>
      <c r="R75" s="7" t="s">
        <v>607</v>
      </c>
    </row>
    <row r="76" spans="1:18" s="1" customFormat="1" ht="23.25">
      <c r="A76" s="10"/>
      <c r="B76" s="85" t="s">
        <v>203</v>
      </c>
      <c r="C76" s="71" t="s">
        <v>486</v>
      </c>
      <c r="D76" s="85" t="s">
        <v>31</v>
      </c>
      <c r="E76" s="7">
        <v>13</v>
      </c>
      <c r="F76" s="7">
        <v>17</v>
      </c>
      <c r="G76" s="7">
        <v>16</v>
      </c>
      <c r="H76" s="7">
        <v>15</v>
      </c>
      <c r="I76" s="7">
        <v>8</v>
      </c>
      <c r="J76" s="7">
        <v>5</v>
      </c>
      <c r="K76" s="7">
        <v>3</v>
      </c>
      <c r="L76" s="7">
        <v>5</v>
      </c>
      <c r="M76" s="91">
        <f t="shared" si="22"/>
        <v>82</v>
      </c>
      <c r="N76" s="8">
        <f t="shared" si="23"/>
        <v>1.6646341463414633</v>
      </c>
      <c r="O76" s="40">
        <f t="shared" si="24"/>
        <v>1.0905773757476194</v>
      </c>
      <c r="P76" s="77">
        <v>1</v>
      </c>
      <c r="Q76" s="77">
        <v>8</v>
      </c>
      <c r="R76" s="7" t="s">
        <v>607</v>
      </c>
    </row>
    <row r="77" spans="1:18" s="1" customFormat="1" ht="23.25">
      <c r="A77" s="10"/>
      <c r="B77" s="85" t="s">
        <v>278</v>
      </c>
      <c r="C77" s="71" t="s">
        <v>487</v>
      </c>
      <c r="D77" s="85" t="s">
        <v>31</v>
      </c>
      <c r="E77" s="7">
        <v>1</v>
      </c>
      <c r="F77" s="7">
        <v>3</v>
      </c>
      <c r="G77" s="7">
        <v>11</v>
      </c>
      <c r="H77" s="7">
        <v>7</v>
      </c>
      <c r="I77" s="7">
        <v>7</v>
      </c>
      <c r="J77" s="7">
        <v>5</v>
      </c>
      <c r="K77" s="7">
        <v>11</v>
      </c>
      <c r="L77" s="7">
        <v>52</v>
      </c>
      <c r="M77" s="91">
        <f t="shared" si="22"/>
        <v>97</v>
      </c>
      <c r="N77" s="8">
        <f t="shared" si="23"/>
        <v>3.2216494845360826</v>
      </c>
      <c r="O77" s="40">
        <f t="shared" si="24"/>
        <v>1.0378632693176408</v>
      </c>
      <c r="P77" s="77">
        <v>0</v>
      </c>
      <c r="Q77" s="77">
        <v>0</v>
      </c>
      <c r="R77" s="7" t="s">
        <v>607</v>
      </c>
    </row>
    <row r="78" spans="1:18" s="1" customFormat="1" ht="23.25">
      <c r="A78" s="10"/>
      <c r="B78" s="85" t="s">
        <v>279</v>
      </c>
      <c r="C78" s="71" t="s">
        <v>487</v>
      </c>
      <c r="D78" s="85" t="s">
        <v>31</v>
      </c>
      <c r="E78" s="7">
        <v>20</v>
      </c>
      <c r="F78" s="7">
        <v>31</v>
      </c>
      <c r="G78" s="7">
        <v>29</v>
      </c>
      <c r="H78" s="7">
        <v>53</v>
      </c>
      <c r="I78" s="7">
        <v>75</v>
      </c>
      <c r="J78" s="7">
        <v>57</v>
      </c>
      <c r="K78" s="7">
        <v>49</v>
      </c>
      <c r="L78" s="7">
        <v>125</v>
      </c>
      <c r="M78" s="91">
        <f t="shared" si="22"/>
        <v>439</v>
      </c>
      <c r="N78" s="8">
        <f t="shared" si="23"/>
        <v>2.7574031890660593</v>
      </c>
      <c r="O78" s="40">
        <f t="shared" si="24"/>
        <v>1.1217597626057099</v>
      </c>
      <c r="P78" s="77">
        <v>0</v>
      </c>
      <c r="Q78" s="77">
        <v>0</v>
      </c>
      <c r="R78" s="7" t="s">
        <v>607</v>
      </c>
    </row>
    <row r="79" spans="1:18" s="1" customFormat="1" ht="23.25">
      <c r="A79" s="10"/>
      <c r="B79" s="85" t="s">
        <v>632</v>
      </c>
      <c r="C79" s="71" t="s">
        <v>63</v>
      </c>
      <c r="D79" s="85" t="s">
        <v>31</v>
      </c>
      <c r="E79" s="7">
        <v>20</v>
      </c>
      <c r="F79" s="7">
        <v>40</v>
      </c>
      <c r="G79" s="7">
        <v>19</v>
      </c>
      <c r="H79" s="7">
        <v>35</v>
      </c>
      <c r="I79" s="7">
        <v>29</v>
      </c>
      <c r="J79" s="7">
        <v>53</v>
      </c>
      <c r="K79" s="7">
        <v>33</v>
      </c>
      <c r="L79" s="7">
        <v>216</v>
      </c>
      <c r="M79" s="91">
        <f t="shared" si="22"/>
        <v>445</v>
      </c>
      <c r="N79" s="8">
        <f t="shared" si="23"/>
        <v>3.0325842696629213</v>
      </c>
      <c r="O79" s="40">
        <f t="shared" si="24"/>
        <v>1.207446491326004</v>
      </c>
      <c r="P79" s="77">
        <v>1</v>
      </c>
      <c r="Q79" s="77">
        <v>0</v>
      </c>
      <c r="R79" s="7" t="s">
        <v>607</v>
      </c>
    </row>
    <row r="80" spans="1:18" s="1" customFormat="1" ht="23.25">
      <c r="A80" s="10"/>
      <c r="B80" s="85" t="s">
        <v>204</v>
      </c>
      <c r="C80" s="71" t="s">
        <v>484</v>
      </c>
      <c r="D80" s="85" t="s">
        <v>31</v>
      </c>
      <c r="E80" s="7">
        <v>0</v>
      </c>
      <c r="F80" s="7">
        <v>34</v>
      </c>
      <c r="G80" s="7">
        <v>14</v>
      </c>
      <c r="H80" s="7">
        <v>13</v>
      </c>
      <c r="I80" s="7">
        <v>11</v>
      </c>
      <c r="J80" s="7">
        <v>5</v>
      </c>
      <c r="K80" s="7">
        <v>1</v>
      </c>
      <c r="L80" s="7">
        <v>7</v>
      </c>
      <c r="M80" s="91">
        <f t="shared" si="22"/>
        <v>85</v>
      </c>
      <c r="N80" s="8">
        <f t="shared" si="23"/>
        <v>1.8235294117647058</v>
      </c>
      <c r="O80" s="40">
        <f t="shared" si="24"/>
        <v>0.9257934033063407</v>
      </c>
      <c r="P80" s="77">
        <v>0</v>
      </c>
      <c r="Q80" s="77">
        <v>6</v>
      </c>
      <c r="R80" s="7" t="s">
        <v>607</v>
      </c>
    </row>
    <row r="81" spans="1:18" s="1" customFormat="1" ht="23.25">
      <c r="A81" s="7" t="s">
        <v>29</v>
      </c>
      <c r="B81" s="71" t="s">
        <v>307</v>
      </c>
      <c r="C81" s="71" t="s">
        <v>410</v>
      </c>
      <c r="D81" s="85" t="s">
        <v>32</v>
      </c>
      <c r="E81" s="7">
        <v>2</v>
      </c>
      <c r="F81" s="7">
        <v>17</v>
      </c>
      <c r="G81" s="7">
        <v>15</v>
      </c>
      <c r="H81" s="7">
        <v>70</v>
      </c>
      <c r="I81" s="7">
        <v>103</v>
      </c>
      <c r="J81" s="7">
        <v>109</v>
      </c>
      <c r="K81" s="7">
        <v>71</v>
      </c>
      <c r="L81" s="7">
        <v>135</v>
      </c>
      <c r="M81" s="91">
        <f aca="true" t="shared" si="25" ref="M81:M87">SUM(E81:L81)</f>
        <v>522</v>
      </c>
      <c r="N81" s="8">
        <f t="shared" si="23"/>
        <v>2.9741379310344827</v>
      </c>
      <c r="O81" s="40">
        <f aca="true" t="shared" si="26" ref="O81:O87">SQRT((16*L81+12.25*K81+9*J81+6.25*I81+4*H81+2.25*G81+F81)/M81-(N81^2))</f>
        <v>0.8395182687135314</v>
      </c>
      <c r="P81" s="7">
        <v>1</v>
      </c>
      <c r="Q81" s="7">
        <v>0</v>
      </c>
      <c r="R81" s="7" t="s">
        <v>633</v>
      </c>
    </row>
    <row r="82" spans="1:18" s="1" customFormat="1" ht="23.25">
      <c r="A82" s="10"/>
      <c r="B82" s="71" t="s">
        <v>308</v>
      </c>
      <c r="C82" s="71" t="s">
        <v>509</v>
      </c>
      <c r="D82" s="85" t="s">
        <v>31</v>
      </c>
      <c r="E82" s="7">
        <v>3</v>
      </c>
      <c r="F82" s="7">
        <v>24</v>
      </c>
      <c r="G82" s="7">
        <v>45</v>
      </c>
      <c r="H82" s="7">
        <v>100</v>
      </c>
      <c r="I82" s="7">
        <v>122</v>
      </c>
      <c r="J82" s="7">
        <v>100</v>
      </c>
      <c r="K82" s="7">
        <v>65</v>
      </c>
      <c r="L82" s="7">
        <v>64</v>
      </c>
      <c r="M82" s="91">
        <f t="shared" si="25"/>
        <v>523</v>
      </c>
      <c r="N82" s="8">
        <f t="shared" si="23"/>
        <v>2.638623326959847</v>
      </c>
      <c r="O82" s="40">
        <f t="shared" si="26"/>
        <v>0.8373451271378561</v>
      </c>
      <c r="P82" s="7">
        <v>0</v>
      </c>
      <c r="Q82" s="7">
        <v>0</v>
      </c>
      <c r="R82" s="7" t="s">
        <v>633</v>
      </c>
    </row>
    <row r="83" spans="1:18" s="1" customFormat="1" ht="23.25">
      <c r="A83" s="10"/>
      <c r="B83" s="71" t="s">
        <v>309</v>
      </c>
      <c r="C83" s="71" t="s">
        <v>510</v>
      </c>
      <c r="D83" s="85" t="s">
        <v>31</v>
      </c>
      <c r="E83" s="7">
        <v>2</v>
      </c>
      <c r="F83" s="7">
        <v>2</v>
      </c>
      <c r="G83" s="7">
        <v>1</v>
      </c>
      <c r="H83" s="7">
        <v>10</v>
      </c>
      <c r="I83" s="7">
        <v>19</v>
      </c>
      <c r="J83" s="7">
        <v>13</v>
      </c>
      <c r="K83" s="7">
        <v>4</v>
      </c>
      <c r="L83" s="7">
        <v>27</v>
      </c>
      <c r="M83" s="91">
        <f t="shared" si="25"/>
        <v>78</v>
      </c>
      <c r="N83" s="8">
        <f>((4*L83)+(3.5*K83)+(3*J83)+(2.5*I83)+(2*H83)+(1.5*G83)+(F83))/M83</f>
        <v>2.9743589743589745</v>
      </c>
      <c r="O83" s="40">
        <f>SQRT((16*L83+12.25*K83+9*J83+6.25*I83+4*H83+2.25*G83+F83)/M83-(N83^2))</f>
        <v>0.9537289699178095</v>
      </c>
      <c r="P83" s="7">
        <v>0</v>
      </c>
      <c r="Q83" s="7">
        <v>0</v>
      </c>
      <c r="R83" s="7" t="s">
        <v>633</v>
      </c>
    </row>
    <row r="84" spans="1:18" s="1" customFormat="1" ht="23.25">
      <c r="A84" s="10"/>
      <c r="B84" s="71" t="s">
        <v>511</v>
      </c>
      <c r="C84" s="71" t="s">
        <v>512</v>
      </c>
      <c r="D84" s="85" t="s">
        <v>32</v>
      </c>
      <c r="E84" s="7">
        <v>1</v>
      </c>
      <c r="F84" s="7">
        <v>0</v>
      </c>
      <c r="G84" s="7">
        <v>0</v>
      </c>
      <c r="H84" s="7">
        <v>0</v>
      </c>
      <c r="I84" s="7">
        <v>0</v>
      </c>
      <c r="J84" s="7">
        <v>8</v>
      </c>
      <c r="K84" s="7">
        <v>10</v>
      </c>
      <c r="L84" s="7">
        <v>66</v>
      </c>
      <c r="M84" s="91">
        <f t="shared" si="25"/>
        <v>85</v>
      </c>
      <c r="N84" s="8">
        <f>((4*L84)+(3.5*K84)+(3*J84)+(2.5*I84)+(2*H84)+(1.5*G84)+(F84))/M84</f>
        <v>3.8</v>
      </c>
      <c r="O84" s="40">
        <f>SQRT((16*L84+12.25*K84+9*J84+6.25*I84+4*H84+2.25*G84+F84)/M84-(N84^2))</f>
        <v>0.5213105656730475</v>
      </c>
      <c r="P84" s="7">
        <v>0</v>
      </c>
      <c r="Q84" s="7">
        <v>0</v>
      </c>
      <c r="R84" s="7" t="s">
        <v>633</v>
      </c>
    </row>
    <row r="85" spans="1:18" s="1" customFormat="1" ht="23.25">
      <c r="A85" s="10"/>
      <c r="B85" s="71" t="s">
        <v>513</v>
      </c>
      <c r="C85" s="71" t="s">
        <v>512</v>
      </c>
      <c r="D85" s="85" t="s">
        <v>31</v>
      </c>
      <c r="E85" s="7">
        <v>0</v>
      </c>
      <c r="F85" s="7">
        <v>1</v>
      </c>
      <c r="G85" s="7">
        <v>4</v>
      </c>
      <c r="H85" s="7">
        <v>9</v>
      </c>
      <c r="I85" s="7">
        <v>37</v>
      </c>
      <c r="J85" s="7">
        <v>121</v>
      </c>
      <c r="K85" s="7">
        <v>120</v>
      </c>
      <c r="L85" s="7">
        <v>143</v>
      </c>
      <c r="M85" s="91">
        <f t="shared" si="25"/>
        <v>435</v>
      </c>
      <c r="N85" s="8">
        <f t="shared" si="23"/>
        <v>3.3850574712643677</v>
      </c>
      <c r="O85" s="40">
        <f t="shared" si="26"/>
        <v>0.5668077043482637</v>
      </c>
      <c r="P85" s="7">
        <v>3</v>
      </c>
      <c r="Q85" s="7">
        <v>0</v>
      </c>
      <c r="R85" s="7" t="s">
        <v>633</v>
      </c>
    </row>
    <row r="86" spans="1:18" s="1" customFormat="1" ht="23.25">
      <c r="A86" s="10"/>
      <c r="B86" s="71" t="s">
        <v>640</v>
      </c>
      <c r="C86" s="71" t="s">
        <v>63</v>
      </c>
      <c r="D86" s="85" t="s">
        <v>31</v>
      </c>
      <c r="E86" s="7">
        <v>2</v>
      </c>
      <c r="F86" s="7">
        <v>41</v>
      </c>
      <c r="G86" s="7">
        <v>27</v>
      </c>
      <c r="H86" s="7">
        <v>62</v>
      </c>
      <c r="I86" s="7">
        <v>67</v>
      </c>
      <c r="J86" s="7">
        <v>58</v>
      </c>
      <c r="K86" s="7">
        <v>43</v>
      </c>
      <c r="L86" s="7">
        <v>143</v>
      </c>
      <c r="M86" s="91">
        <f t="shared" si="25"/>
        <v>443</v>
      </c>
      <c r="N86" s="8">
        <f t="shared" si="23"/>
        <v>2.86568848758465</v>
      </c>
      <c r="O86" s="40">
        <f t="shared" si="26"/>
        <v>1.027014856123399</v>
      </c>
      <c r="P86" s="7">
        <v>2</v>
      </c>
      <c r="Q86" s="7">
        <v>0</v>
      </c>
      <c r="R86" s="7" t="s">
        <v>633</v>
      </c>
    </row>
    <row r="87" spans="1:18" s="1" customFormat="1" ht="23.25">
      <c r="A87" s="11"/>
      <c r="B87" s="71" t="s">
        <v>311</v>
      </c>
      <c r="C87" s="71" t="s">
        <v>508</v>
      </c>
      <c r="D87" s="85" t="s">
        <v>31</v>
      </c>
      <c r="E87" s="7">
        <v>0</v>
      </c>
      <c r="F87" s="7">
        <v>20</v>
      </c>
      <c r="G87" s="7">
        <v>14</v>
      </c>
      <c r="H87" s="7">
        <v>11</v>
      </c>
      <c r="I87" s="7">
        <v>7</v>
      </c>
      <c r="J87" s="7">
        <v>10</v>
      </c>
      <c r="K87" s="7">
        <v>8</v>
      </c>
      <c r="L87" s="7">
        <v>8</v>
      </c>
      <c r="M87" s="91">
        <f t="shared" si="25"/>
        <v>78</v>
      </c>
      <c r="N87" s="8">
        <f t="shared" si="23"/>
        <v>2.1858974358974357</v>
      </c>
      <c r="O87" s="40">
        <f t="shared" si="26"/>
        <v>1.028781250449034</v>
      </c>
      <c r="P87" s="7">
        <v>0</v>
      </c>
      <c r="Q87" s="7">
        <v>0</v>
      </c>
      <c r="R87" s="7" t="s">
        <v>633</v>
      </c>
    </row>
    <row r="88" spans="1:18" s="1" customFormat="1" ht="23.25">
      <c r="A88" s="12"/>
      <c r="B88" s="120"/>
      <c r="C88" s="120"/>
      <c r="D88" s="130"/>
      <c r="E88" s="12"/>
      <c r="F88" s="12"/>
      <c r="G88" s="12"/>
      <c r="H88" s="12"/>
      <c r="I88" s="12"/>
      <c r="J88" s="12"/>
      <c r="K88" s="12"/>
      <c r="L88" s="12"/>
      <c r="M88" s="113"/>
      <c r="N88" s="13"/>
      <c r="O88" s="37"/>
      <c r="P88" s="12"/>
      <c r="Q88" s="12"/>
      <c r="R88" s="12"/>
    </row>
    <row r="89" spans="1:18" s="45" customFormat="1" ht="29.25">
      <c r="A89" s="135" t="s">
        <v>54</v>
      </c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</row>
    <row r="90" spans="1:18" s="45" customFormat="1" ht="29.25">
      <c r="A90" s="135" t="s">
        <v>522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</row>
    <row r="91" spans="1:18" s="1" customFormat="1" ht="23.25">
      <c r="A91" s="9" t="s">
        <v>122</v>
      </c>
      <c r="B91" s="142" t="s">
        <v>0</v>
      </c>
      <c r="C91" s="142" t="s">
        <v>33</v>
      </c>
      <c r="D91" s="142" t="s">
        <v>30</v>
      </c>
      <c r="E91" s="143" t="s">
        <v>18</v>
      </c>
      <c r="F91" s="143"/>
      <c r="G91" s="143"/>
      <c r="H91" s="143"/>
      <c r="I91" s="143"/>
      <c r="J91" s="143"/>
      <c r="K91" s="143"/>
      <c r="L91" s="143"/>
      <c r="M91" s="9" t="s">
        <v>17</v>
      </c>
      <c r="N91" s="142" t="s">
        <v>21</v>
      </c>
      <c r="O91" s="144" t="s">
        <v>22</v>
      </c>
      <c r="P91" s="68"/>
      <c r="Q91" s="68"/>
      <c r="R91" s="142" t="s">
        <v>3</v>
      </c>
    </row>
    <row r="92" spans="1:18" s="1" customFormat="1" ht="23.25">
      <c r="A92" s="11" t="s">
        <v>123</v>
      </c>
      <c r="B92" s="142"/>
      <c r="C92" s="142"/>
      <c r="D92" s="142"/>
      <c r="E92" s="7">
        <v>0</v>
      </c>
      <c r="F92" s="7">
        <v>1</v>
      </c>
      <c r="G92" s="7">
        <v>1.5</v>
      </c>
      <c r="H92" s="7">
        <v>2</v>
      </c>
      <c r="I92" s="7">
        <v>2.5</v>
      </c>
      <c r="J92" s="7">
        <v>3</v>
      </c>
      <c r="K92" s="7">
        <v>3.5</v>
      </c>
      <c r="L92" s="7">
        <v>4</v>
      </c>
      <c r="M92" s="11" t="s">
        <v>20</v>
      </c>
      <c r="N92" s="142"/>
      <c r="O92" s="144"/>
      <c r="P92" s="69" t="s">
        <v>1</v>
      </c>
      <c r="Q92" s="69" t="s">
        <v>2</v>
      </c>
      <c r="R92" s="142"/>
    </row>
    <row r="93" spans="1:18" s="1" customFormat="1" ht="23.25">
      <c r="A93" s="133" t="s">
        <v>333</v>
      </c>
      <c r="B93" s="71" t="s">
        <v>310</v>
      </c>
      <c r="C93" s="71" t="s">
        <v>41</v>
      </c>
      <c r="D93" s="85" t="s">
        <v>31</v>
      </c>
      <c r="E93" s="7">
        <v>1</v>
      </c>
      <c r="F93" s="7">
        <v>2</v>
      </c>
      <c r="G93" s="7">
        <v>1</v>
      </c>
      <c r="H93" s="7">
        <v>5</v>
      </c>
      <c r="I93" s="7">
        <v>9</v>
      </c>
      <c r="J93" s="7">
        <v>10</v>
      </c>
      <c r="K93" s="7">
        <v>12</v>
      </c>
      <c r="L93" s="7">
        <v>38</v>
      </c>
      <c r="M93" s="91">
        <f>SUM(E93:L93)</f>
        <v>78</v>
      </c>
      <c r="N93" s="8">
        <f>((4*L93)+(3.5*K93)+(3*J93)+(2.5*I93)+(2*H93)+(1.5*G93)+(F93))/M93</f>
        <v>3.3333333333333335</v>
      </c>
      <c r="O93" s="40">
        <f>SQRT((16*L93+12.25*K93+9*J93+6.25*I93+4*H93+2.25*G93+F93)/M93-(N93^2))</f>
        <v>0.8684892079199963</v>
      </c>
      <c r="P93" s="7">
        <v>0</v>
      </c>
      <c r="Q93" s="7">
        <v>0</v>
      </c>
      <c r="R93" s="7" t="s">
        <v>633</v>
      </c>
    </row>
    <row r="94" spans="1:18" s="1" customFormat="1" ht="23.25">
      <c r="A94" s="10"/>
      <c r="B94" s="71" t="s">
        <v>312</v>
      </c>
      <c r="C94" s="71" t="s">
        <v>412</v>
      </c>
      <c r="D94" s="85" t="s">
        <v>32</v>
      </c>
      <c r="E94" s="7">
        <v>7</v>
      </c>
      <c r="F94" s="7">
        <v>76</v>
      </c>
      <c r="G94" s="7">
        <v>25</v>
      </c>
      <c r="H94" s="7">
        <v>155</v>
      </c>
      <c r="I94" s="7">
        <v>96</v>
      </c>
      <c r="J94" s="7">
        <v>57</v>
      </c>
      <c r="K94" s="7">
        <v>48</v>
      </c>
      <c r="L94" s="7">
        <v>57</v>
      </c>
      <c r="M94" s="91">
        <f>SUM(E94:L94)</f>
        <v>521</v>
      </c>
      <c r="N94" s="8">
        <f>((4*L94)+(3.5*K94)+(3*J94)+(2.5*I94)+(2*H94)+(1.5*G94)+(F94))/M94</f>
        <v>2.3618042226487526</v>
      </c>
      <c r="O94" s="40">
        <f>SQRT((16*L94+12.25*K94+9*J94+6.25*I94+4*H94+2.25*G94+F94)/M94-(N94^2))</f>
        <v>0.9386660032737622</v>
      </c>
      <c r="P94" s="7">
        <v>0</v>
      </c>
      <c r="Q94" s="7">
        <v>0</v>
      </c>
      <c r="R94" s="7" t="s">
        <v>634</v>
      </c>
    </row>
    <row r="95" spans="1:18" s="1" customFormat="1" ht="23.25">
      <c r="A95" s="10"/>
      <c r="B95" s="71" t="s">
        <v>313</v>
      </c>
      <c r="C95" s="71" t="s">
        <v>515</v>
      </c>
      <c r="D95" s="85" t="s">
        <v>31</v>
      </c>
      <c r="E95" s="7">
        <v>4</v>
      </c>
      <c r="F95" s="7">
        <v>154</v>
      </c>
      <c r="G95" s="7">
        <v>84</v>
      </c>
      <c r="H95" s="7">
        <v>78</v>
      </c>
      <c r="I95" s="7">
        <v>75</v>
      </c>
      <c r="J95" s="7">
        <v>69</v>
      </c>
      <c r="K95" s="7">
        <v>34</v>
      </c>
      <c r="L95" s="7">
        <v>17</v>
      </c>
      <c r="M95" s="91">
        <f aca="true" t="shared" si="27" ref="M95:M101">SUM(E95:L95)</f>
        <v>515</v>
      </c>
      <c r="N95" s="8">
        <f aca="true" t="shared" si="28" ref="N95:N101">((4*L95)+(3.5*K95)+(3*J95)+(2.5*I95)+(2*H95)+(1.5*G95)+(F95))/M95</f>
        <v>1.9757281553398058</v>
      </c>
      <c r="O95" s="40">
        <f aca="true" t="shared" si="29" ref="O95:O101">SQRT((16*L95+12.25*K95+9*J95+6.25*I95+4*H95+2.25*G95+F95)/M95-(N95^2))</f>
        <v>0.9062315033979815</v>
      </c>
      <c r="P95" s="7">
        <v>6</v>
      </c>
      <c r="Q95" s="7">
        <v>0</v>
      </c>
      <c r="R95" s="7" t="s">
        <v>634</v>
      </c>
    </row>
    <row r="96" spans="1:18" s="1" customFormat="1" ht="23.25">
      <c r="A96" s="10"/>
      <c r="B96" s="71" t="s">
        <v>314</v>
      </c>
      <c r="C96" s="71" t="s">
        <v>516</v>
      </c>
      <c r="D96" s="85" t="s">
        <v>31</v>
      </c>
      <c r="E96" s="7">
        <v>5</v>
      </c>
      <c r="F96" s="7">
        <v>10</v>
      </c>
      <c r="G96" s="7">
        <v>2</v>
      </c>
      <c r="H96" s="7">
        <v>3</v>
      </c>
      <c r="I96" s="7">
        <v>4</v>
      </c>
      <c r="J96" s="7">
        <v>9</v>
      </c>
      <c r="K96" s="7">
        <v>16</v>
      </c>
      <c r="L96" s="7">
        <v>29</v>
      </c>
      <c r="M96" s="91">
        <f t="shared" si="27"/>
        <v>78</v>
      </c>
      <c r="N96" s="8">
        <f t="shared" si="28"/>
        <v>2.923076923076923</v>
      </c>
      <c r="O96" s="40">
        <f t="shared" si="29"/>
        <v>1.271171786986936</v>
      </c>
      <c r="P96" s="7">
        <v>0</v>
      </c>
      <c r="Q96" s="7">
        <v>0</v>
      </c>
      <c r="R96" s="7" t="s">
        <v>634</v>
      </c>
    </row>
    <row r="97" spans="1:18" s="1" customFormat="1" ht="23.25">
      <c r="A97" s="10"/>
      <c r="B97" s="71" t="s">
        <v>517</v>
      </c>
      <c r="C97" s="71" t="s">
        <v>518</v>
      </c>
      <c r="D97" s="85" t="s">
        <v>31</v>
      </c>
      <c r="E97" s="7">
        <v>0</v>
      </c>
      <c r="F97" s="7">
        <v>0</v>
      </c>
      <c r="G97" s="7">
        <v>0</v>
      </c>
      <c r="H97" s="7">
        <v>2</v>
      </c>
      <c r="I97" s="7">
        <v>2</v>
      </c>
      <c r="J97" s="7">
        <v>5</v>
      </c>
      <c r="K97" s="7">
        <v>8</v>
      </c>
      <c r="L97" s="7">
        <v>66</v>
      </c>
      <c r="M97" s="91">
        <f t="shared" si="27"/>
        <v>83</v>
      </c>
      <c r="N97" s="8">
        <f t="shared" si="28"/>
        <v>3.8072289156626504</v>
      </c>
      <c r="O97" s="40">
        <f t="shared" si="29"/>
        <v>0.4447235861516114</v>
      </c>
      <c r="P97" s="7">
        <v>0</v>
      </c>
      <c r="Q97" s="7">
        <v>0</v>
      </c>
      <c r="R97" s="7" t="s">
        <v>634</v>
      </c>
    </row>
    <row r="98" spans="1:18" s="1" customFormat="1" ht="23.25">
      <c r="A98" s="10"/>
      <c r="B98" s="71" t="s">
        <v>519</v>
      </c>
      <c r="C98" s="71" t="s">
        <v>518</v>
      </c>
      <c r="D98" s="85" t="s">
        <v>31</v>
      </c>
      <c r="E98" s="7">
        <v>0</v>
      </c>
      <c r="F98" s="7">
        <v>3</v>
      </c>
      <c r="G98" s="7">
        <v>10</v>
      </c>
      <c r="H98" s="7">
        <v>32</v>
      </c>
      <c r="I98" s="7">
        <v>73</v>
      </c>
      <c r="J98" s="7">
        <v>68</v>
      </c>
      <c r="K98" s="7">
        <v>63</v>
      </c>
      <c r="L98" s="7">
        <v>187</v>
      </c>
      <c r="M98" s="91">
        <f t="shared" si="27"/>
        <v>436</v>
      </c>
      <c r="N98" s="8">
        <f t="shared" si="28"/>
        <v>3.2958715596330275</v>
      </c>
      <c r="O98" s="40">
        <f t="shared" si="29"/>
        <v>0.7562166950848757</v>
      </c>
      <c r="P98" s="7">
        <v>0</v>
      </c>
      <c r="Q98" s="7">
        <v>0</v>
      </c>
      <c r="R98" s="7" t="s">
        <v>634</v>
      </c>
    </row>
    <row r="99" spans="1:18" s="1" customFormat="1" ht="23.25">
      <c r="A99" s="10"/>
      <c r="B99" s="71" t="s">
        <v>641</v>
      </c>
      <c r="C99" s="71" t="s">
        <v>63</v>
      </c>
      <c r="D99" s="85" t="s">
        <v>31</v>
      </c>
      <c r="E99" s="7">
        <v>2</v>
      </c>
      <c r="F99" s="7">
        <v>39</v>
      </c>
      <c r="G99" s="7">
        <v>29</v>
      </c>
      <c r="H99" s="7">
        <v>40</v>
      </c>
      <c r="I99" s="7">
        <v>60</v>
      </c>
      <c r="J99" s="7">
        <v>91</v>
      </c>
      <c r="K99" s="7">
        <v>47</v>
      </c>
      <c r="L99" s="7">
        <v>135</v>
      </c>
      <c r="M99" s="91">
        <f t="shared" si="27"/>
        <v>443</v>
      </c>
      <c r="N99" s="8">
        <f t="shared" si="28"/>
        <v>2.9119638826185104</v>
      </c>
      <c r="O99" s="40">
        <f t="shared" si="29"/>
        <v>0.9938485645963175</v>
      </c>
      <c r="P99" s="7">
        <v>0</v>
      </c>
      <c r="Q99" s="7">
        <v>0</v>
      </c>
      <c r="R99" s="7" t="s">
        <v>634</v>
      </c>
    </row>
    <row r="100" spans="1:18" s="1" customFormat="1" ht="23.25">
      <c r="A100" s="10"/>
      <c r="B100" s="71" t="s">
        <v>316</v>
      </c>
      <c r="C100" s="71" t="s">
        <v>514</v>
      </c>
      <c r="D100" s="85" t="s">
        <v>31</v>
      </c>
      <c r="E100" s="7">
        <v>0</v>
      </c>
      <c r="F100" s="7">
        <v>6</v>
      </c>
      <c r="G100" s="7">
        <v>6</v>
      </c>
      <c r="H100" s="7">
        <v>20</v>
      </c>
      <c r="I100" s="7">
        <v>15</v>
      </c>
      <c r="J100" s="7">
        <v>12</v>
      </c>
      <c r="K100" s="7">
        <v>7</v>
      </c>
      <c r="L100" s="7">
        <v>11</v>
      </c>
      <c r="M100" s="91">
        <f t="shared" si="27"/>
        <v>77</v>
      </c>
      <c r="N100" s="8">
        <f t="shared" si="28"/>
        <v>2.5584415584415585</v>
      </c>
      <c r="O100" s="40">
        <f t="shared" si="29"/>
        <v>0.8752514517139867</v>
      </c>
      <c r="P100" s="7">
        <v>0</v>
      </c>
      <c r="Q100" s="7">
        <v>1</v>
      </c>
      <c r="R100" s="7" t="s">
        <v>634</v>
      </c>
    </row>
    <row r="101" spans="1:18" s="1" customFormat="1" ht="23.25">
      <c r="A101" s="10"/>
      <c r="B101" s="71" t="s">
        <v>315</v>
      </c>
      <c r="C101" s="71" t="s">
        <v>41</v>
      </c>
      <c r="D101" s="85" t="s">
        <v>31</v>
      </c>
      <c r="E101" s="7">
        <v>1</v>
      </c>
      <c r="F101" s="7">
        <v>0</v>
      </c>
      <c r="G101" s="7">
        <v>6</v>
      </c>
      <c r="H101" s="7">
        <v>12</v>
      </c>
      <c r="I101" s="7">
        <v>14</v>
      </c>
      <c r="J101" s="7">
        <v>19</v>
      </c>
      <c r="K101" s="7">
        <v>12</v>
      </c>
      <c r="L101" s="7">
        <v>13</v>
      </c>
      <c r="M101" s="91">
        <f t="shared" si="27"/>
        <v>77</v>
      </c>
      <c r="N101" s="8">
        <f t="shared" si="28"/>
        <v>2.844155844155844</v>
      </c>
      <c r="O101" s="40">
        <f t="shared" si="29"/>
        <v>0.8228069642315411</v>
      </c>
      <c r="P101" s="7">
        <v>1</v>
      </c>
      <c r="Q101" s="7">
        <v>0</v>
      </c>
      <c r="R101" s="7" t="s">
        <v>634</v>
      </c>
    </row>
    <row r="102" spans="1:18" s="1" customFormat="1" ht="23.25">
      <c r="A102" s="143" t="s">
        <v>42</v>
      </c>
      <c r="B102" s="143"/>
      <c r="C102" s="143"/>
      <c r="D102" s="143"/>
      <c r="E102" s="7">
        <f aca="true" t="shared" si="30" ref="E102:L102">SUM(E49:E66,E71:E87,E93:E101)</f>
        <v>442</v>
      </c>
      <c r="F102" s="7">
        <f t="shared" si="30"/>
        <v>1585</v>
      </c>
      <c r="G102" s="7">
        <f t="shared" si="30"/>
        <v>1322</v>
      </c>
      <c r="H102" s="7">
        <f t="shared" si="30"/>
        <v>2018</v>
      </c>
      <c r="I102" s="7">
        <f t="shared" si="30"/>
        <v>2086</v>
      </c>
      <c r="J102" s="7">
        <f t="shared" si="30"/>
        <v>1852</v>
      </c>
      <c r="K102" s="7">
        <f t="shared" si="30"/>
        <v>1396</v>
      </c>
      <c r="L102" s="7">
        <f t="shared" si="30"/>
        <v>2875</v>
      </c>
      <c r="M102" s="91">
        <f>SUM(E102:L102)</f>
        <v>13576</v>
      </c>
      <c r="N102" s="8">
        <f>((4*L102)+(3.5*K102)+(3*J102)+(2.5*I102)+(2*H102)+(1.5*G102)+(F102))/M102</f>
        <v>2.560474366529169</v>
      </c>
      <c r="O102" s="40">
        <f>SQRT((16*L102+12.25*K102+9*J102+6.25*I102+4*H102+2.25*G102+F102)/M102-(N102^2))</f>
        <v>1.1002139445169088</v>
      </c>
      <c r="P102" s="61">
        <f>SUM(P49:P66,P71:P87,P93:P101)</f>
        <v>22</v>
      </c>
      <c r="Q102" s="61">
        <f>SUM(Q49:Q66,Q71:Q87,Q93:Q101)</f>
        <v>54</v>
      </c>
      <c r="R102" s="9"/>
    </row>
    <row r="103" spans="1:18" s="2" customFormat="1" ht="23.25">
      <c r="A103" s="143" t="s">
        <v>44</v>
      </c>
      <c r="B103" s="143"/>
      <c r="C103" s="143"/>
      <c r="D103" s="143"/>
      <c r="E103" s="8">
        <f aca="true" t="shared" si="31" ref="E103:L103">(E102*100)/$M102</f>
        <v>3.2557454331172657</v>
      </c>
      <c r="F103" s="8">
        <f t="shared" si="31"/>
        <v>11.675014731879788</v>
      </c>
      <c r="G103" s="8">
        <f t="shared" si="31"/>
        <v>9.737772539776076</v>
      </c>
      <c r="H103" s="8">
        <f t="shared" si="31"/>
        <v>14.86446670595168</v>
      </c>
      <c r="I103" s="8">
        <f t="shared" si="31"/>
        <v>15.365350618738951</v>
      </c>
      <c r="J103" s="8">
        <f t="shared" si="31"/>
        <v>13.641720683559223</v>
      </c>
      <c r="K103" s="8">
        <f t="shared" si="31"/>
        <v>10.28285209192693</v>
      </c>
      <c r="L103" s="8">
        <f t="shared" si="31"/>
        <v>21.17707719505009</v>
      </c>
      <c r="M103" s="92">
        <f>((M102-(P102+Q102))*100)/$M102</f>
        <v>99.44018856806129</v>
      </c>
      <c r="N103" s="7"/>
      <c r="O103" s="7"/>
      <c r="P103" s="7">
        <f>(P102*100)/$M102</f>
        <v>0.16205067766647024</v>
      </c>
      <c r="Q103" s="7">
        <f>(Q102*100)/$M102</f>
        <v>0.39776075427224517</v>
      </c>
      <c r="R103" s="11"/>
    </row>
    <row r="104" spans="5:12" ht="14.25">
      <c r="E104" s="86"/>
      <c r="F104" s="86"/>
      <c r="G104" s="86"/>
      <c r="H104" s="86"/>
      <c r="I104" s="86"/>
      <c r="J104" s="86"/>
      <c r="K104" s="86"/>
      <c r="L104" s="86"/>
    </row>
    <row r="105" spans="5:12" ht="14.25">
      <c r="E105" s="86"/>
      <c r="F105" s="86"/>
      <c r="G105" s="86"/>
      <c r="H105" s="86"/>
      <c r="I105" s="86"/>
      <c r="J105" s="86"/>
      <c r="K105" s="86"/>
      <c r="L105" s="86"/>
    </row>
    <row r="106" spans="5:12" ht="14.25">
      <c r="E106" s="86"/>
      <c r="F106" s="86"/>
      <c r="G106" s="86"/>
      <c r="H106" s="86"/>
      <c r="I106" s="86"/>
      <c r="J106" s="86"/>
      <c r="K106" s="86"/>
      <c r="L106" s="86"/>
    </row>
    <row r="107" spans="5:12" ht="14.25">
      <c r="E107" s="86"/>
      <c r="F107" s="86"/>
      <c r="G107" s="86"/>
      <c r="H107" s="86"/>
      <c r="I107" s="86"/>
      <c r="J107" s="86"/>
      <c r="K107" s="86"/>
      <c r="L107" s="86"/>
    </row>
    <row r="108" spans="5:12" ht="14.25">
      <c r="E108" s="86"/>
      <c r="F108" s="86"/>
      <c r="G108" s="86"/>
      <c r="H108" s="86"/>
      <c r="I108" s="86"/>
      <c r="J108" s="86"/>
      <c r="K108" s="86"/>
      <c r="L108" s="86"/>
    </row>
    <row r="109" spans="5:12" ht="14.25">
      <c r="E109" s="86"/>
      <c r="F109" s="86"/>
      <c r="G109" s="86"/>
      <c r="H109" s="86"/>
      <c r="I109" s="86"/>
      <c r="J109" s="86"/>
      <c r="K109" s="86"/>
      <c r="L109" s="86"/>
    </row>
    <row r="110" spans="5:12" ht="14.25">
      <c r="E110" s="86"/>
      <c r="F110" s="86"/>
      <c r="G110" s="86"/>
      <c r="H110" s="86"/>
      <c r="I110" s="86"/>
      <c r="J110" s="86"/>
      <c r="K110" s="86"/>
      <c r="L110" s="86"/>
    </row>
    <row r="111" spans="5:12" ht="14.25">
      <c r="E111" s="86"/>
      <c r="F111" s="86"/>
      <c r="G111" s="86"/>
      <c r="H111" s="86"/>
      <c r="I111" s="86"/>
      <c r="J111" s="86"/>
      <c r="K111" s="86"/>
      <c r="L111" s="86"/>
    </row>
    <row r="112" spans="5:12" ht="14.25">
      <c r="E112" s="86"/>
      <c r="F112" s="86"/>
      <c r="G112" s="86"/>
      <c r="H112" s="86"/>
      <c r="I112" s="86"/>
      <c r="J112" s="86"/>
      <c r="K112" s="86"/>
      <c r="L112" s="86"/>
    </row>
    <row r="113" spans="5:12" ht="14.25">
      <c r="E113" s="86"/>
      <c r="F113" s="86"/>
      <c r="G113" s="86"/>
      <c r="H113" s="86"/>
      <c r="I113" s="86"/>
      <c r="J113" s="86"/>
      <c r="K113" s="86"/>
      <c r="L113" s="86"/>
    </row>
    <row r="114" spans="5:12" ht="14.25">
      <c r="E114" s="86"/>
      <c r="F114" s="86"/>
      <c r="G114" s="86"/>
      <c r="H114" s="86"/>
      <c r="I114" s="86"/>
      <c r="J114" s="86"/>
      <c r="K114" s="86"/>
      <c r="L114" s="86"/>
    </row>
    <row r="115" spans="5:12" ht="14.25">
      <c r="E115" s="86"/>
      <c r="F115" s="86"/>
      <c r="G115" s="86"/>
      <c r="H115" s="86"/>
      <c r="I115" s="86"/>
      <c r="J115" s="86"/>
      <c r="K115" s="86"/>
      <c r="L115" s="86"/>
    </row>
    <row r="116" spans="5:12" ht="14.25">
      <c r="E116" s="86"/>
      <c r="F116" s="86"/>
      <c r="G116" s="86"/>
      <c r="H116" s="86"/>
      <c r="I116" s="86"/>
      <c r="J116" s="86"/>
      <c r="K116" s="86"/>
      <c r="L116" s="86"/>
    </row>
    <row r="117" spans="5:12" ht="14.25">
      <c r="E117" s="86"/>
      <c r="F117" s="86"/>
      <c r="G117" s="86"/>
      <c r="H117" s="86"/>
      <c r="I117" s="86"/>
      <c r="J117" s="86"/>
      <c r="K117" s="86"/>
      <c r="L117" s="86"/>
    </row>
    <row r="118" spans="5:12" ht="14.25">
      <c r="E118" s="86"/>
      <c r="F118" s="86"/>
      <c r="G118" s="86"/>
      <c r="H118" s="86"/>
      <c r="I118" s="86"/>
      <c r="J118" s="86"/>
      <c r="K118" s="86"/>
      <c r="L118" s="86"/>
    </row>
  </sheetData>
  <mergeCells count="49">
    <mergeCell ref="A102:D102"/>
    <mergeCell ref="A35:D35"/>
    <mergeCell ref="A67:R67"/>
    <mergeCell ref="A68:R68"/>
    <mergeCell ref="B69:B70"/>
    <mergeCell ref="C69:C70"/>
    <mergeCell ref="D69:D70"/>
    <mergeCell ref="R69:R70"/>
    <mergeCell ref="E69:L69"/>
    <mergeCell ref="B47:B48"/>
    <mergeCell ref="C47:C48"/>
    <mergeCell ref="D47:D48"/>
    <mergeCell ref="E47:L47"/>
    <mergeCell ref="E3:L3"/>
    <mergeCell ref="A34:D34"/>
    <mergeCell ref="B25:B26"/>
    <mergeCell ref="C25:C26"/>
    <mergeCell ref="D25:D26"/>
    <mergeCell ref="E25:L25"/>
    <mergeCell ref="A24:R24"/>
    <mergeCell ref="O69:O70"/>
    <mergeCell ref="N3:N4"/>
    <mergeCell ref="N25:N26"/>
    <mergeCell ref="R25:R26"/>
    <mergeCell ref="O25:O26"/>
    <mergeCell ref="O3:O4"/>
    <mergeCell ref="R3:R4"/>
    <mergeCell ref="N47:N48"/>
    <mergeCell ref="O47:O48"/>
    <mergeCell ref="R47:R48"/>
    <mergeCell ref="A103:D103"/>
    <mergeCell ref="A1:R1"/>
    <mergeCell ref="A2:R2"/>
    <mergeCell ref="A45:R45"/>
    <mergeCell ref="A46:R46"/>
    <mergeCell ref="B3:B4"/>
    <mergeCell ref="C3:C4"/>
    <mergeCell ref="D3:D4"/>
    <mergeCell ref="A23:R23"/>
    <mergeCell ref="N69:N70"/>
    <mergeCell ref="A89:R89"/>
    <mergeCell ref="A90:R90"/>
    <mergeCell ref="B91:B92"/>
    <mergeCell ref="C91:C92"/>
    <mergeCell ref="D91:D92"/>
    <mergeCell ref="E91:L91"/>
    <mergeCell ref="N91:N92"/>
    <mergeCell ref="O91:O92"/>
    <mergeCell ref="R91:R92"/>
  </mergeCells>
  <printOptions/>
  <pageMargins left="0.68" right="0.35" top="0.57" bottom="0.57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 User</cp:lastModifiedBy>
  <cp:lastPrinted>2014-06-08T04:15:40Z</cp:lastPrinted>
  <dcterms:created xsi:type="dcterms:W3CDTF">2005-04-17T06:46:00Z</dcterms:created>
  <dcterms:modified xsi:type="dcterms:W3CDTF">2014-06-18T02:57:05Z</dcterms:modified>
  <cp:category/>
  <cp:version/>
  <cp:contentType/>
  <cp:contentStatus/>
</cp:coreProperties>
</file>