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60" windowWidth="11340" windowHeight="8400" tabRatio="667" activeTab="0"/>
  </bookViews>
  <sheets>
    <sheet name="รวมสาระ" sheetId="1" r:id="rId1"/>
    <sheet name="ภาษาไทย" sheetId="2" r:id="rId2"/>
    <sheet name="คณิตศาสตร์" sheetId="3" r:id="rId3"/>
    <sheet name="วิทยาศาสตร์" sheetId="4" r:id="rId4"/>
    <sheet name="สังคมศึกษา" sheetId="5" r:id="rId5"/>
    <sheet name="พลานามัย" sheetId="6" r:id="rId6"/>
    <sheet name="ศิลปะ" sheetId="7" r:id="rId7"/>
    <sheet name="การงานอาชีพ ฯ" sheetId="8" r:id="rId8"/>
    <sheet name="ภาษาต่างประเทศ" sheetId="9" r:id="rId9"/>
    <sheet name="เฉลี่ยรวมระดับ" sheetId="10" r:id="rId10"/>
    <sheet name="ภาษา2" sheetId="11" r:id="rId11"/>
    <sheet name="Sheet1" sheetId="12" r:id="rId12"/>
  </sheets>
  <externalReferences>
    <externalReference r:id="rId15"/>
  </externalReferences>
  <definedNames>
    <definedName name="_xlnm.Print_Area" localSheetId="0">'รวมสาระ'!$A$1:$O$112</definedName>
  </definedNames>
  <calcPr fullCalcOnLoad="1"/>
</workbook>
</file>

<file path=xl/sharedStrings.xml><?xml version="1.0" encoding="utf-8"?>
<sst xmlns="http://schemas.openxmlformats.org/spreadsheetml/2006/main" count="2234" uniqueCount="663">
  <si>
    <t>รหัสวิชา</t>
  </si>
  <si>
    <t>ร</t>
  </si>
  <si>
    <t>มส</t>
  </si>
  <si>
    <t>หมายเหตุ</t>
  </si>
  <si>
    <t>ท31101</t>
  </si>
  <si>
    <t>ค31101</t>
  </si>
  <si>
    <t>ค31201</t>
  </si>
  <si>
    <t>ว31201</t>
  </si>
  <si>
    <t>พ31101</t>
  </si>
  <si>
    <t>อ31101</t>
  </si>
  <si>
    <t>อ31201</t>
  </si>
  <si>
    <t>ท32101</t>
  </si>
  <si>
    <t>ค32101</t>
  </si>
  <si>
    <t>ค32201</t>
  </si>
  <si>
    <t>พ32101</t>
  </si>
  <si>
    <t>อ32101</t>
  </si>
  <si>
    <t>จำนวนนักเรียน</t>
  </si>
  <si>
    <t>จำนวนนักเรียนที่ได้ผลการเรียน</t>
  </si>
  <si>
    <t xml:space="preserve"> </t>
  </si>
  <si>
    <t>ที่ได้ผลการเรียน</t>
  </si>
  <si>
    <t>X</t>
  </si>
  <si>
    <t>S.D.</t>
  </si>
  <si>
    <t>ระดับชั้น</t>
  </si>
  <si>
    <t>ม.1</t>
  </si>
  <si>
    <t>ม.2</t>
  </si>
  <si>
    <t>ม.3</t>
  </si>
  <si>
    <t>ม.4</t>
  </si>
  <si>
    <t>ม.5</t>
  </si>
  <si>
    <t>ม.6</t>
  </si>
  <si>
    <t>ประเภทวิชา</t>
  </si>
  <si>
    <t>เพิ่มเติม</t>
  </si>
  <si>
    <t>พื้นฐาน</t>
  </si>
  <si>
    <t>ชื่อวิชา</t>
  </si>
  <si>
    <t>ภาษาไทย</t>
  </si>
  <si>
    <t>ประวัติวรรณคดี 1</t>
  </si>
  <si>
    <t>คณิตศาสตร์</t>
  </si>
  <si>
    <t>คณิตศาสตร์เพิ่มเติม</t>
  </si>
  <si>
    <t>วิทยาศาสตร์</t>
  </si>
  <si>
    <t>ศิลปะ</t>
  </si>
  <si>
    <t>การงานอาชีพและเทคโนโลยี</t>
  </si>
  <si>
    <t>ภาษาฝรั่งเศสเพื่อการท่องเที่ยว</t>
  </si>
  <si>
    <t>รวม</t>
  </si>
  <si>
    <t>รายงานผลการเรียนกลุ่มสาระการเรียนรู้ภาษาไทย</t>
  </si>
  <si>
    <t>ค่าร้อยละ</t>
  </si>
  <si>
    <t>รายงานผลการเรียนกลุ่มสาระการเรียนรู้คณิตศาสตร์</t>
  </si>
  <si>
    <t>อ32201</t>
  </si>
  <si>
    <t>ประวัติวรรณคดี 2</t>
  </si>
  <si>
    <t>รายงานผลการเรียนกลุ่มสาระการเรียนรู้วิทยาศาสตร์</t>
  </si>
  <si>
    <t>รายงานผลการเรียนกลุ่มสาระการเรียนรู้สังคมศึกษา ศาสนา และวัฒนธรรม</t>
  </si>
  <si>
    <t>รายงานผลการเรียนกลุ่มสาระการเรียนรู้สุขศึกษาและพลศึกษา</t>
  </si>
  <si>
    <t>รายงานผลการเรียนกลุ่มสาระการเรียนรู้ศิลปะ</t>
  </si>
  <si>
    <t>รายงานผลการเรียนกลุ่มสาระการเรียนรู้การงานอาชีพและเทคโนโลยี</t>
  </si>
  <si>
    <t>รายงานผลการเรียนกลุ่มสาระการเรียนรู้ภาษาต่างประเทศ</t>
  </si>
  <si>
    <t>จำนวนนักเรียนที่ลงทะเบียน</t>
  </si>
  <si>
    <t>กลุ่มสาระการเรียนรู้</t>
  </si>
  <si>
    <t>สังคมศึกษา ฯ</t>
  </si>
  <si>
    <t>สุขศึกษา ฯ</t>
  </si>
  <si>
    <t>การงานอาชีพ ฯ</t>
  </si>
  <si>
    <t>ภาษาต่างประเทศ</t>
  </si>
  <si>
    <t>รายงานผลการเรียนตามกลุ่มสาระการเรียนรู้  โรงเรียนสตรีชัยภูมิ</t>
  </si>
  <si>
    <t>รายงานจำนวนนักเรียนที่มีผลการเรียน 0, ร, ม.ส.  โรงเรียนสตรีชัยภูมิ</t>
  </si>
  <si>
    <t>ภาษาจีน</t>
  </si>
  <si>
    <t>รวมม.ต้น</t>
  </si>
  <si>
    <t>รวมม.ปลาย</t>
  </si>
  <si>
    <t>รวมหมด</t>
  </si>
  <si>
    <t>ท21101</t>
  </si>
  <si>
    <t>ท21203</t>
  </si>
  <si>
    <t>ท21102</t>
  </si>
  <si>
    <t>ท21201</t>
  </si>
  <si>
    <t>ท31201</t>
  </si>
  <si>
    <t>ท31102</t>
  </si>
  <si>
    <t>ค21101</t>
  </si>
  <si>
    <t>ค21201</t>
  </si>
  <si>
    <t>ค21102</t>
  </si>
  <si>
    <t>ค21202</t>
  </si>
  <si>
    <t>ว21101</t>
  </si>
  <si>
    <t>ว21201</t>
  </si>
  <si>
    <t>ว21102</t>
  </si>
  <si>
    <t>ว21202</t>
  </si>
  <si>
    <t>ส21101</t>
  </si>
  <si>
    <t>ส21103</t>
  </si>
  <si>
    <t>ส21105</t>
  </si>
  <si>
    <t>ส21102</t>
  </si>
  <si>
    <t>ส21104</t>
  </si>
  <si>
    <t>ส21106</t>
  </si>
  <si>
    <t>ประวัติศาสตร์</t>
  </si>
  <si>
    <t>พ21101</t>
  </si>
  <si>
    <t>พ21102</t>
  </si>
  <si>
    <t>ศ21101</t>
  </si>
  <si>
    <t>ศ21102</t>
  </si>
  <si>
    <t>ง21101</t>
  </si>
  <si>
    <t>ง21102</t>
  </si>
  <si>
    <t>ง21202</t>
  </si>
  <si>
    <t>อ21101</t>
  </si>
  <si>
    <t>อ21102</t>
  </si>
  <si>
    <t>ค31102</t>
  </si>
  <si>
    <t>ค31202</t>
  </si>
  <si>
    <t>ว31221</t>
  </si>
  <si>
    <t>ว31241</t>
  </si>
  <si>
    <t>ส31101</t>
  </si>
  <si>
    <t>ส31104</t>
  </si>
  <si>
    <t>ศาสนาและจริยธรรม</t>
  </si>
  <si>
    <t>พ31102</t>
  </si>
  <si>
    <t>อ31203</t>
  </si>
  <si>
    <t>อ31102</t>
  </si>
  <si>
    <t>อ31202</t>
  </si>
  <si>
    <t>อ31204</t>
  </si>
  <si>
    <t>ระดับ</t>
  </si>
  <si>
    <t>ชั้น</t>
  </si>
  <si>
    <t>มัคคุเทศก์น้อยพาที</t>
  </si>
  <si>
    <t>ท22101</t>
  </si>
  <si>
    <t>ท22102</t>
  </si>
  <si>
    <t>ท32201</t>
  </si>
  <si>
    <t>ท32102</t>
  </si>
  <si>
    <t>ท32202</t>
  </si>
  <si>
    <t>ค22101</t>
  </si>
  <si>
    <t>ค22102</t>
  </si>
  <si>
    <t>ค22201</t>
  </si>
  <si>
    <t>ค22202</t>
  </si>
  <si>
    <t>ค31241</t>
  </si>
  <si>
    <t>ค31242</t>
  </si>
  <si>
    <t>ค30291</t>
  </si>
  <si>
    <t>ค32102</t>
  </si>
  <si>
    <t>ค32202</t>
  </si>
  <si>
    <t>ว22101</t>
  </si>
  <si>
    <t>ว22201</t>
  </si>
  <si>
    <t>ว22102</t>
  </si>
  <si>
    <t>ว22202</t>
  </si>
  <si>
    <t>ว30281</t>
  </si>
  <si>
    <t>ว30282</t>
  </si>
  <si>
    <t>ว32203</t>
  </si>
  <si>
    <t>ว32223</t>
  </si>
  <si>
    <t>ว32243</t>
  </si>
  <si>
    <t>ส22101</t>
  </si>
  <si>
    <t>ส22103</t>
  </si>
  <si>
    <t>ส22105</t>
  </si>
  <si>
    <t>ส22102</t>
  </si>
  <si>
    <t>ส22104</t>
  </si>
  <si>
    <t>ส22106</t>
  </si>
  <si>
    <t>ส32101</t>
  </si>
  <si>
    <t>ส32103</t>
  </si>
  <si>
    <t>ส32104</t>
  </si>
  <si>
    <t>เทเบิลเทนนิส</t>
  </si>
  <si>
    <t>พ22101</t>
  </si>
  <si>
    <t>พ22102</t>
  </si>
  <si>
    <t>กรีฑา</t>
  </si>
  <si>
    <t>แบดมินตัน</t>
  </si>
  <si>
    <t>วอลเล่ย์บอล</t>
  </si>
  <si>
    <t>บาสเกตบอล</t>
  </si>
  <si>
    <t>พ32102</t>
  </si>
  <si>
    <t>ศ22101</t>
  </si>
  <si>
    <t>ศ22102</t>
  </si>
  <si>
    <t>ศ22205</t>
  </si>
  <si>
    <t>ม.2 (ต่อ)</t>
  </si>
  <si>
    <t>ง20217</t>
  </si>
  <si>
    <t>ง22101</t>
  </si>
  <si>
    <t>ง20218</t>
  </si>
  <si>
    <t>ง22102</t>
  </si>
  <si>
    <t>ง22204</t>
  </si>
  <si>
    <t>อาหารพื้นเมือง 1</t>
  </si>
  <si>
    <t>อาหารพื้นเมือง 2</t>
  </si>
  <si>
    <t>ง31103</t>
  </si>
  <si>
    <t>ง31104</t>
  </si>
  <si>
    <t>อ21203</t>
  </si>
  <si>
    <t>อ21204</t>
  </si>
  <si>
    <t>ภาษาอังกฤษเพื่อการสื่อสาร</t>
  </si>
  <si>
    <t>อ22102</t>
  </si>
  <si>
    <t>อ22202</t>
  </si>
  <si>
    <t>อ31205</t>
  </si>
  <si>
    <t>จ31201</t>
  </si>
  <si>
    <t>อ31206</t>
  </si>
  <si>
    <t>จ31202</t>
  </si>
  <si>
    <t>อ32203</t>
  </si>
  <si>
    <t>ฝ32201</t>
  </si>
  <si>
    <t>อ32102</t>
  </si>
  <si>
    <t>อ32202</t>
  </si>
  <si>
    <t>อ32204</t>
  </si>
  <si>
    <t>ฝ32202</t>
  </si>
  <si>
    <t>ม.ปลาย</t>
  </si>
  <si>
    <t>อ21205</t>
  </si>
  <si>
    <t>อ21206</t>
  </si>
  <si>
    <t>อ22203</t>
  </si>
  <si>
    <t>อ22205</t>
  </si>
  <si>
    <t>อ22204</t>
  </si>
  <si>
    <t>อ22206</t>
  </si>
  <si>
    <t>ท23101</t>
  </si>
  <si>
    <t>ค23101</t>
  </si>
  <si>
    <t>ค23201</t>
  </si>
  <si>
    <t>ค23102</t>
  </si>
  <si>
    <t>ค23202</t>
  </si>
  <si>
    <t>ว23101</t>
  </si>
  <si>
    <t>ว23201</t>
  </si>
  <si>
    <t>ว23102</t>
  </si>
  <si>
    <t>ส23101</t>
  </si>
  <si>
    <t>ส23103</t>
  </si>
  <si>
    <t>ส23105</t>
  </si>
  <si>
    <t>ส23104</t>
  </si>
  <si>
    <t>ส23106</t>
  </si>
  <si>
    <t>พ23101</t>
  </si>
  <si>
    <t>พ23102</t>
  </si>
  <si>
    <t>ศ23205</t>
  </si>
  <si>
    <t>ศ23101</t>
  </si>
  <si>
    <t>ศ23102</t>
  </si>
  <si>
    <t>ศ23206</t>
  </si>
  <si>
    <t>ง23101</t>
  </si>
  <si>
    <t>ง20205</t>
  </si>
  <si>
    <t>ง23102</t>
  </si>
  <si>
    <t>อ23203</t>
  </si>
  <si>
    <t>อ23101</t>
  </si>
  <si>
    <t>อ23201</t>
  </si>
  <si>
    <t>อ23102</t>
  </si>
  <si>
    <t>อ23202</t>
  </si>
  <si>
    <t>ว31161</t>
  </si>
  <si>
    <t>ง31110</t>
  </si>
  <si>
    <t>อ31207</t>
  </si>
  <si>
    <t>อ31208</t>
  </si>
  <si>
    <t>ค30292</t>
  </si>
  <si>
    <t>ค32241</t>
  </si>
  <si>
    <t>ค32242</t>
  </si>
  <si>
    <t>ง32110</t>
  </si>
  <si>
    <t>ง32104</t>
  </si>
  <si>
    <t>ง32111</t>
  </si>
  <si>
    <t>อ32205</t>
  </si>
  <si>
    <t>อ32207</t>
  </si>
  <si>
    <t>อ32206</t>
  </si>
  <si>
    <t>อ32208</t>
  </si>
  <si>
    <t>ท33101</t>
  </si>
  <si>
    <t>ท33201</t>
  </si>
  <si>
    <t>ท33102</t>
  </si>
  <si>
    <t>ท33202</t>
  </si>
  <si>
    <t>ค33102</t>
  </si>
  <si>
    <t>ค33101</t>
  </si>
  <si>
    <t>ค33201</t>
  </si>
  <si>
    <t>ส33102</t>
  </si>
  <si>
    <t>พ33101</t>
  </si>
  <si>
    <t>พ33102</t>
  </si>
  <si>
    <t>พ33202</t>
  </si>
  <si>
    <t>อ33101</t>
  </si>
  <si>
    <t>อ33203</t>
  </si>
  <si>
    <t>ฝ33203</t>
  </si>
  <si>
    <t>ฝ33201</t>
  </si>
  <si>
    <t>อ33102</t>
  </si>
  <si>
    <t>อ33204</t>
  </si>
  <si>
    <t>ฝ33204</t>
  </si>
  <si>
    <t>ฝ33202</t>
  </si>
  <si>
    <t>โลกพื้นฐาน</t>
  </si>
  <si>
    <t>แฮนด์บอล</t>
  </si>
  <si>
    <t>วอลเลย์บอล</t>
  </si>
  <si>
    <t>การปลูกพืชไร่เศรษฐกิจ</t>
  </si>
  <si>
    <t>คณิตศาสตร์ 1</t>
  </si>
  <si>
    <t>คณิตศาสตร์ 2</t>
  </si>
  <si>
    <t>สุขศึกษา 1</t>
  </si>
  <si>
    <t>พ20111</t>
  </si>
  <si>
    <t>สุขศึกษา 2</t>
  </si>
  <si>
    <t>พ20112</t>
  </si>
  <si>
    <t>ทัศนศิลป์ 1</t>
  </si>
  <si>
    <t>การงานอาชีพและเทคโนโลยี 1</t>
  </si>
  <si>
    <t>การงานอาชีพและเทคโนโลยี 2</t>
  </si>
  <si>
    <t>คอมพิวเตอร์เพื่อการประมวลคำ 2</t>
  </si>
  <si>
    <t>ภาษาอังกฤษพื้นฐาน 1</t>
  </si>
  <si>
    <t>ภาษาอังกฤษพื้นฐาน 2</t>
  </si>
  <si>
    <t>คณิตศาสตร์ 3</t>
  </si>
  <si>
    <t>คณิตศาสตร์ 4</t>
  </si>
  <si>
    <t>การงานอาชีพและเทคโนโลยี 3</t>
  </si>
  <si>
    <t>การงานอาชีพและเทคโนโลยี 4</t>
  </si>
  <si>
    <t>ภาษาไทย 3</t>
  </si>
  <si>
    <t>ภาษาไทย 4</t>
  </si>
  <si>
    <t>สุขศึกษา 3</t>
  </si>
  <si>
    <t>สุขศึกษา 4</t>
  </si>
  <si>
    <t>วิทยาศาสตร์พื้นฐาน 3</t>
  </si>
  <si>
    <t>วิทยาศาสตร์เพิ่มเติม 3</t>
  </si>
  <si>
    <t>วิทยาศาสตร์พื้นฐาน 4</t>
  </si>
  <si>
    <t>วิทยาศาสตร์เพิ่มเติม 4</t>
  </si>
  <si>
    <t>ทัศนศิลป์ 2</t>
  </si>
  <si>
    <t>ดนตรีสากล 2.1</t>
  </si>
  <si>
    <t>ดนตรี-นาฏศิลป์ 2</t>
  </si>
  <si>
    <t>สังคมศึกษา 3</t>
  </si>
  <si>
    <t>ประวัติศาสตร์ไทย 3</t>
  </si>
  <si>
    <t>สังคมศึกษา 4</t>
  </si>
  <si>
    <t>ประวัติศาสตร์ไทย 4</t>
  </si>
  <si>
    <t>ภาษาอังกฤษพื้นฐาน 3</t>
  </si>
  <si>
    <t>ภาษาอังกฤษพื้นฐาน 4</t>
  </si>
  <si>
    <t>ภาษาอังกฤษเพิ่มเติม 4</t>
  </si>
  <si>
    <t>คณิตศาสตร์ 5</t>
  </si>
  <si>
    <t>คณิตศาสตร์ 6</t>
  </si>
  <si>
    <t>การงานอาชีพและเทคโนโลยี 5</t>
  </si>
  <si>
    <t>การงานอาชีพและเทคโนโลยี 6</t>
  </si>
  <si>
    <t>ภาษาไทย 5</t>
  </si>
  <si>
    <t>ท23102</t>
  </si>
  <si>
    <t>ภาษาไทย 6</t>
  </si>
  <si>
    <t>สุขศึกษา 5</t>
  </si>
  <si>
    <t>สุขศึกษา 6</t>
  </si>
  <si>
    <t>วิทยาศาสตร์พื้นฐาน 5</t>
  </si>
  <si>
    <t>วิทยาศาสตร์เพิ่มเติม 5</t>
  </si>
  <si>
    <t>วิทยาศาสตร์พื้นฐาน 6</t>
  </si>
  <si>
    <t>ทัศนศิลป์ 3</t>
  </si>
  <si>
    <t>ดนตรีสากล 3.1</t>
  </si>
  <si>
    <t>ดนตรีสากล 3.2</t>
  </si>
  <si>
    <t>สังคมศึกษา 5</t>
  </si>
  <si>
    <t>ประวัติศาสตร์ ไทย 5</t>
  </si>
  <si>
    <t>สังคมศึกษา 6</t>
  </si>
  <si>
    <t>ประวัติศาสตร์ ไทย 6</t>
  </si>
  <si>
    <t>ภาษาอังกฤษพื้นฐาน 5</t>
  </si>
  <si>
    <t>ภาษาอังกฤษเพิ่มเติม 5</t>
  </si>
  <si>
    <t>ภาษาอังกฤษพื้นฐาน 6</t>
  </si>
  <si>
    <t>ภาษาอังกฤษเพิ่มเติม 6</t>
  </si>
  <si>
    <t>คณิตศาสตร์เพิ่มเติม 1</t>
  </si>
  <si>
    <t>ค30281</t>
  </si>
  <si>
    <t>คณิตศาสตร์ 1 (สอวน.)</t>
  </si>
  <si>
    <t>คณิตศาสตร์ 2 (สอวน.)</t>
  </si>
  <si>
    <t>คณิตศาสตร์ พสวท.</t>
  </si>
  <si>
    <t>คณิตศาสตร์เพิ่มเติม 2</t>
  </si>
  <si>
    <t>คอมพิวเตอร์พื้นฐาน 1</t>
  </si>
  <si>
    <t>ง30210</t>
  </si>
  <si>
    <t>ภาษาไทย 1</t>
  </si>
  <si>
    <t>หลักภาษาไทย</t>
  </si>
  <si>
    <t>ภาษาไทย 2</t>
  </si>
  <si>
    <t>เทคนิคการปฏิบัติการ 1</t>
  </si>
  <si>
    <t>ว31163</t>
  </si>
  <si>
    <t>ว31181</t>
  </si>
  <si>
    <t>สารและสมบัติของสาร</t>
  </si>
  <si>
    <t>ฟิสิกส์ 1</t>
  </si>
  <si>
    <t>ว31206</t>
  </si>
  <si>
    <t>เคมี 1</t>
  </si>
  <si>
    <t>ว31226</t>
  </si>
  <si>
    <t>ชีววิทยา 1</t>
  </si>
  <si>
    <t>ว31246</t>
  </si>
  <si>
    <t>เทคนิคการปฏิบัติการ 2</t>
  </si>
  <si>
    <t>ว31162</t>
  </si>
  <si>
    <t>ว31182</t>
  </si>
  <si>
    <t>ว31202</t>
  </si>
  <si>
    <t>ฟิสิกส์ 2</t>
  </si>
  <si>
    <t>ว31207</t>
  </si>
  <si>
    <t>ว31222</t>
  </si>
  <si>
    <t>เคมี 2</t>
  </si>
  <si>
    <t>ว31227</t>
  </si>
  <si>
    <t>ว31242</t>
  </si>
  <si>
    <t>ชีววิทยา 2</t>
  </si>
  <si>
    <t>ว31247</t>
  </si>
  <si>
    <t>สังคมศึกษา 1</t>
  </si>
  <si>
    <t>สังคมศึกษา 2</t>
  </si>
  <si>
    <t>ประวัติศาสตร์ 2</t>
  </si>
  <si>
    <t>ภาษาอังกฤษ อ่าน-เขียน 1</t>
  </si>
  <si>
    <t>ภาษาอังกฤษเพื่อความก้าวหน้า 1</t>
  </si>
  <si>
    <t>ภาษาอังกฤษเพื่อการสื่อสาร 1</t>
  </si>
  <si>
    <t>ภาษาอังกฤษ อ่าน-เขียน 2</t>
  </si>
  <si>
    <t>ภาษาอังกฤษเพื่อการสื่อสาร 2</t>
  </si>
  <si>
    <t>คณิตศาสตร์เพิ่มเติม 3</t>
  </si>
  <si>
    <t>คณิตศาสตร์เพิ่มเติม 4</t>
  </si>
  <si>
    <t>ง32103</t>
  </si>
  <si>
    <t>คอมพิวเตอร์พื้นฐาน 2</t>
  </si>
  <si>
    <t>เทคโนโลยี 2</t>
  </si>
  <si>
    <t>ว30285</t>
  </si>
  <si>
    <t>ระเบียบวิธีวิจัยเบื้องต้น</t>
  </si>
  <si>
    <t>ฟิสิกส์ 3</t>
  </si>
  <si>
    <t>เคมี 3</t>
  </si>
  <si>
    <t>ชีววิทยา 3</t>
  </si>
  <si>
    <t xml:space="preserve">ม.5 </t>
  </si>
  <si>
    <t>นาฎศิลป์</t>
  </si>
  <si>
    <t>ประวัติศาสตร์ 3</t>
  </si>
  <si>
    <t>ประวัติศาสตร์ 4</t>
  </si>
  <si>
    <t>ภาษาฝรั่งเศส 3</t>
  </si>
  <si>
    <t>ภาษาอังกฤษอ่าน-เขียน 3</t>
  </si>
  <si>
    <t>ภาษาอังกฤษเพื่อความก้าวหน้า 3</t>
  </si>
  <si>
    <t>ภาษาอังกฤษเพื่อการสื่อสาร 3</t>
  </si>
  <si>
    <t>ภาษาฝรั่งเศส 4</t>
  </si>
  <si>
    <t>ภาษาอังกฤษอ่าน-เขียน 4</t>
  </si>
  <si>
    <t>ภาษาอังกฤษเพื่อความก้าวหน้า 4</t>
  </si>
  <si>
    <t>ภาษาอังกฤษเพื่อการสื่อสาร 4</t>
  </si>
  <si>
    <t>คณิตศาสตร์ 3 (สอวน.)</t>
  </si>
  <si>
    <t>ค30299</t>
  </si>
  <si>
    <t>โครงงานคณิตศาสตร์ 2</t>
  </si>
  <si>
    <t>ค33241</t>
  </si>
  <si>
    <t>ง33103</t>
  </si>
  <si>
    <t>ง33110</t>
  </si>
  <si>
    <t>เทคโนโลยี 3</t>
  </si>
  <si>
    <t>ง33104</t>
  </si>
  <si>
    <t>วรรณคดีมรดก 1</t>
  </si>
  <si>
    <t>วรรณคดีมรดก 2</t>
  </si>
  <si>
    <t>ฟิสิกส์ 4</t>
  </si>
  <si>
    <t>เคมี 4</t>
  </si>
  <si>
    <t>ชีววิทยา 4</t>
  </si>
  <si>
    <t>ฟิสิกส์ 5</t>
  </si>
  <si>
    <t>เคมี 5</t>
  </si>
  <si>
    <t>ชีววิทยา 5</t>
  </si>
  <si>
    <t>ภาษาฝรั่งเศส 5</t>
  </si>
  <si>
    <t>ภาษาอังกฤษเพื่อความก้าวหน้า 5</t>
  </si>
  <si>
    <t>อ33205</t>
  </si>
  <si>
    <t>ภาษาอังกฤษเพื่อการสื่อสาร 5</t>
  </si>
  <si>
    <t>ภาษาฝรั่งเศส 6</t>
  </si>
  <si>
    <t>ภาษาอังกฤษเพื่อความก้าวหน้า 6</t>
  </si>
  <si>
    <t>อ33206</t>
  </si>
  <si>
    <t>ภาษาอังกฤษเพื่อการสื่อสาร 6</t>
  </si>
  <si>
    <t>อ33208</t>
  </si>
  <si>
    <t>โลก ดาราศาสตร์และอวกาศ</t>
  </si>
  <si>
    <t>ค20210</t>
  </si>
  <si>
    <t>ค20211</t>
  </si>
  <si>
    <t>ง21110</t>
  </si>
  <si>
    <t>ง21111</t>
  </si>
  <si>
    <t>ง21112</t>
  </si>
  <si>
    <t>เทคโนโลยีและการสื่อสาร</t>
  </si>
  <si>
    <t>ง21204</t>
  </si>
  <si>
    <t>การสร้างหนังสืออิเลคทรอนิกส์</t>
  </si>
  <si>
    <t>การอ่านไพเราะเสนาะจิต</t>
  </si>
  <si>
    <t>พ20209</t>
  </si>
  <si>
    <t>ออกกำลังกายเพื่อสุขภาพ</t>
  </si>
  <si>
    <t>ว20210</t>
  </si>
  <si>
    <t>ของเล่นเชิงวิทยาศาสตร์</t>
  </si>
  <si>
    <t>ว20220</t>
  </si>
  <si>
    <t>อิเล็กทรอนิกส์</t>
  </si>
  <si>
    <t>วิทยาศาสตร์พื้นฐาน 1</t>
  </si>
  <si>
    <t>วิทยาศาสตร์เพิ่มเติม 1</t>
  </si>
  <si>
    <t>ว20211</t>
  </si>
  <si>
    <t>วิทยาศาสตร์กับความงาม</t>
  </si>
  <si>
    <t>วิทยาศาสตร์พื้นฐาน 2</t>
  </si>
  <si>
    <t>วิทยาศาสตร์เพิ่มเติม 2</t>
  </si>
  <si>
    <t>ดนตรี-นาฏศิลป์ 1</t>
  </si>
  <si>
    <t>ประวัติศาสตร์ 1</t>
  </si>
  <si>
    <t>อ20210</t>
  </si>
  <si>
    <t>ภาษาอังกฤษเพื่อการฟังและพูด</t>
  </si>
  <si>
    <t>อ20211</t>
  </si>
  <si>
    <t>ภาษาอังกฤษเพื่อการอ่านและเขียน</t>
  </si>
  <si>
    <t>พ20113</t>
  </si>
  <si>
    <t>กระบี่กระบอง</t>
  </si>
  <si>
    <t>พ20202</t>
  </si>
  <si>
    <t>พ20114</t>
  </si>
  <si>
    <t>แชร์บอล</t>
  </si>
  <si>
    <t>อ22101</t>
  </si>
  <si>
    <t>ค30282</t>
  </si>
  <si>
    <t>การเขียนโปรแกรมเบื้องต้น</t>
  </si>
  <si>
    <t>ง31206</t>
  </si>
  <si>
    <t>การออกแบบและพัฒนาเว็บไซด์</t>
  </si>
  <si>
    <t>โลก ดาราศาสตร์และอวกาศพื้นฐาน</t>
  </si>
  <si>
    <t>ดวงดาวและโลกของเรา</t>
  </si>
  <si>
    <t>ส31105</t>
  </si>
  <si>
    <t>สังคมศึกษา</t>
  </si>
  <si>
    <t>ส31106</t>
  </si>
  <si>
    <t>ค30283</t>
  </si>
  <si>
    <t>ค30284</t>
  </si>
  <si>
    <t>คณิตศาสตร์ 4 (สอวน.)</t>
  </si>
  <si>
    <t>ง32206</t>
  </si>
  <si>
    <t>คอมพิวเตอร์มัลติมีเดีย</t>
  </si>
  <si>
    <t>ว32181</t>
  </si>
  <si>
    <t>การเคลื่อนที่และแรงในธรรมชาติ</t>
  </si>
  <si>
    <t>ว32208</t>
  </si>
  <si>
    <t>ว32228</t>
  </si>
  <si>
    <t>ว32248</t>
  </si>
  <si>
    <t>โครงงานวิทย์  1</t>
  </si>
  <si>
    <t>ว32182</t>
  </si>
  <si>
    <t>พลังงาน</t>
  </si>
  <si>
    <t>ว32204</t>
  </si>
  <si>
    <t>ว32209</t>
  </si>
  <si>
    <t>ว32224</t>
  </si>
  <si>
    <t>ว32229</t>
  </si>
  <si>
    <t>ว32244</t>
  </si>
  <si>
    <t>ว32249</t>
  </si>
  <si>
    <t>นาฏศิลป์ 2</t>
  </si>
  <si>
    <t>จ32201</t>
  </si>
  <si>
    <t>ดนตรี 1</t>
  </si>
  <si>
    <t>ดนตรี 2</t>
  </si>
  <si>
    <t>จ33202</t>
  </si>
  <si>
    <t>คณิตศาสตร์เพิ่มพูนประสบการณ์</t>
  </si>
  <si>
    <t>คณิตศาสตร์เพิ่มพูนประสบการณ์ 2</t>
  </si>
  <si>
    <t>ศ21205</t>
  </si>
  <si>
    <t>ดนตรีสากล 1.1</t>
  </si>
  <si>
    <t>ศ21206</t>
  </si>
  <si>
    <t>ดนตรีสากล 1.2</t>
  </si>
  <si>
    <t>ง20219</t>
  </si>
  <si>
    <t>งานประดิษฐ์ของชำร่วย 1</t>
  </si>
  <si>
    <t>ง21203</t>
  </si>
  <si>
    <t>เทคโนโลยีสารสนเทศ 1</t>
  </si>
  <si>
    <t>การงานอาชีพ</t>
  </si>
  <si>
    <t>ง20220</t>
  </si>
  <si>
    <t>งานประดิษฐ์ของชำร่วย 2</t>
  </si>
  <si>
    <t>อ21207</t>
  </si>
  <si>
    <t>ภาษาอังกฤษอ่าน - เขียน</t>
  </si>
  <si>
    <t>อ21209</t>
  </si>
  <si>
    <t>ภาษาอังกฤษเพื่อการท่องเที่ยว</t>
  </si>
  <si>
    <t>อ21208</t>
  </si>
  <si>
    <t>จ21201</t>
  </si>
  <si>
    <t>ภาษาจีนเพิ่มเติม</t>
  </si>
  <si>
    <t>จ21202</t>
  </si>
  <si>
    <t>ค20212</t>
  </si>
  <si>
    <t>คณิตศาสตร์เพิ่มพูนประสบการณ์ ฯ</t>
  </si>
  <si>
    <t>ว20212</t>
  </si>
  <si>
    <t>วิทยาศาสตร์โลกทั้งระบบ 1 (โครง</t>
  </si>
  <si>
    <t>ว20221</t>
  </si>
  <si>
    <t>ทฤษฎีความรู้ ธรรมชาติและการสืบ</t>
  </si>
  <si>
    <t>ว20213</t>
  </si>
  <si>
    <t>วิทยาศาสตร์โลกทั้งระบบ 2 (โครง</t>
  </si>
  <si>
    <t>ส20234</t>
  </si>
  <si>
    <t>พ20211</t>
  </si>
  <si>
    <t>ศ22206</t>
  </si>
  <si>
    <t>ดนตรีสากล 2.2</t>
  </si>
  <si>
    <t>ง22112</t>
  </si>
  <si>
    <t>เทคโนโลยีสารสนเทศและการสื่อสาร</t>
  </si>
  <si>
    <t>ง22113</t>
  </si>
  <si>
    <t>การออกแบบและเทคโนโลยี 2</t>
  </si>
  <si>
    <t>ง22203</t>
  </si>
  <si>
    <t>เทคโนโลยีสารสนเทศ 2</t>
  </si>
  <si>
    <t>ง20231</t>
  </si>
  <si>
    <t>IPST-Microbox</t>
  </si>
  <si>
    <t>ง22110</t>
  </si>
  <si>
    <t>อ20212</t>
  </si>
  <si>
    <t>ภาษาอังกฤษสำหรับวิทยาศาสตร์และ</t>
  </si>
  <si>
    <t xml:space="preserve">ม.2 </t>
  </si>
  <si>
    <t>(ต่อ)</t>
  </si>
  <si>
    <t>อ20213</t>
  </si>
  <si>
    <t>ภาษาอังกฤษเพื่อการสื่อสาร (ฟัง</t>
  </si>
  <si>
    <t>ส20236</t>
  </si>
  <si>
    <t>พ20115</t>
  </si>
  <si>
    <t>พ20116</t>
  </si>
  <si>
    <t>พ20212</t>
  </si>
  <si>
    <t>การวางแผนชีวิตและครอบครัว</t>
  </si>
  <si>
    <t>ว33181</t>
  </si>
  <si>
    <t>ดุลยภาพของสิ่งมีชีวิต</t>
  </si>
  <si>
    <t>ว33210</t>
  </si>
  <si>
    <t>ว33230</t>
  </si>
  <si>
    <t>ว33250</t>
  </si>
  <si>
    <t>ว33285</t>
  </si>
  <si>
    <t>โครงงานวิทย์  2</t>
  </si>
  <si>
    <t>ว33101</t>
  </si>
  <si>
    <t>ฟิสิกส์พื้นฐาน</t>
  </si>
  <si>
    <t>ว33182</t>
  </si>
  <si>
    <t>พันธุกรรมและสิ่งแวดล้อม</t>
  </si>
  <si>
    <t>ส30231</t>
  </si>
  <si>
    <t>ส32105</t>
  </si>
  <si>
    <t>ส32106</t>
  </si>
  <si>
    <t>ศาสนาและจริยธรรม 2</t>
  </si>
  <si>
    <t>พ31202</t>
  </si>
  <si>
    <t>พ32202</t>
  </si>
  <si>
    <t>ดาบสองมือ</t>
  </si>
  <si>
    <t>พ30205</t>
  </si>
  <si>
    <t>ลีลาศ</t>
  </si>
  <si>
    <t>รวม ม.ต้น</t>
  </si>
  <si>
    <t>รวม ม.ปลาย</t>
  </si>
  <si>
    <t>ง31205</t>
  </si>
  <si>
    <t>เทคโนโลยีสารสนเทศ</t>
  </si>
  <si>
    <t>ง32205</t>
  </si>
  <si>
    <t>คอมพิวเตอร์กราฟฟิก 1</t>
  </si>
  <si>
    <t>ง30211</t>
  </si>
  <si>
    <t>โครงงานคอมพิวเตอร์ 1</t>
  </si>
  <si>
    <t>ง30212</t>
  </si>
  <si>
    <t>โครงงานคอมพิวเตอร์ 2</t>
  </si>
  <si>
    <t>ง33205</t>
  </si>
  <si>
    <t>อ30201</t>
  </si>
  <si>
    <t>ภาษาอังกฤษเพื่อการอาชีพ</t>
  </si>
  <si>
    <t>อ30202</t>
  </si>
  <si>
    <t xml:space="preserve"> ม.5</t>
  </si>
  <si>
    <t>ค่าเฉลี่ย</t>
  </si>
  <si>
    <t>รวมทั้งหมด</t>
  </si>
  <si>
    <t>สุขศึกษา</t>
  </si>
  <si>
    <t>ระดับผลการเรียนเฉลี่ย</t>
  </si>
  <si>
    <t>เฉลี่ยรวม</t>
  </si>
  <si>
    <t>ม.ต้น</t>
  </si>
  <si>
    <t>ระดับช่วงชั้นที่   2    ปีการศึกษา  2558</t>
  </si>
  <si>
    <t>ระดับช่วงชั้นที่   3    ปีการศึกษา  2558</t>
  </si>
  <si>
    <t>1-2558-1</t>
  </si>
  <si>
    <t>1-2558-2</t>
  </si>
  <si>
    <t>ท20210</t>
  </si>
  <si>
    <t>ภาษาไทยการเขียนเชิงวิชาการ</t>
  </si>
  <si>
    <t>2-2558-1</t>
  </si>
  <si>
    <t>2-2558-2</t>
  </si>
  <si>
    <t>3-2558-1</t>
  </si>
  <si>
    <t>3-2558-2</t>
  </si>
  <si>
    <t>4-2558-1</t>
  </si>
  <si>
    <t>4-2558-2</t>
  </si>
  <si>
    <t>5-2558-1</t>
  </si>
  <si>
    <t>5-2558-2</t>
  </si>
  <si>
    <t>6-2558-1</t>
  </si>
  <si>
    <t>6-2558-2</t>
  </si>
  <si>
    <t>ค20220</t>
  </si>
  <si>
    <t>คณิตศาสตร์ก้าวหน้า 1</t>
  </si>
  <si>
    <t>ค20231</t>
  </si>
  <si>
    <t>คณิตศาสตร์ก้าวหน้า</t>
  </si>
  <si>
    <t>ว20214</t>
  </si>
  <si>
    <t>เชื้อเพลิงเพื่อการคมนาคม</t>
  </si>
  <si>
    <t>ว20236</t>
  </si>
  <si>
    <t>เคมี</t>
  </si>
  <si>
    <t>ว20215</t>
  </si>
  <si>
    <t>พลังงานกับการใช้ประโยชน์</t>
  </si>
  <si>
    <t>ว20238</t>
  </si>
  <si>
    <t>ฟิสิกส์</t>
  </si>
  <si>
    <t>ว32284</t>
  </si>
  <si>
    <t>ส20231</t>
  </si>
  <si>
    <t>หน้าที่พลเมือง 1</t>
  </si>
  <si>
    <t>ส20232</t>
  </si>
  <si>
    <t>หน้าที่พลเมือง 2</t>
  </si>
  <si>
    <t>ส20233</t>
  </si>
  <si>
    <t>หน้าที่พลเมือง 3</t>
  </si>
  <si>
    <t>หน้าที่พลเมือง 4</t>
  </si>
  <si>
    <t>ส20235</t>
  </si>
  <si>
    <t>หน้าที่พลเมือง 5</t>
  </si>
  <si>
    <t>หน้าที่พลเมือง 6</t>
  </si>
  <si>
    <t>ส30232</t>
  </si>
  <si>
    <t>ส30233</t>
  </si>
  <si>
    <t>ส33104</t>
  </si>
  <si>
    <t>ส33105</t>
  </si>
  <si>
    <t>ส33106</t>
  </si>
  <si>
    <t>พ20210</t>
  </si>
  <si>
    <t>เพศศึกษา 1 (ชีวิตและครอบครัว)</t>
  </si>
  <si>
    <t>เพศศึกษา (ทักษะชีวิต)</t>
  </si>
  <si>
    <t>พ20204</t>
  </si>
  <si>
    <t>พ31201</t>
  </si>
  <si>
    <t>พ32201</t>
  </si>
  <si>
    <t>ดนตรี-นาฏศิลป์</t>
  </si>
  <si>
    <t>ทัศนศิลป์</t>
  </si>
  <si>
    <t>ศ31103</t>
  </si>
  <si>
    <t>ศ31104</t>
  </si>
  <si>
    <t>ศ32103</t>
  </si>
  <si>
    <t>ศ32104</t>
  </si>
  <si>
    <t>ศ33103</t>
  </si>
  <si>
    <t>ศ33104</t>
  </si>
  <si>
    <t>ง20211</t>
  </si>
  <si>
    <t>อาหารไทย 1</t>
  </si>
  <si>
    <t>ง20216</t>
  </si>
  <si>
    <t>งานร้อยมาลัย</t>
  </si>
  <si>
    <t>ง21201</t>
  </si>
  <si>
    <t>คอมพิวเตอร์เพื่อการประมวลคำ 1</t>
  </si>
  <si>
    <t>ง20212</t>
  </si>
  <si>
    <t>อาหารหลากรส</t>
  </si>
  <si>
    <t>ง20230</t>
  </si>
  <si>
    <t>การโปรแกรมเบื้องต้น</t>
  </si>
  <si>
    <t>ง22201</t>
  </si>
  <si>
    <t>คอมพิวเตอร์เพื่อการนำเสนอ 1</t>
  </si>
  <si>
    <t>ง22202</t>
  </si>
  <si>
    <t>คอมพิวเตอร์เพื่อการนำเสนอ 2</t>
  </si>
  <si>
    <t>การสร้างงานแอนนิเมชั่น</t>
  </si>
  <si>
    <t>ง23112</t>
  </si>
  <si>
    <t>ง23113</t>
  </si>
  <si>
    <t>การออกแบบและเทคโนโลยี 3</t>
  </si>
  <si>
    <t>ง23201</t>
  </si>
  <si>
    <t>การเขียนโปรแกรมเว็บเพจ 1</t>
  </si>
  <si>
    <t>ง20208</t>
  </si>
  <si>
    <t>การจัดสวนในภาชนะ 2</t>
  </si>
  <si>
    <t>ง20232</t>
  </si>
  <si>
    <t>การออกแบบและเทคโนโลยี</t>
  </si>
  <si>
    <t>ง23110</t>
  </si>
  <si>
    <t>ง23202</t>
  </si>
  <si>
    <t>การเขียนโปรแกรมเว็บเพจ 2</t>
  </si>
  <si>
    <t>ม.3 (ต่อ)</t>
  </si>
  <si>
    <t>ง31111</t>
  </si>
  <si>
    <t>เทคโนโลยี 1</t>
  </si>
  <si>
    <t>การเขียนโปรแกรมชั้นสูง</t>
  </si>
  <si>
    <t>อ20202</t>
  </si>
  <si>
    <t>อ20203</t>
  </si>
  <si>
    <t>อ22201</t>
  </si>
  <si>
    <t>ภาษาอังกฤษเพิ่มเติม 3</t>
  </si>
  <si>
    <t>จ22201</t>
  </si>
  <si>
    <t>อ20204</t>
  </si>
  <si>
    <t>จ22202</t>
  </si>
  <si>
    <t>อ20214</t>
  </si>
  <si>
    <t>ภาษาอังกฤษเพื่อการนำเสนอ</t>
  </si>
  <si>
    <t xml:space="preserve">ระดับช่วงชั้นที่   3    ปีการศึกษา  2558 </t>
  </si>
  <si>
    <t>อ30203</t>
  </si>
  <si>
    <t>อ30204</t>
  </si>
  <si>
    <t>จ32202</t>
  </si>
  <si>
    <t>ต30220</t>
  </si>
  <si>
    <t>ภาษาเกาหลี</t>
  </si>
  <si>
    <t>ต30221</t>
  </si>
  <si>
    <t xml:space="preserve">ม.6  </t>
  </si>
  <si>
    <t>ระดับช่วงชั้นที่  2  ปีการศึกษา  2558</t>
  </si>
  <si>
    <t>ระดับช่วงชั้นที่  3  ปีการศึกษา  2558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</si>
</sst>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0"/>
    <numFmt numFmtId="194" formatCode="#,##0.0"/>
    <numFmt numFmtId="195" formatCode="#,##0.00_ ;\-#,##0.00\ "/>
    <numFmt numFmtId="196" formatCode="\฿#,##0;\-\฿#,##0"/>
    <numFmt numFmtId="197" formatCode="0.000000000"/>
  </numFmts>
  <fonts count="9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ngsanaUPC"/>
      <family val="1"/>
    </font>
    <font>
      <sz val="20"/>
      <name val="AngsanaUPC"/>
      <family val="1"/>
    </font>
    <font>
      <sz val="15"/>
      <name val="AngsanaUPC"/>
      <family val="1"/>
    </font>
    <font>
      <sz val="16"/>
      <name val="Arial"/>
      <family val="0"/>
    </font>
    <font>
      <sz val="15"/>
      <name val="Arial"/>
      <family val="0"/>
    </font>
    <font>
      <sz val="19"/>
      <name val="AngsanaUP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ngsana New"/>
      <family val="1"/>
    </font>
    <font>
      <sz val="18"/>
      <name val="AngsanaUPC"/>
      <family val="1"/>
    </font>
    <font>
      <sz val="10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18"/>
      <name val="TH SarabunPSK"/>
      <family val="2"/>
    </font>
    <font>
      <b/>
      <sz val="18"/>
      <name val="TH SarabunPSK"/>
      <family val="2"/>
    </font>
    <font>
      <sz val="11"/>
      <name val="AngsanaUPC"/>
      <family val="1"/>
    </font>
    <font>
      <sz val="16"/>
      <color indexed="8"/>
      <name val="Angsana New"/>
      <family val="0"/>
    </font>
    <font>
      <sz val="8.75"/>
      <color indexed="8"/>
      <name val="Arial"/>
      <family val="0"/>
    </font>
    <font>
      <sz val="14.75"/>
      <color indexed="8"/>
      <name val="Angsana New"/>
      <family val="0"/>
    </font>
    <font>
      <sz val="13.55"/>
      <color indexed="8"/>
      <name val="Angsana New"/>
      <family val="0"/>
    </font>
    <font>
      <sz val="14"/>
      <color indexed="8"/>
      <name val="Angsana New"/>
      <family val="0"/>
    </font>
    <font>
      <sz val="13.75"/>
      <color indexed="8"/>
      <name val="Angsana New"/>
      <family val="0"/>
    </font>
    <font>
      <sz val="12.85"/>
      <color indexed="8"/>
      <name val="Angsana New"/>
      <family val="0"/>
    </font>
    <font>
      <sz val="14.5"/>
      <color indexed="8"/>
      <name val="Angsana New"/>
      <family val="0"/>
    </font>
    <font>
      <sz val="13.3"/>
      <color indexed="8"/>
      <name val="Angsana New"/>
      <family val="0"/>
    </font>
    <font>
      <sz val="14.7"/>
      <color indexed="8"/>
      <name val="Angsana New"/>
      <family val="0"/>
    </font>
    <font>
      <sz val="15.25"/>
      <color indexed="8"/>
      <name val="Angsana New"/>
      <family val="0"/>
    </font>
    <font>
      <sz val="15.5"/>
      <color indexed="8"/>
      <name val="Angsana New"/>
      <family val="0"/>
    </font>
    <font>
      <sz val="14.25"/>
      <color indexed="8"/>
      <name val="Angsana New"/>
      <family val="0"/>
    </font>
    <font>
      <sz val="15.75"/>
      <color indexed="8"/>
      <name val="Angsana New"/>
      <family val="0"/>
    </font>
    <font>
      <sz val="14.45"/>
      <color indexed="8"/>
      <name val="Angsana New"/>
      <family val="0"/>
    </font>
    <font>
      <sz val="16.25"/>
      <color indexed="8"/>
      <name val="Angsana New"/>
      <family val="0"/>
    </font>
    <font>
      <sz val="14.95"/>
      <color indexed="8"/>
      <name val="Angsana New"/>
      <family val="0"/>
    </font>
    <font>
      <sz val="16.5"/>
      <color indexed="8"/>
      <name val="Angsana New"/>
      <family val="0"/>
    </font>
    <font>
      <sz val="15.1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20"/>
      <color indexed="8"/>
      <name val="Angsana New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b/>
      <sz val="13.75"/>
      <color indexed="8"/>
      <name val="Angsana New"/>
      <family val="0"/>
    </font>
    <font>
      <sz val="18"/>
      <color indexed="8"/>
      <name val="Angsana New"/>
      <family val="0"/>
    </font>
    <font>
      <b/>
      <sz val="9"/>
      <color indexed="8"/>
      <name val="Arial"/>
      <family val="0"/>
    </font>
    <font>
      <sz val="15"/>
      <color indexed="8"/>
      <name val="Tahoma"/>
      <family val="0"/>
    </font>
    <font>
      <sz val="15"/>
      <color indexed="8"/>
      <name val="AngsanaUPC"/>
      <family val="0"/>
    </font>
    <font>
      <sz val="16"/>
      <color indexed="8"/>
      <name val="AngsanaUPC"/>
      <family val="0"/>
    </font>
    <font>
      <sz val="22"/>
      <color indexed="8"/>
      <name val="Angsana New"/>
      <family val="0"/>
    </font>
    <font>
      <sz val="19.75"/>
      <color indexed="8"/>
      <name val="Angsana New"/>
      <family val="0"/>
    </font>
    <font>
      <sz val="21"/>
      <color indexed="8"/>
      <name val="Angsana New"/>
      <family val="0"/>
    </font>
    <font>
      <sz val="19.5"/>
      <color indexed="8"/>
      <name val="Angsana New"/>
      <family val="0"/>
    </font>
    <font>
      <b/>
      <sz val="17.75"/>
      <color indexed="8"/>
      <name val="Angsana New"/>
      <family val="0"/>
    </font>
    <font>
      <b/>
      <sz val="17.5"/>
      <color indexed="8"/>
      <name val="Angsana New"/>
      <family val="0"/>
    </font>
    <font>
      <sz val="20.25"/>
      <color indexed="8"/>
      <name val="Angsana New"/>
      <family val="0"/>
    </font>
    <font>
      <b/>
      <sz val="18.5"/>
      <color indexed="8"/>
      <name val="Angsana New"/>
      <family val="0"/>
    </font>
    <font>
      <sz val="10"/>
      <color indexed="8"/>
      <name val="CordiaUPC"/>
      <family val="0"/>
    </font>
    <font>
      <sz val="16"/>
      <color indexed="8"/>
      <name val="CordiaUPC"/>
      <family val="0"/>
    </font>
    <font>
      <sz val="20.25"/>
      <color indexed="8"/>
      <name val="CordiaUPC"/>
      <family val="0"/>
    </font>
    <font>
      <b/>
      <sz val="16.25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1" fillId="20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1" borderId="2" applyNumberFormat="0" applyAlignment="0" applyProtection="0"/>
    <xf numFmtId="0" fontId="86" fillId="0" borderId="3" applyNumberFormat="0" applyFill="0" applyAlignment="0" applyProtection="0"/>
    <xf numFmtId="0" fontId="87" fillId="22" borderId="0" applyNumberFormat="0" applyBorder="0" applyAlignment="0" applyProtection="0"/>
    <xf numFmtId="0" fontId="88" fillId="23" borderId="1" applyNumberFormat="0" applyAlignment="0" applyProtection="0"/>
    <xf numFmtId="0" fontId="89" fillId="24" borderId="0" applyNumberFormat="0" applyBorder="0" applyAlignment="0" applyProtection="0"/>
    <xf numFmtId="9" fontId="0" fillId="0" borderId="0" applyNumberFormat="0" applyFill="0" applyBorder="0" applyAlignment="0" applyProtection="0"/>
    <xf numFmtId="0" fontId="90" fillId="0" borderId="4" applyNumberFormat="0" applyFill="0" applyAlignment="0" applyProtection="0"/>
    <xf numFmtId="0" fontId="91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92" fillId="20" borderId="5" applyNumberFormat="0" applyAlignment="0" applyProtection="0"/>
    <xf numFmtId="0" fontId="0" fillId="32" borderId="6" applyNumberFormat="0" applyFont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5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91" fontId="6" fillId="0" borderId="10" xfId="0" applyNumberFormat="1" applyFont="1" applyBorder="1" applyAlignment="1">
      <alignment horizontal="center"/>
    </xf>
    <xf numFmtId="191" fontId="4" fillId="0" borderId="16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6" fillId="0" borderId="16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191" fontId="0" fillId="0" borderId="0" xfId="0" applyNumberFormat="1" applyAlignment="1">
      <alignment/>
    </xf>
    <xf numFmtId="191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2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91" fontId="8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1" fontId="4" fillId="0" borderId="1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191" fontId="6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91" fontId="6" fillId="0" borderId="1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191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2" fontId="0" fillId="0" borderId="0" xfId="0" applyNumberFormat="1" applyAlignment="1">
      <alignment/>
    </xf>
    <xf numFmtId="2" fontId="6" fillId="0" borderId="10" xfId="0" applyNumberFormat="1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91" fontId="4" fillId="0" borderId="13" xfId="0" applyNumberFormat="1" applyFont="1" applyBorder="1" applyAlignment="1">
      <alignment horizontal="center"/>
    </xf>
    <xf numFmtId="191" fontId="4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191" fontId="6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91" fontId="7" fillId="0" borderId="0" xfId="0" applyNumberFormat="1" applyFont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191" fontId="6" fillId="0" borderId="17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2" fontId="6" fillId="0" borderId="11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0" xfId="0" applyNumberFormat="1" applyFont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left" vertical="center"/>
    </xf>
    <xf numFmtId="3" fontId="4" fillId="0" borderId="19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2" fontId="15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6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191" fontId="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2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/>
    </xf>
    <xf numFmtId="191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แผนภูมิแสดงค่าร้อยละของนักเรียนที่มีผลการเรียน  0, ร, ม.ส. โรงเรียนสตรีชัยภูมิ  ระดับช่วงชั้นที่  2  ปีการศึกษา  2558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16975"/>
          <c:w val="0.953"/>
          <c:h val="0.80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รวมสาระ!$R$4:$T$4</c:f>
              <c:strCache/>
            </c:strRef>
          </c:cat>
          <c:val>
            <c:numRef>
              <c:f>รวมสาระ!$R$14:$T$14</c:f>
              <c:numCache/>
            </c:numRef>
          </c:val>
          <c:shape val="box"/>
        </c:ser>
        <c:shape val="box"/>
        <c:axId val="37091045"/>
        <c:axId val="65383950"/>
      </c:bar3DChart>
      <c:catAx>
        <c:axId val="3709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383950"/>
        <c:crosses val="autoZero"/>
        <c:auto val="1"/>
        <c:lblOffset val="100"/>
        <c:tickLblSkip val="1"/>
        <c:noMultiLvlLbl val="0"/>
      </c:catAx>
      <c:valAx>
        <c:axId val="65383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ร้อยละของผลการเรียน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10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แผนภูมิแสดงค่าร้อยละของระดับผลการเรียนกลุ่มสาระการเรียนรู้วิทยาศาสตร์ 
   ระดับช่วงชั้นที่ 3  ปีการศึกษา 2557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2275"/>
          <c:w val="0.86625"/>
          <c:h val="0.760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('[1]วิทยาศาสตร์'!$E$71:$L$71,'[1]วิทยาศาสตร์'!$P$71:$Q$71)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('[1]วิทยาศาสตร์'!$E$81:$L$81,'[1]วิทยาศาสตร์'!$P$81:$Q$81)</c:f>
              <c:numCache>
                <c:ptCount val="10"/>
                <c:pt idx="0">
                  <c:v>4.203517837622975</c:v>
                </c:pt>
                <c:pt idx="1">
                  <c:v>12.02424724237305</c:v>
                </c:pt>
                <c:pt idx="2">
                  <c:v>9.202027228460697</c:v>
                </c:pt>
                <c:pt idx="3">
                  <c:v>14.309847957865447</c:v>
                </c:pt>
                <c:pt idx="4">
                  <c:v>13.485044221405147</c:v>
                </c:pt>
                <c:pt idx="5">
                  <c:v>16.496074729206</c:v>
                </c:pt>
                <c:pt idx="6">
                  <c:v>11.0404451952698</c:v>
                </c:pt>
                <c:pt idx="7">
                  <c:v>19.23879558779688</c:v>
                </c:pt>
                <c:pt idx="8">
                  <c:v>0.3875583821921892</c:v>
                </c:pt>
                <c:pt idx="9">
                  <c:v>1.7092318394117063</c:v>
                </c:pt>
              </c:numCache>
            </c:numRef>
          </c:val>
          <c:shape val="box"/>
        </c:ser>
        <c:shape val="box"/>
        <c:axId val="53143503"/>
        <c:axId val="8529480"/>
      </c:bar3DChart>
      <c:catAx>
        <c:axId val="5314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529480"/>
        <c:crosses val="autoZero"/>
        <c:auto val="1"/>
        <c:lblOffset val="100"/>
        <c:tickLblSkip val="1"/>
        <c:noMultiLvlLbl val="0"/>
      </c:catAx>
      <c:valAx>
        <c:axId val="8529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43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57275"/>
          <c:w val="0.105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แผนภูมิแสดงค่าร้อยละของระดับผลการเรียนกลุ่มสาระการเรียนรู้สังคมศึกษา ศาสนา และวัฒนธรรม     
ระดับช่วงชั้นที่ 2  ปีการศึกษา 2558</a:t>
            </a:r>
          </a:p>
        </c:rich>
      </c:tx>
      <c:layout>
        <c:manualLayout>
          <c:xMode val="factor"/>
          <c:yMode val="factor"/>
          <c:x val="-0.01775"/>
          <c:y val="-0.02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06"/>
          <c:w val="0.86625"/>
          <c:h val="0.77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(สังคมศึกษา!$E$4:$L$4,สังคมศึกษา!$P$4:$Q$4)</c:f>
              <c:strCache/>
            </c:strRef>
          </c:cat>
          <c:val>
            <c:numRef>
              <c:f>(สังคมศึกษา!$E$38:$L$38,สังคมศึกษา!$P$38:$Q$38)</c:f>
              <c:numCache/>
            </c:numRef>
          </c:val>
          <c:shape val="box"/>
        </c:ser>
        <c:shape val="box"/>
        <c:axId val="9656457"/>
        <c:axId val="19799250"/>
      </c:bar3DChart>
      <c:catAx>
        <c:axId val="9656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799250"/>
        <c:crosses val="autoZero"/>
        <c:auto val="1"/>
        <c:lblOffset val="100"/>
        <c:tickLblSkip val="1"/>
        <c:noMultiLvlLbl val="0"/>
      </c:catAx>
      <c:valAx>
        <c:axId val="19799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56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563"/>
          <c:w val="0.105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แผนภูมิแสดงค่าร้อยละของระดับผลการเรียนกลุ่มสาระการเรียนรู้สังคมศึกษา ศาสนา และวัฒนธรรม     
ระดับช่วงชั้นที่ 3  ปีการศึกษา 2558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05"/>
          <c:w val="0.86625"/>
          <c:h val="0.778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_ ;\-#,##0.0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(สังคมศึกษา!$E$52:$L$52,สังคมศึกษา!$P$52:$Q$52)</c:f>
              <c:strCache/>
            </c:strRef>
          </c:cat>
          <c:val>
            <c:numRef>
              <c:f>(สังคมศึกษา!$E$82:$L$82,สังคมศึกษา!$P$82:$Q$82)</c:f>
              <c:numCache/>
            </c:numRef>
          </c:val>
          <c:shape val="box"/>
        </c:ser>
        <c:shape val="box"/>
        <c:axId val="43975523"/>
        <c:axId val="60235388"/>
      </c:bar3DChart>
      <c:catAx>
        <c:axId val="43975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235388"/>
        <c:crosses val="autoZero"/>
        <c:auto val="1"/>
        <c:lblOffset val="100"/>
        <c:tickLblSkip val="1"/>
        <c:noMultiLvlLbl val="0"/>
      </c:catAx>
      <c:valAx>
        <c:axId val="60235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755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563"/>
          <c:w val="0.105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แผนภูมิแสดงค่าร้อยละของระดับผลการเรียนกลุ่มสาระการเรียนรู้สุขศึกษาและพลานามัย     
ระดับช่วงชั้นที่ 2  ปีการศึกษา 2558</a:t>
            </a:r>
          </a:p>
        </c:rich>
      </c:tx>
      <c:layout>
        <c:manualLayout>
          <c:xMode val="factor"/>
          <c:yMode val="factor"/>
          <c:x val="-0.03"/>
          <c:y val="-0.0032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625"/>
          <c:w val="0.86725"/>
          <c:h val="0.767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(พลานามัย!$E$4:$L$4,พลานามัย!$P$4:$Q$4)</c:f>
              <c:strCache/>
            </c:strRef>
          </c:cat>
          <c:val>
            <c:numRef>
              <c:f>(พลานามัย!$E$32:$L$32,พลานามัย!$P$32:$Q$32)</c:f>
              <c:numCache/>
            </c:numRef>
          </c:val>
          <c:shape val="box"/>
        </c:ser>
        <c:shape val="box"/>
        <c:axId val="5247581"/>
        <c:axId val="47228230"/>
      </c:bar3DChart>
      <c:catAx>
        <c:axId val="5247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228230"/>
        <c:crosses val="autoZero"/>
        <c:auto val="1"/>
        <c:lblOffset val="100"/>
        <c:tickLblSkip val="1"/>
        <c:noMultiLvlLbl val="0"/>
      </c:catAx>
      <c:valAx>
        <c:axId val="47228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75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25"/>
          <c:y val="0.5705"/>
          <c:w val="0.1052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แผนภูมิแสดงค่าร้อยละของระดับผลการเรียนกลุ่มสาระการเรียนรู้สุขศึกษาและพลานามัย
      ระดับช่วงชั้นที่  3  ปีการศึกษา 2558</a:t>
            </a:r>
          </a:p>
        </c:rich>
      </c:tx>
      <c:layout>
        <c:manualLayout>
          <c:xMode val="factor"/>
          <c:yMode val="factor"/>
          <c:x val="-0.011"/>
          <c:y val="0.0032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925"/>
          <c:w val="0.86075"/>
          <c:h val="0.764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(พลานามัย!$E$47:$L$47,พลานามัย!$P$47:$Q$47)</c:f>
              <c:strCache/>
            </c:strRef>
          </c:cat>
          <c:val>
            <c:numRef>
              <c:f>(พลานามัย!$E$61:$L$61,พลานามัย!$P$61:$Q$61)</c:f>
              <c:numCache/>
            </c:numRef>
          </c:val>
          <c:shape val="box"/>
        </c:ser>
        <c:shape val="box"/>
        <c:axId val="22400887"/>
        <c:axId val="281392"/>
      </c:bar3DChart>
      <c:catAx>
        <c:axId val="22400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1392"/>
        <c:crosses val="autoZero"/>
        <c:auto val="1"/>
        <c:lblOffset val="100"/>
        <c:tickLblSkip val="1"/>
        <c:noMultiLvlLbl val="0"/>
      </c:catAx>
      <c:valAx>
        <c:axId val="281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0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25"/>
          <c:y val="0.5715"/>
          <c:w val="0.112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แผนภูมิแสดงค่าร้อยละของระดับผลการเรียนกลุ่มสาระการเรียนรู้ศิลปะ     
 ระดับช่วงชั้นที่ 2  ปีการศึกษา 2558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285"/>
          <c:w val="0.86825"/>
          <c:h val="0.754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(ศิลปะ!$E$4:$L$4,ศิลปะ!$P$4:$Q$4)</c:f>
              <c:strCache/>
            </c:strRef>
          </c:cat>
          <c:val>
            <c:numRef>
              <c:f>(ศิลปะ!$E$18:$L$18,ศิลปะ!$P$18:$Q$18)</c:f>
              <c:numCache/>
            </c:numRef>
          </c:val>
          <c:shape val="box"/>
        </c:ser>
        <c:shape val="box"/>
        <c:axId val="2532529"/>
        <c:axId val="22792762"/>
      </c:bar3DChart>
      <c:catAx>
        <c:axId val="253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ระดับผลกาเรียน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792762"/>
        <c:crosses val="autoZero"/>
        <c:auto val="1"/>
        <c:lblOffset val="100"/>
        <c:tickLblSkip val="1"/>
        <c:noMultiLvlLbl val="0"/>
      </c:catAx>
      <c:valAx>
        <c:axId val="22792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2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"/>
          <c:y val="0.57725"/>
          <c:w val="0.103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แผนภูมิแสดงค่าร้อยละของระดับผลการเรียนกลุ่มสาระการเรียนรู้ศิลปะ      
 ระดับช่วงชั้นที่ 3  ปีการศึกษา 2558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295"/>
          <c:w val="0.86825"/>
          <c:h val="0.753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(ศิลปะ!$E$28:$L$28,ศิลปะ!$P$28:$Q$28)</c:f>
              <c:strCache/>
            </c:strRef>
          </c:cat>
          <c:val>
            <c:numRef>
              <c:f>(ศิลปะ!$E$36:$L$36,ศิลปะ!$P$36:$Q$36)</c:f>
              <c:numCache/>
            </c:numRef>
          </c:val>
          <c:shape val="box"/>
        </c:ser>
        <c:shape val="box"/>
        <c:axId val="3808267"/>
        <c:axId val="34274404"/>
      </c:bar3DChart>
      <c:catAx>
        <c:axId val="3808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274404"/>
        <c:crosses val="autoZero"/>
        <c:auto val="1"/>
        <c:lblOffset val="100"/>
        <c:tickLblSkip val="1"/>
        <c:noMultiLvlLbl val="0"/>
      </c:catAx>
      <c:valAx>
        <c:axId val="34274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82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"/>
          <c:y val="0.5795"/>
          <c:w val="0.103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แผนภูมิแสดงค่าร้อยละของระดับผลการเรียนกลุ่มสาระการเรียนรู้การงานอาชีพและเทคโนโลยี    
   ระดับช่วงชั้นที่ 2  ปีการศึกษา 2558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2095"/>
          <c:w val="0.86525"/>
          <c:h val="0.774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('การงานอาชีพ ฯ'!$E$4:$L$4,'การงานอาชีพ ฯ'!$P$4:$Q$4)</c:f>
              <c:strCache/>
            </c:strRef>
          </c:cat>
          <c:val>
            <c:numRef>
              <c:f>('การงานอาชีพ ฯ'!$E$53:$L$53,'การงานอาชีพ ฯ'!$P$53:$Q$53)</c:f>
              <c:numCache/>
            </c:numRef>
          </c:val>
          <c:shape val="box"/>
        </c:ser>
        <c:shape val="box"/>
        <c:axId val="40034181"/>
        <c:axId val="24763310"/>
      </c:bar3DChart>
      <c:catAx>
        <c:axId val="4003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763310"/>
        <c:crosses val="autoZero"/>
        <c:auto val="1"/>
        <c:lblOffset val="100"/>
        <c:tickLblSkip val="1"/>
        <c:noMultiLvlLbl val="0"/>
      </c:catAx>
      <c:valAx>
        <c:axId val="2476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34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5665"/>
          <c:w val="0.1092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แผนภูมิแสดงค่าร้อยละของระดับผลการเรียนกลุ่มสาระการเรียนรู้การงานอาชีพและเทคโนโลยี    
   ระดับช่วงชั้นที่ 3  ปีการศึกษา 2558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20925"/>
          <c:w val="0.86525"/>
          <c:h val="0.774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('การงานอาชีพ ฯ'!$E$75:$L$75,'การงานอาชีพ ฯ'!$P$75:$Q$75)</c:f>
              <c:strCache/>
            </c:strRef>
          </c:cat>
          <c:val>
            <c:numRef>
              <c:f>('การงานอาชีพ ฯ'!$E$108:$L$108,'การงานอาชีพ ฯ'!$P$108:$Q$108)</c:f>
              <c:numCache/>
            </c:numRef>
          </c:val>
          <c:shape val="box"/>
        </c:ser>
        <c:shape val="box"/>
        <c:axId val="21543199"/>
        <c:axId val="59671064"/>
      </c:bar3DChart>
      <c:catAx>
        <c:axId val="21543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671064"/>
        <c:crosses val="autoZero"/>
        <c:auto val="1"/>
        <c:lblOffset val="100"/>
        <c:tickLblSkip val="1"/>
        <c:noMultiLvlLbl val="0"/>
      </c:catAx>
      <c:valAx>
        <c:axId val="59671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43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75"/>
          <c:y val="0.567"/>
          <c:w val="0.109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แผนภูมิแสดงค่าร้อยละของระดับผลการเรียนกลุ่มสาระการเรียนรู้ภาษาต่างประเทศ    
</a:t>
            </a:r>
            <a:r>
              <a:rPr lang="en-US" cap="none" sz="2025" b="0" i="0" u="none" baseline="0">
                <a:solidFill>
                  <a:srgbClr val="000000"/>
                </a:solidFill>
              </a:rPr>
              <a:t>    ระดับช่วงชั้นที่ 2  ปีการศึกษา 2558
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212"/>
          <c:w val="0.8555"/>
          <c:h val="0.744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(ภาษาต่างประเทศ!$E$4:$L$4,ภาษาต่างประเทศ!$P$4:$Q$4)</c:f>
              <c:strCache/>
            </c:strRef>
          </c:cat>
          <c:val>
            <c:numRef>
              <c:f>(ภาษาต่างประเทศ!$E$52:$L$52,ภาษาต่างประเทศ!$P$52:$Q$52)</c:f>
              <c:numCache/>
            </c:numRef>
          </c:val>
          <c:shape val="box"/>
        </c:ser>
        <c:shape val="box"/>
        <c:axId val="168665"/>
        <c:axId val="1517986"/>
      </c:bar3DChart>
      <c:catAx>
        <c:axId val="16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17986"/>
        <c:crosses val="autoZero"/>
        <c:auto val="1"/>
        <c:lblOffset val="100"/>
        <c:tickLblSkip val="1"/>
        <c:noMultiLvlLbl val="0"/>
      </c:catAx>
      <c:valAx>
        <c:axId val="1517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25"/>
          <c:y val="0.5785"/>
          <c:w val="0.1097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 โรงเรียนสตรีชัยภูมิ 
ระดับช่วงชั้นที่ 2  ปีการศึกษา 2558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255"/>
          <c:w val="0.8657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(รวมสาระ!$C$4:$J$4,รวมสาระ!$N$4:$O$4)</c:f>
              <c:strCache/>
            </c:strRef>
          </c:cat>
          <c:val>
            <c:numRef>
              <c:f>(รวมสาระ!$C$14:$J$14,รวมสาระ!$N$14:$O$14)</c:f>
              <c:numCache/>
            </c:numRef>
          </c:val>
          <c:shape val="box"/>
        </c:ser>
        <c:shape val="box"/>
        <c:axId val="51584639"/>
        <c:axId val="61608568"/>
      </c:bar3DChart>
      <c:catAx>
        <c:axId val="5158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608568"/>
        <c:crosses val="autoZero"/>
        <c:auto val="1"/>
        <c:lblOffset val="100"/>
        <c:tickLblSkip val="1"/>
        <c:noMultiLvlLbl val="0"/>
      </c:catAx>
      <c:valAx>
        <c:axId val="61608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84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58625"/>
          <c:w val="0.106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แผนภูมิแสดงค่าร้อยละของระดับผลการเรียนกลุ่มสาระการเรียนรู้ภาษาต่างประเทศ     
</a:t>
            </a:r>
            <a:r>
              <a:rPr lang="en-US" cap="none" sz="2025" b="0" i="0" u="none" baseline="0">
                <a:solidFill>
                  <a:srgbClr val="000000"/>
                </a:solidFill>
              </a:rPr>
              <a:t> ระดับช่วงชั้นที่ 3  ปีการศึกษา 2558</a:t>
            </a:r>
          </a:p>
        </c:rich>
      </c:tx>
      <c:layout>
        <c:manualLayout>
          <c:xMode val="factor"/>
          <c:yMode val="factor"/>
          <c:x val="-0.0065"/>
          <c:y val="-0.01975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3425"/>
          <c:w val="0.86525"/>
          <c:h val="0.749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(ภาษาต่างประเทศ!$E$88:$L$88,ภาษาต่างประเทศ!$P$88:$Q$88)</c:f>
              <c:strCache/>
            </c:strRef>
          </c:cat>
          <c:val>
            <c:numRef>
              <c:f>(ภาษาต่างประเทศ!$E$124:$L$124,ภาษาต่างประเทศ!$P$124:$Q$124)</c:f>
              <c:numCache/>
            </c:numRef>
          </c:val>
          <c:shape val="box"/>
        </c:ser>
        <c:shape val="box"/>
        <c:axId val="13661875"/>
        <c:axId val="55848012"/>
      </c:bar3DChart>
      <c:catAx>
        <c:axId val="13661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848012"/>
        <c:crosses val="autoZero"/>
        <c:auto val="1"/>
        <c:lblOffset val="100"/>
        <c:tickLblSkip val="1"/>
        <c:noMultiLvlLbl val="0"/>
      </c:catAx>
      <c:valAx>
        <c:axId val="55848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618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"/>
          <c:y val="0.58275"/>
          <c:w val="0.109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 โรงเรียนสตรีชัยภูมิ 
 ระดับช่วงชั้นที่ 3  ปีการศึกษา 2558</a:t>
            </a:r>
          </a:p>
        </c:rich>
      </c:tx>
      <c:layout>
        <c:manualLayout>
          <c:xMode val="factor"/>
          <c:yMode val="factor"/>
          <c:x val="0.01925"/>
          <c:y val="-0.01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5325"/>
          <c:w val="0.907"/>
          <c:h val="0.71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(รวมสาระ!$C$26:$J$26,รวมสาระ!$N$26:$O$26)</c:f>
              <c:strCache/>
            </c:strRef>
          </c:cat>
          <c:val>
            <c:numRef>
              <c:f>(รวมสาระ!$C$36:$J$36,รวมสาระ!$N$36:$O$36)</c:f>
              <c:numCache/>
            </c:numRef>
          </c:val>
          <c:shape val="box"/>
        </c:ser>
        <c:shape val="box"/>
        <c:axId val="17606201"/>
        <c:axId val="24238082"/>
      </c:bar3DChart>
      <c:catAx>
        <c:axId val="17606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24238082"/>
        <c:crosses val="autoZero"/>
        <c:auto val="1"/>
        <c:lblOffset val="100"/>
        <c:tickLblSkip val="1"/>
        <c:noMultiLvlLbl val="0"/>
      </c:catAx>
      <c:valAx>
        <c:axId val="242380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17606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5"/>
          <c:y val="0.58075"/>
          <c:w val="0.096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แผนภูมิแสดงค่าร้อยละของนักเรียนที่มีผลการเรียน 0, ร, ม.ส. โรงเรียนสตรีชัยภูมิ ช่วงชั้นที่ 3  ปีการศึกษา 2558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179"/>
          <c:w val="0.95275"/>
          <c:h val="0.7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รวมสาระ!$R$26:$T$26</c:f>
              <c:strCache/>
            </c:strRef>
          </c:cat>
          <c:val>
            <c:numRef>
              <c:f>รวมสาระ!$R$36:$T$36</c:f>
              <c:numCache/>
            </c:numRef>
          </c:val>
          <c:shape val="box"/>
        </c:ser>
        <c:shape val="box"/>
        <c:axId val="16816147"/>
        <c:axId val="17127596"/>
      </c:bar3DChart>
      <c:catAx>
        <c:axId val="16816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127596"/>
        <c:crosses val="autoZero"/>
        <c:auto val="1"/>
        <c:lblOffset val="100"/>
        <c:tickLblSkip val="1"/>
        <c:noMultiLvlLbl val="0"/>
      </c:catAx>
      <c:valAx>
        <c:axId val="17127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ร้อยละของผลการเรียน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161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แผนภูมิแสดงร้อยละของระดับผลการเรียนกลุ่มสาระการเรียนรู้ภาษาไทย  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ระดับช่วงชั้นที่ 2  ปีการศึกษา 2558</a:t>
            </a:r>
          </a:p>
        </c:rich>
      </c:tx>
      <c:layout>
        <c:manualLayout>
          <c:xMode val="factor"/>
          <c:yMode val="factor"/>
          <c:x val="-0.03575"/>
          <c:y val="-0.007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44"/>
          <c:w val="0.8795"/>
          <c:h val="0.737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(ภาษาไทย!$E$4:$L$4,ภาษาไทย!$P$4:$Q$4)</c:f>
              <c:strCache/>
            </c:strRef>
          </c:cat>
          <c:val>
            <c:numRef>
              <c:f>(ภาษาไทย!$E$15:$L$15,ภาษาไทย!$P$15:$Q$15)</c:f>
              <c:numCache/>
            </c:numRef>
          </c:val>
          <c:shape val="box"/>
        </c:ser>
        <c:shape val="box"/>
        <c:axId val="19930637"/>
        <c:axId val="45158006"/>
      </c:bar3DChart>
      <c:catAx>
        <c:axId val="19930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158006"/>
        <c:crosses val="autoZero"/>
        <c:auto val="1"/>
        <c:lblOffset val="100"/>
        <c:tickLblSkip val="1"/>
        <c:noMultiLvlLbl val="0"/>
      </c:catAx>
      <c:valAx>
        <c:axId val="45158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06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5"/>
          <c:y val="0.58325"/>
          <c:w val="0.0942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solidFill>
                  <a:srgbClr val="000000"/>
                </a:solidFill>
              </a:rPr>
              <a:t>แผนภูมิแสดงร้อยละของระดับผลการเรียนกลุ่มสาระการเรียนรู้ภาษาไทย   ระดับช่วงชั้นที่ 3 ปีการศึกษา 2558</a:t>
            </a:r>
          </a:p>
        </c:rich>
      </c:tx>
      <c:layout>
        <c:manualLayout>
          <c:xMode val="factor"/>
          <c:yMode val="factor"/>
          <c:x val="0.08325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2575"/>
          <c:w val="0.8665"/>
          <c:h val="0.758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(ภาษาไทย!$E$28:$L$28,ภาษาไทย!$P$28:$Q$28)</c:f>
              <c:strCache/>
            </c:strRef>
          </c:cat>
          <c:val>
            <c:numRef>
              <c:f>(ภาษาไทย!$E$41:$L$41,ภาษาไทย!$P$41:$Q$41)</c:f>
              <c:numCache/>
            </c:numRef>
          </c:val>
          <c:shape val="box"/>
        </c:ser>
        <c:shape val="box"/>
        <c:axId val="3768871"/>
        <c:axId val="33919840"/>
      </c:bar3DChart>
      <c:catAx>
        <c:axId val="376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919840"/>
        <c:crosses val="autoZero"/>
        <c:auto val="1"/>
        <c:lblOffset val="100"/>
        <c:tickLblSkip val="1"/>
        <c:noMultiLvlLbl val="0"/>
      </c:catAx>
      <c:valAx>
        <c:axId val="33919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23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8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575"/>
          <c:w val="0.10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solidFill>
                  <a:srgbClr val="000000"/>
                </a:solidFill>
              </a:rPr>
              <a:t> แผนภูมิแสดงค่าร้อยละของระดับผลการเรียนกลุ่มสาระการเรียนรู้คณิตศาสตร์  
ระดับช่วงชั้นที่ 2  ปีการศึกษา 2558
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65"/>
          <c:w val="0.8705"/>
          <c:h val="0.767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(คณิตศาสตร์!$E$27:$L$27,คณิตศาสตร์!$P$27:$Q$27)</c:f>
              <c:strCache/>
            </c:strRef>
          </c:cat>
          <c:val>
            <c:numRef>
              <c:f>(คณิตศาสตร์!$E$35:$L$35,คณิตศาสตร์!$P$35:$Q$35)</c:f>
              <c:numCache/>
            </c:numRef>
          </c:val>
          <c:shape val="box"/>
        </c:ser>
        <c:shape val="box"/>
        <c:axId val="36843105"/>
        <c:axId val="63152490"/>
      </c:bar3DChart>
      <c:catAx>
        <c:axId val="3684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152490"/>
        <c:crosses val="autoZero"/>
        <c:auto val="1"/>
        <c:lblOffset val="100"/>
        <c:tickLblSkip val="1"/>
        <c:noMultiLvlLbl val="0"/>
      </c:catAx>
      <c:valAx>
        <c:axId val="63152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43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5"/>
          <c:y val="0.574"/>
          <c:w val="0.102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แผนภูมิแสดงค่าร้อยละของระดับผลการเรียนกลุ่มสาระการเรียนรู้คณิตศาสตร์ 
  ระดับช่วงชั้นที่  3  ปีการศึกษา 2558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3325"/>
          <c:w val="0.8675"/>
          <c:h val="0.750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(คณิตศาสตร์!$E$50:$L$50,คณิตศาสตร์!$P$50:$Q$50)</c:f>
              <c:strCache/>
            </c:strRef>
          </c:cat>
          <c:val>
            <c:numRef>
              <c:f>(คณิตศาสตร์!$E$80:$L$80,คณิตศาสตร์!$P$80:$Q$80)</c:f>
              <c:numCache/>
            </c:numRef>
          </c:val>
          <c:shape val="box"/>
        </c:ser>
        <c:shape val="box"/>
        <c:axId val="31501499"/>
        <c:axId val="15078036"/>
      </c:bar3DChart>
      <c:catAx>
        <c:axId val="31501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078036"/>
        <c:crosses val="autoZero"/>
        <c:auto val="1"/>
        <c:lblOffset val="100"/>
        <c:tickLblSkip val="1"/>
        <c:noMultiLvlLbl val="0"/>
      </c:catAx>
      <c:valAx>
        <c:axId val="15078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014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75"/>
          <c:y val="0.579"/>
          <c:w val="0.104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แผนภูมิแสดงค่าร้อยละของระดับผลการเรียนกลุ่มสาระการเรียนรู้วิทยาศาสตร์   
ระดับช่วงชั้นที่ 2  ปีการศึกษา 2557</a:t>
            </a:r>
          </a:p>
        </c:rich>
      </c:tx>
      <c:layout>
        <c:manualLayout>
          <c:xMode val="factor"/>
          <c:yMode val="factor"/>
          <c:x val="-0.0115"/>
          <c:y val="-0.020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23125"/>
          <c:w val="0.86475"/>
          <c:h val="0.751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(วิทยาศาสตร์!$E$4:$L$4,วิทยาศาสตร์!$P$4:$Q$4)</c:f>
              <c:numCache/>
            </c:numRef>
          </c:cat>
          <c:val>
            <c:numRef>
              <c:f>(วิทยาศาสตร์!$E$37:$L$37,วิทยาศาสตร์!$P$37:$Q$37)</c:f>
              <c:numCache/>
            </c:numRef>
          </c:val>
          <c:shape val="box"/>
        </c:ser>
        <c:shape val="box"/>
        <c:axId val="1484597"/>
        <c:axId val="13361374"/>
      </c:bar3DChart>
      <c:catAx>
        <c:axId val="1484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361374"/>
        <c:crosses val="autoZero"/>
        <c:auto val="1"/>
        <c:lblOffset val="100"/>
        <c:tickLblSkip val="1"/>
        <c:noMultiLvlLbl val="0"/>
      </c:catAx>
      <c:valAx>
        <c:axId val="13361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6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5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"/>
          <c:y val="0.57875"/>
          <c:w val="0.106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</xdr:row>
      <xdr:rowOff>219075</xdr:rowOff>
    </xdr:from>
    <xdr:to>
      <xdr:col>11</xdr:col>
      <xdr:colOff>304800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7143750" y="962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24</xdr:row>
      <xdr:rowOff>219075</xdr:rowOff>
    </xdr:from>
    <xdr:to>
      <xdr:col>11</xdr:col>
      <xdr:colOff>314325</xdr:colOff>
      <xdr:row>24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7153275" y="654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14</xdr:row>
      <xdr:rowOff>104775</xdr:rowOff>
    </xdr:from>
    <xdr:to>
      <xdr:col>14</xdr:col>
      <xdr:colOff>352425</xdr:colOff>
      <xdr:row>20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0025" y="4391025"/>
          <a:ext cx="85153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รายงานผลการเรียนกลุ่มสาระการเรียนรู้ โรงเรียนสตรีชัยภูมิ  ระดับช่วงชั้นที่  2   ปีการศึกษา  255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8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พบว่า มีนักเรียนที่ได้รับการตัดสินผลการเรียน 4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8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,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496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คน       คิดเป็นร้อยละ 99.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93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จำนวนนักเรียนที่สอบไม่ผ่าน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318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คน คิดเป็นร้อยละ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0.66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นักเรียนที่ไม่ได้รับการตัดสินผลการเรียน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34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คน  คิดเป็นร้อยละ  0.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07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ค่าเฉลี่ยรวมของผลการเรียนเท่ากับ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3.05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ส่วนเบี่ยงเบนมาตรฐาน  0.962</a:t>
          </a:r>
        </a:p>
      </xdr:txBody>
    </xdr:sp>
    <xdr:clientData/>
  </xdr:twoCellAnchor>
  <xdr:twoCellAnchor>
    <xdr:from>
      <xdr:col>0</xdr:col>
      <xdr:colOff>19050</xdr:colOff>
      <xdr:row>36</xdr:row>
      <xdr:rowOff>104775</xdr:rowOff>
    </xdr:from>
    <xdr:to>
      <xdr:col>14</xdr:col>
      <xdr:colOff>419100</xdr:colOff>
      <xdr:row>43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050" y="9972675"/>
          <a:ext cx="876300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             รายงานผลการเรียนกลุ่มสาระการเรียนรู้ โรงเรียนสตรีชัยภูมิ  ระดับช่วงชั้นที่  3  ปีการศึกษา  2558  พบว่า มีนักเรียนที่ได้รับการตัดสินผลการเรียน 49,729  คน   คิดเป็นร้อยละ 99.37  จำนวนนักเรียนที่สอบไม่ผ่าน  1,124  คน คิดเป็นร้อยละ 2.26  นักเรียนที่ไม่ได้รับการตัดสินผลการเรียน  315   คน  คิดเป็นร้อยละ0.64  ค่าเฉลี่ยรวมของผลการเรียนเท่ากับ  3.01  ส่วนเบี่ยงเบนมาตรฐาน  1.035</a:t>
          </a:r>
        </a:p>
      </xdr:txBody>
    </xdr:sp>
    <xdr:clientData/>
  </xdr:twoCellAnchor>
  <xdr:twoCellAnchor>
    <xdr:from>
      <xdr:col>20</xdr:col>
      <xdr:colOff>38100</xdr:colOff>
      <xdr:row>1</xdr:row>
      <xdr:rowOff>333375</xdr:rowOff>
    </xdr:from>
    <xdr:to>
      <xdr:col>26</xdr:col>
      <xdr:colOff>514350</xdr:colOff>
      <xdr:row>14</xdr:row>
      <xdr:rowOff>38100</xdr:rowOff>
    </xdr:to>
    <xdr:graphicFrame>
      <xdr:nvGraphicFramePr>
        <xdr:cNvPr id="5" name="Chart 5"/>
        <xdr:cNvGraphicFramePr/>
      </xdr:nvGraphicFramePr>
      <xdr:xfrm>
        <a:off x="13268325" y="704850"/>
        <a:ext cx="41338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46</xdr:row>
      <xdr:rowOff>104775</xdr:rowOff>
    </xdr:from>
    <xdr:to>
      <xdr:col>14</xdr:col>
      <xdr:colOff>123825</xdr:colOff>
      <xdr:row>77</xdr:row>
      <xdr:rowOff>28575</xdr:rowOff>
    </xdr:to>
    <xdr:graphicFrame>
      <xdr:nvGraphicFramePr>
        <xdr:cNvPr id="6" name="Chart 6"/>
        <xdr:cNvGraphicFramePr/>
      </xdr:nvGraphicFramePr>
      <xdr:xfrm>
        <a:off x="38100" y="11591925"/>
        <a:ext cx="844867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114300</xdr:colOff>
      <xdr:row>0</xdr:row>
      <xdr:rowOff>19050</xdr:rowOff>
    </xdr:from>
    <xdr:to>
      <xdr:col>14</xdr:col>
      <xdr:colOff>390525</xdr:colOff>
      <xdr:row>0</xdr:row>
      <xdr:rowOff>219075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8477250" y="190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46</a:t>
          </a:r>
        </a:p>
      </xdr:txBody>
    </xdr:sp>
    <xdr:clientData/>
  </xdr:twoCellAnchor>
  <xdr:twoCellAnchor>
    <xdr:from>
      <xdr:col>14</xdr:col>
      <xdr:colOff>85725</xdr:colOff>
      <xdr:row>46</xdr:row>
      <xdr:rowOff>95250</xdr:rowOff>
    </xdr:from>
    <xdr:to>
      <xdr:col>14</xdr:col>
      <xdr:colOff>361950</xdr:colOff>
      <xdr:row>47</xdr:row>
      <xdr:rowOff>133350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8448675" y="115824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</a:t>
          </a:r>
        </a:p>
      </xdr:txBody>
    </xdr:sp>
    <xdr:clientData/>
  </xdr:twoCellAnchor>
  <xdr:twoCellAnchor>
    <xdr:from>
      <xdr:col>14</xdr:col>
      <xdr:colOff>161925</xdr:colOff>
      <xdr:row>22</xdr:row>
      <xdr:rowOff>66675</xdr:rowOff>
    </xdr:from>
    <xdr:to>
      <xdr:col>14</xdr:col>
      <xdr:colOff>438150</xdr:colOff>
      <xdr:row>22</xdr:row>
      <xdr:rowOff>266700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8524875" y="56483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48</a:t>
          </a:r>
        </a:p>
      </xdr:txBody>
    </xdr:sp>
    <xdr:clientData/>
  </xdr:twoCellAnchor>
  <xdr:twoCellAnchor>
    <xdr:from>
      <xdr:col>14</xdr:col>
      <xdr:colOff>114300</xdr:colOff>
      <xdr:row>82</xdr:row>
      <xdr:rowOff>85725</xdr:rowOff>
    </xdr:from>
    <xdr:to>
      <xdr:col>14</xdr:col>
      <xdr:colOff>390525</xdr:colOff>
      <xdr:row>83</xdr:row>
      <xdr:rowOff>123825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8477250" y="174021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49</a:t>
          </a:r>
        </a:p>
      </xdr:txBody>
    </xdr:sp>
    <xdr:clientData/>
  </xdr:twoCellAnchor>
  <xdr:twoCellAnchor>
    <xdr:from>
      <xdr:col>26</xdr:col>
      <xdr:colOff>190500</xdr:colOff>
      <xdr:row>0</xdr:row>
      <xdr:rowOff>47625</xdr:rowOff>
    </xdr:from>
    <xdr:to>
      <xdr:col>26</xdr:col>
      <xdr:colOff>466725</xdr:colOff>
      <xdr:row>0</xdr:row>
      <xdr:rowOff>247650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17078325" y="47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26</xdr:col>
      <xdr:colOff>190500</xdr:colOff>
      <xdr:row>22</xdr:row>
      <xdr:rowOff>47625</xdr:rowOff>
    </xdr:from>
    <xdr:to>
      <xdr:col>26</xdr:col>
      <xdr:colOff>466725</xdr:colOff>
      <xdr:row>22</xdr:row>
      <xdr:rowOff>247650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17078325" y="56292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51</a:t>
          </a:r>
        </a:p>
      </xdr:txBody>
    </xdr:sp>
    <xdr:clientData/>
  </xdr:twoCellAnchor>
  <xdr:twoCellAnchor>
    <xdr:from>
      <xdr:col>0</xdr:col>
      <xdr:colOff>85725</xdr:colOff>
      <xdr:row>83</xdr:row>
      <xdr:rowOff>76200</xdr:rowOff>
    </xdr:from>
    <xdr:to>
      <xdr:col>14</xdr:col>
      <xdr:colOff>200025</xdr:colOff>
      <xdr:row>111</xdr:row>
      <xdr:rowOff>104775</xdr:rowOff>
    </xdr:to>
    <xdr:graphicFrame>
      <xdr:nvGraphicFramePr>
        <xdr:cNvPr id="13" name="Chart 7"/>
        <xdr:cNvGraphicFramePr/>
      </xdr:nvGraphicFramePr>
      <xdr:xfrm>
        <a:off x="85725" y="17554575"/>
        <a:ext cx="847725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38100</xdr:colOff>
      <xdr:row>23</xdr:row>
      <xdr:rowOff>342900</xdr:rowOff>
    </xdr:from>
    <xdr:to>
      <xdr:col>26</xdr:col>
      <xdr:colOff>495300</xdr:colOff>
      <xdr:row>35</xdr:row>
      <xdr:rowOff>104775</xdr:rowOff>
    </xdr:to>
    <xdr:graphicFrame>
      <xdr:nvGraphicFramePr>
        <xdr:cNvPr id="14" name="Chart 17"/>
        <xdr:cNvGraphicFramePr/>
      </xdr:nvGraphicFramePr>
      <xdr:xfrm>
        <a:off x="13268325" y="6296025"/>
        <a:ext cx="4114800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76200</xdr:rowOff>
    </xdr:from>
    <xdr:to>
      <xdr:col>17</xdr:col>
      <xdr:colOff>533400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4514850"/>
          <a:ext cx="88677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รายงานผลการเรียนกลุ่มสาระการเรียนรู้ภาษาไทย ระดับช่วงชั้นที่  2   ปีการศึกษา  2558  พบว่า มีนักเรียนที่ได้รับการตัดสินผลการเรียน 3,341  คน    คิดเป็นร้อยละ 99.94   จำนวนนักเรียนที่สอบไม่ผ่าน 51  คน คิดเป็นร้อยละ 1.53   นักเรียนที่ไม่ได้รับการตัดสินผลการเรียน  2   คน  คิดเป็นร้อยละ  0.06    ค่าเฉลี่ยรวมของผลการเรียนเท่ากับ 2.73   ส่วนเบี่ยงเบนมาตรฐาน  0.993</a:t>
          </a:r>
        </a:p>
      </xdr:txBody>
    </xdr:sp>
    <xdr:clientData/>
  </xdr:twoCellAnchor>
  <xdr:twoCellAnchor>
    <xdr:from>
      <xdr:col>0</xdr:col>
      <xdr:colOff>47625</xdr:colOff>
      <xdr:row>41</xdr:row>
      <xdr:rowOff>95250</xdr:rowOff>
    </xdr:from>
    <xdr:to>
      <xdr:col>17</xdr:col>
      <xdr:colOff>533400</xdr:colOff>
      <xdr:row>44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12153900"/>
          <a:ext cx="88677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รายงานผลการเรียนกลุ่มสาระการเรียนรู้ภาษาไทย ระดับช่วงชั้นที่  3    ปีการศึกษา  2558  พบว่า มีนักเรียนที่ได้รับการตัดสินผลการเรียน 3,700  คน       คิดเป็นร้อยละ 99.70   จำนวนนักเรียนที่สอบไม่ผ่าน  109   คน คิดเป็นร้อยละ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.95   นักเรียนที่ไม่ได้รับการตัดสินผลการเรียน  11   คน  คิดเป็นร้อยละ   0.30   ค่าเฉลี่ยรวมของผลการเรียนเท่ากับ  3.21   ส่วนเบี่ยงเบนมาตรฐาน  0.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50</a:t>
          </a:r>
        </a:p>
      </xdr:txBody>
    </xdr:sp>
    <xdr:clientData/>
  </xdr:twoCellAnchor>
  <xdr:twoCellAnchor>
    <xdr:from>
      <xdr:col>13</xdr:col>
      <xdr:colOff>114300</xdr:colOff>
      <xdr:row>26</xdr:row>
      <xdr:rowOff>219075</xdr:rowOff>
    </xdr:from>
    <xdr:to>
      <xdr:col>13</xdr:col>
      <xdr:colOff>190500</xdr:colOff>
      <xdr:row>26</xdr:row>
      <xdr:rowOff>219075</xdr:rowOff>
    </xdr:to>
    <xdr:sp>
      <xdr:nvSpPr>
        <xdr:cNvPr id="3" name="Line 6"/>
        <xdr:cNvSpPr>
          <a:spLocks/>
        </xdr:cNvSpPr>
      </xdr:nvSpPr>
      <xdr:spPr>
        <a:xfrm>
          <a:off x="7181850" y="7943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219075</xdr:rowOff>
    </xdr:from>
    <xdr:to>
      <xdr:col>13</xdr:col>
      <xdr:colOff>190500</xdr:colOff>
      <xdr:row>2</xdr:row>
      <xdr:rowOff>219075</xdr:rowOff>
    </xdr:to>
    <xdr:sp>
      <xdr:nvSpPr>
        <xdr:cNvPr id="4" name="Line 7"/>
        <xdr:cNvSpPr>
          <a:spLocks/>
        </xdr:cNvSpPr>
      </xdr:nvSpPr>
      <xdr:spPr>
        <a:xfrm>
          <a:off x="7181850" y="819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47</xdr:row>
      <xdr:rowOff>133350</xdr:rowOff>
    </xdr:from>
    <xdr:to>
      <xdr:col>17</xdr:col>
      <xdr:colOff>542925</xdr:colOff>
      <xdr:row>65</xdr:row>
      <xdr:rowOff>66675</xdr:rowOff>
    </xdr:to>
    <xdr:graphicFrame>
      <xdr:nvGraphicFramePr>
        <xdr:cNvPr id="5" name="Chart 8"/>
        <xdr:cNvGraphicFramePr/>
      </xdr:nvGraphicFramePr>
      <xdr:xfrm>
        <a:off x="38100" y="13525500"/>
        <a:ext cx="8886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69</xdr:row>
      <xdr:rowOff>133350</xdr:rowOff>
    </xdr:from>
    <xdr:to>
      <xdr:col>17</xdr:col>
      <xdr:colOff>476250</xdr:colOff>
      <xdr:row>90</xdr:row>
      <xdr:rowOff>85725</xdr:rowOff>
    </xdr:to>
    <xdr:graphicFrame>
      <xdr:nvGraphicFramePr>
        <xdr:cNvPr id="6" name="Chart 9"/>
        <xdr:cNvGraphicFramePr/>
      </xdr:nvGraphicFramePr>
      <xdr:xfrm>
        <a:off x="66675" y="17087850"/>
        <a:ext cx="87915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161925</xdr:colOff>
      <xdr:row>0</xdr:row>
      <xdr:rowOff>47625</xdr:rowOff>
    </xdr:from>
    <xdr:to>
      <xdr:col>17</xdr:col>
      <xdr:colOff>485775</xdr:colOff>
      <xdr:row>0</xdr:row>
      <xdr:rowOff>304800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8543925" y="47625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114300</xdr:colOff>
      <xdr:row>24</xdr:row>
      <xdr:rowOff>66675</xdr:rowOff>
    </xdr:from>
    <xdr:to>
      <xdr:col>17</xdr:col>
      <xdr:colOff>438150</xdr:colOff>
      <xdr:row>25</xdr:row>
      <xdr:rowOff>9525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8496300" y="7162800"/>
          <a:ext cx="3238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</xdr:col>
      <xdr:colOff>123825</xdr:colOff>
      <xdr:row>46</xdr:row>
      <xdr:rowOff>38100</xdr:rowOff>
    </xdr:from>
    <xdr:to>
      <xdr:col>17</xdr:col>
      <xdr:colOff>447675</xdr:colOff>
      <xdr:row>47</xdr:row>
      <xdr:rowOff>19050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8505825" y="13268325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</xdr:col>
      <xdr:colOff>57150</xdr:colOff>
      <xdr:row>69</xdr:row>
      <xdr:rowOff>28575</xdr:rowOff>
    </xdr:from>
    <xdr:to>
      <xdr:col>17</xdr:col>
      <xdr:colOff>381000</xdr:colOff>
      <xdr:row>70</xdr:row>
      <xdr:rowOff>9525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8439150" y="16983075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103</xdr:row>
      <xdr:rowOff>57150</xdr:rowOff>
    </xdr:from>
    <xdr:to>
      <xdr:col>17</xdr:col>
      <xdr:colOff>476250</xdr:colOff>
      <xdr:row>139</xdr:row>
      <xdr:rowOff>47625</xdr:rowOff>
    </xdr:to>
    <xdr:graphicFrame>
      <xdr:nvGraphicFramePr>
        <xdr:cNvPr id="1" name="Chart 5"/>
        <xdr:cNvGraphicFramePr/>
      </xdr:nvGraphicFramePr>
      <xdr:xfrm>
        <a:off x="57150" y="27632025"/>
        <a:ext cx="8763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35</xdr:row>
      <xdr:rowOff>161925</xdr:rowOff>
    </xdr:from>
    <xdr:to>
      <xdr:col>17</xdr:col>
      <xdr:colOff>457200</xdr:colOff>
      <xdr:row>38</xdr:row>
      <xdr:rowOff>238125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" y="10467975"/>
          <a:ext cx="87915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รายงานผลการเรียนกลุ่มสาระการเรียนรู้คณิตศาสตร์  ระดับช่วงชั้นที่  2   ปีการศึกษา  2558  พบว่า มีนักเรียนที่ได้รับการตัดสินผลการเรียน 5,224  คน   คิดเป็นร้อยละ 99.92  จำนวนนักเรียนที่สอบไม่ผ่าน  14   คน คิดเป็นร้อยละ 0.27   นักเรียนที่ไม่ได้รับการตัดสินผลการเรียน   4  คน  คิดเป็นร้อยละ  0.08   ค่าเฉลี่ยรวมของ
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ผลการเรียนเท่ากับ   2.37   ส่วนเบี่ยงเบนมาตรฐาน  0.938</a:t>
          </a:r>
        </a:p>
      </xdr:txBody>
    </xdr:sp>
    <xdr:clientData/>
  </xdr:twoCellAnchor>
  <xdr:twoCellAnchor>
    <xdr:from>
      <xdr:col>0</xdr:col>
      <xdr:colOff>133350</xdr:colOff>
      <xdr:row>80</xdr:row>
      <xdr:rowOff>57150</xdr:rowOff>
    </xdr:from>
    <xdr:to>
      <xdr:col>17</xdr:col>
      <xdr:colOff>371475</xdr:colOff>
      <xdr:row>85</xdr:row>
      <xdr:rowOff>47625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33350" y="23641050"/>
          <a:ext cx="85820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รายงานผลการเรียนกลุ่มสาระการเรียนรู้คณิตศาสตร์  ระดับช่วงชั้นที่  3   ปีการศึกษา  2558  พบว่า มีนักเรียนที่ได้รับการตัดสินผลการเรียน 5,638  คน         คิดเป็นร้อยละ 99.20   จำนวนนักเรียนที่สอบไม่ผ่าน  96  คน คิดเป็นร้อยละ 1.70   นักเรียนที่ไม่ได้รับการตัดสินผลการเรียน  45   คน  คิดเป็นร้อยละ  0.79    ค่าเฉลี่ยรวมของผลการเรียนเท่ากับ   2.50   ส่วนเบี่ยงเบนมาตรฐาน  1.000</a:t>
          </a:r>
        </a:p>
      </xdr:txBody>
    </xdr:sp>
    <xdr:clientData/>
  </xdr:twoCellAnchor>
  <xdr:twoCellAnchor>
    <xdr:from>
      <xdr:col>13</xdr:col>
      <xdr:colOff>104775</xdr:colOff>
      <xdr:row>48</xdr:row>
      <xdr:rowOff>219075</xdr:rowOff>
    </xdr:from>
    <xdr:to>
      <xdr:col>13</xdr:col>
      <xdr:colOff>247650</xdr:colOff>
      <xdr:row>48</xdr:row>
      <xdr:rowOff>219075</xdr:rowOff>
    </xdr:to>
    <xdr:sp>
      <xdr:nvSpPr>
        <xdr:cNvPr id="4" name="Line 3"/>
        <xdr:cNvSpPr>
          <a:spLocks/>
        </xdr:cNvSpPr>
      </xdr:nvSpPr>
      <xdr:spPr>
        <a:xfrm>
          <a:off x="7086600" y="144589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219075</xdr:rowOff>
    </xdr:from>
    <xdr:to>
      <xdr:col>13</xdr:col>
      <xdr:colOff>247650</xdr:colOff>
      <xdr:row>2</xdr:row>
      <xdr:rowOff>219075</xdr:rowOff>
    </xdr:to>
    <xdr:sp>
      <xdr:nvSpPr>
        <xdr:cNvPr id="5" name="Line 4"/>
        <xdr:cNvSpPr>
          <a:spLocks/>
        </xdr:cNvSpPr>
      </xdr:nvSpPr>
      <xdr:spPr>
        <a:xfrm>
          <a:off x="7086600" y="885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142</xdr:row>
      <xdr:rowOff>142875</xdr:rowOff>
    </xdr:from>
    <xdr:to>
      <xdr:col>17</xdr:col>
      <xdr:colOff>523875</xdr:colOff>
      <xdr:row>179</xdr:row>
      <xdr:rowOff>76200</xdr:rowOff>
    </xdr:to>
    <xdr:graphicFrame>
      <xdr:nvGraphicFramePr>
        <xdr:cNvPr id="6" name="Chart 6"/>
        <xdr:cNvGraphicFramePr/>
      </xdr:nvGraphicFramePr>
      <xdr:xfrm>
        <a:off x="152400" y="34089975"/>
        <a:ext cx="8715375" cy="592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95250</xdr:colOff>
      <xdr:row>0</xdr:row>
      <xdr:rowOff>38100</xdr:rowOff>
    </xdr:from>
    <xdr:to>
      <xdr:col>17</xdr:col>
      <xdr:colOff>495300</xdr:colOff>
      <xdr:row>0</xdr:row>
      <xdr:rowOff>247650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439150" y="381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17</xdr:col>
      <xdr:colOff>76200</xdr:colOff>
      <xdr:row>46</xdr:row>
      <xdr:rowOff>57150</xdr:rowOff>
    </xdr:from>
    <xdr:to>
      <xdr:col>17</xdr:col>
      <xdr:colOff>476250</xdr:colOff>
      <xdr:row>46</xdr:row>
      <xdr:rowOff>266700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420100" y="1361122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16</xdr:col>
      <xdr:colOff>285750</xdr:colOff>
      <xdr:row>100</xdr:row>
      <xdr:rowOff>104775</xdr:rowOff>
    </xdr:from>
    <xdr:to>
      <xdr:col>17</xdr:col>
      <xdr:colOff>352425</xdr:colOff>
      <xdr:row>102</xdr:row>
      <xdr:rowOff>28575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296275" y="2719387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17</xdr:col>
      <xdr:colOff>85725</xdr:colOff>
      <xdr:row>141</xdr:row>
      <xdr:rowOff>95250</xdr:rowOff>
    </xdr:from>
    <xdr:to>
      <xdr:col>17</xdr:col>
      <xdr:colOff>485775</xdr:colOff>
      <xdr:row>142</xdr:row>
      <xdr:rowOff>142875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429625" y="3388042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13</xdr:col>
      <xdr:colOff>104775</xdr:colOff>
      <xdr:row>71</xdr:row>
      <xdr:rowOff>219075</xdr:rowOff>
    </xdr:from>
    <xdr:to>
      <xdr:col>13</xdr:col>
      <xdr:colOff>247650</xdr:colOff>
      <xdr:row>71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7086600" y="21221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69</xdr:row>
      <xdr:rowOff>57150</xdr:rowOff>
    </xdr:from>
    <xdr:to>
      <xdr:col>17</xdr:col>
      <xdr:colOff>476250</xdr:colOff>
      <xdr:row>69</xdr:row>
      <xdr:rowOff>266700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420100" y="2037397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247650</xdr:colOff>
      <xdr:row>25</xdr:row>
      <xdr:rowOff>219075</xdr:rowOff>
    </xdr:to>
    <xdr:sp>
      <xdr:nvSpPr>
        <xdr:cNvPr id="13" name="Line 4"/>
        <xdr:cNvSpPr>
          <a:spLocks/>
        </xdr:cNvSpPr>
      </xdr:nvSpPr>
      <xdr:spPr>
        <a:xfrm>
          <a:off x="7086600" y="7667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23</xdr:row>
      <xdr:rowOff>38100</xdr:rowOff>
    </xdr:from>
    <xdr:to>
      <xdr:col>17</xdr:col>
      <xdr:colOff>495300</xdr:colOff>
      <xdr:row>23</xdr:row>
      <xdr:rowOff>247650</xdr:rowOff>
    </xdr:to>
    <xdr:sp>
      <xdr:nvSpPr>
        <xdr:cNvPr id="14" name="Text Box 7"/>
        <xdr:cNvSpPr txBox="1">
          <a:spLocks noChangeArrowheads="1"/>
        </xdr:cNvSpPr>
      </xdr:nvSpPr>
      <xdr:spPr>
        <a:xfrm>
          <a:off x="8439150" y="687705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</xdr:row>
      <xdr:rowOff>19050</xdr:rowOff>
    </xdr:from>
    <xdr:to>
      <xdr:col>17</xdr:col>
      <xdr:colOff>457200</xdr:colOff>
      <xdr:row>39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0534650"/>
          <a:ext cx="88201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รายงานผลการเรียนกลุ่มสาระการเรียนรู้วิทยาศาสตร์  ระดับช่วงชั้นที่  2   ปีการศึกษา  2558  พบว่า มีนักเรียนที่ได้รับการตัดสินผลการเรียน 4,468  คน   คิดเป็นร้อยละ 100    นักเรียนที่สอบไม่ผ่าน 5  คน  คิดเป็นร้อยละ  0.11    ค่าเฉลี่ยรวมของผลการเรียนเท่ากับ   3.07   ส่วนเบี่ยงเบนมาตรฐาน  0.887</a:t>
          </a:r>
        </a:p>
      </xdr:txBody>
    </xdr:sp>
    <xdr:clientData/>
  </xdr:twoCellAnchor>
  <xdr:twoCellAnchor>
    <xdr:from>
      <xdr:col>0</xdr:col>
      <xdr:colOff>0</xdr:colOff>
      <xdr:row>108</xdr:row>
      <xdr:rowOff>47625</xdr:rowOff>
    </xdr:from>
    <xdr:to>
      <xdr:col>17</xdr:col>
      <xdr:colOff>447675</xdr:colOff>
      <xdr:row>113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31222950"/>
          <a:ext cx="88868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รายงานผลการเรียนกลุ่มสาระการเรียนรู้วิทยาศาสตร์  ระดับช่วงชั้นที่  3    ปีการศึกษา  2558  พบว่า มีนักเรียนที่ได้รับการตัดสินผลการเรียน 7,137  คน     คิดเป็นร้อยละ 99.36  จำนวนนักเรียนที่สอบไม่ผ่าน  160  คน คิดเป็นร้อยละ 2.24   นักเรียนที่ไม่ได้รับการตัดสินผลการเรียน  46  คน  คิดเป็นร้อยละ  0.65   ค่าเฉลี่ยรวมของผลการเรียนเท่ากับ   2.72  ส่วนเบี่ยงเบนมาตรฐาน  1.013</a:t>
          </a:r>
        </a:p>
      </xdr:txBody>
    </xdr:sp>
    <xdr:clientData/>
  </xdr:twoCellAnchor>
  <xdr:twoCellAnchor>
    <xdr:from>
      <xdr:col>13</xdr:col>
      <xdr:colOff>95250</xdr:colOff>
      <xdr:row>92</xdr:row>
      <xdr:rowOff>0</xdr:rowOff>
    </xdr:from>
    <xdr:to>
      <xdr:col>13</xdr:col>
      <xdr:colOff>190500</xdr:colOff>
      <xdr:row>92</xdr:row>
      <xdr:rowOff>0</xdr:rowOff>
    </xdr:to>
    <xdr:sp>
      <xdr:nvSpPr>
        <xdr:cNvPr id="3" name="Line 3"/>
        <xdr:cNvSpPr>
          <a:spLocks/>
        </xdr:cNvSpPr>
      </xdr:nvSpPr>
      <xdr:spPr>
        <a:xfrm>
          <a:off x="7162800" y="26469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51</xdr:row>
      <xdr:rowOff>219075</xdr:rowOff>
    </xdr:from>
    <xdr:to>
      <xdr:col>13</xdr:col>
      <xdr:colOff>200025</xdr:colOff>
      <xdr:row>51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172325" y="150209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190500</xdr:rowOff>
    </xdr:from>
    <xdr:to>
      <xdr:col>13</xdr:col>
      <xdr:colOff>200025</xdr:colOff>
      <xdr:row>2</xdr:row>
      <xdr:rowOff>190500</xdr:rowOff>
    </xdr:to>
    <xdr:sp>
      <xdr:nvSpPr>
        <xdr:cNvPr id="5" name="Line 5"/>
        <xdr:cNvSpPr>
          <a:spLocks/>
        </xdr:cNvSpPr>
      </xdr:nvSpPr>
      <xdr:spPr>
        <a:xfrm>
          <a:off x="7172325" y="809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115</xdr:row>
      <xdr:rowOff>228600</xdr:rowOff>
    </xdr:from>
    <xdr:to>
      <xdr:col>17</xdr:col>
      <xdr:colOff>485775</xdr:colOff>
      <xdr:row>141</xdr:row>
      <xdr:rowOff>142875</xdr:rowOff>
    </xdr:to>
    <xdr:graphicFrame>
      <xdr:nvGraphicFramePr>
        <xdr:cNvPr id="6" name="Chart 6"/>
        <xdr:cNvGraphicFramePr/>
      </xdr:nvGraphicFramePr>
      <xdr:xfrm>
        <a:off x="523875" y="33070800"/>
        <a:ext cx="84010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152400</xdr:colOff>
      <xdr:row>0</xdr:row>
      <xdr:rowOff>38100</xdr:rowOff>
    </xdr:from>
    <xdr:to>
      <xdr:col>17</xdr:col>
      <xdr:colOff>457200</xdr:colOff>
      <xdr:row>0</xdr:row>
      <xdr:rowOff>219075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8591550" y="381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17</xdr:col>
      <xdr:colOff>66675</xdr:colOff>
      <xdr:row>115</xdr:row>
      <xdr:rowOff>9525</xdr:rowOff>
    </xdr:from>
    <xdr:to>
      <xdr:col>17</xdr:col>
      <xdr:colOff>371475</xdr:colOff>
      <xdr:row>115</xdr:row>
      <xdr:rowOff>190500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8505825" y="3285172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17</xdr:col>
      <xdr:colOff>142875</xdr:colOff>
      <xdr:row>49</xdr:row>
      <xdr:rowOff>28575</xdr:rowOff>
    </xdr:from>
    <xdr:to>
      <xdr:col>17</xdr:col>
      <xdr:colOff>447675</xdr:colOff>
      <xdr:row>49</xdr:row>
      <xdr:rowOff>209550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8582025" y="1408747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17</xdr:col>
      <xdr:colOff>152400</xdr:colOff>
      <xdr:row>147</xdr:row>
      <xdr:rowOff>38100</xdr:rowOff>
    </xdr:from>
    <xdr:to>
      <xdr:col>17</xdr:col>
      <xdr:colOff>457200</xdr:colOff>
      <xdr:row>148</xdr:row>
      <xdr:rowOff>57150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8591550" y="395859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13</xdr:col>
      <xdr:colOff>104775</xdr:colOff>
      <xdr:row>74</xdr:row>
      <xdr:rowOff>219075</xdr:rowOff>
    </xdr:from>
    <xdr:to>
      <xdr:col>13</xdr:col>
      <xdr:colOff>200025</xdr:colOff>
      <xdr:row>74</xdr:row>
      <xdr:rowOff>219075</xdr:rowOff>
    </xdr:to>
    <xdr:sp>
      <xdr:nvSpPr>
        <xdr:cNvPr id="11" name="Line 13"/>
        <xdr:cNvSpPr>
          <a:spLocks/>
        </xdr:cNvSpPr>
      </xdr:nvSpPr>
      <xdr:spPr>
        <a:xfrm>
          <a:off x="7172325" y="21640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72</xdr:row>
      <xdr:rowOff>28575</xdr:rowOff>
    </xdr:from>
    <xdr:to>
      <xdr:col>17</xdr:col>
      <xdr:colOff>466725</xdr:colOff>
      <xdr:row>72</xdr:row>
      <xdr:rowOff>228600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8582025" y="20783550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0</xdr:col>
      <xdr:colOff>0</xdr:colOff>
      <xdr:row>149</xdr:row>
      <xdr:rowOff>28575</xdr:rowOff>
    </xdr:from>
    <xdr:to>
      <xdr:col>17</xdr:col>
      <xdr:colOff>228600</xdr:colOff>
      <xdr:row>184</xdr:row>
      <xdr:rowOff>85725</xdr:rowOff>
    </xdr:to>
    <xdr:graphicFrame>
      <xdr:nvGraphicFramePr>
        <xdr:cNvPr id="13" name="Chart 16"/>
        <xdr:cNvGraphicFramePr/>
      </xdr:nvGraphicFramePr>
      <xdr:xfrm>
        <a:off x="0" y="39900225"/>
        <a:ext cx="8667750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104775</xdr:colOff>
      <xdr:row>97</xdr:row>
      <xdr:rowOff>219075</xdr:rowOff>
    </xdr:from>
    <xdr:to>
      <xdr:col>13</xdr:col>
      <xdr:colOff>200025</xdr:colOff>
      <xdr:row>97</xdr:row>
      <xdr:rowOff>219075</xdr:rowOff>
    </xdr:to>
    <xdr:sp>
      <xdr:nvSpPr>
        <xdr:cNvPr id="14" name="Line 17"/>
        <xdr:cNvSpPr>
          <a:spLocks/>
        </xdr:cNvSpPr>
      </xdr:nvSpPr>
      <xdr:spPr>
        <a:xfrm>
          <a:off x="7172325" y="28317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95</xdr:row>
      <xdr:rowOff>28575</xdr:rowOff>
    </xdr:from>
    <xdr:to>
      <xdr:col>17</xdr:col>
      <xdr:colOff>447675</xdr:colOff>
      <xdr:row>95</xdr:row>
      <xdr:rowOff>209550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8582025" y="2738437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13</xdr:col>
      <xdr:colOff>104775</xdr:colOff>
      <xdr:row>26</xdr:row>
      <xdr:rowOff>190500</xdr:rowOff>
    </xdr:from>
    <xdr:to>
      <xdr:col>13</xdr:col>
      <xdr:colOff>200025</xdr:colOff>
      <xdr:row>26</xdr:row>
      <xdr:rowOff>190500</xdr:rowOff>
    </xdr:to>
    <xdr:sp>
      <xdr:nvSpPr>
        <xdr:cNvPr id="16" name="Line 5"/>
        <xdr:cNvSpPr>
          <a:spLocks/>
        </xdr:cNvSpPr>
      </xdr:nvSpPr>
      <xdr:spPr>
        <a:xfrm>
          <a:off x="7172325" y="75152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24</xdr:row>
      <xdr:rowOff>38100</xdr:rowOff>
    </xdr:from>
    <xdr:to>
      <xdr:col>17</xdr:col>
      <xdr:colOff>457200</xdr:colOff>
      <xdr:row>24</xdr:row>
      <xdr:rowOff>219075</xdr:rowOff>
    </xdr:to>
    <xdr:sp>
      <xdr:nvSpPr>
        <xdr:cNvPr id="17" name="Text Box 8"/>
        <xdr:cNvSpPr txBox="1">
          <a:spLocks noChangeArrowheads="1"/>
        </xdr:cNvSpPr>
      </xdr:nvSpPr>
      <xdr:spPr>
        <a:xfrm>
          <a:off x="8591550" y="669607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38</xdr:row>
      <xdr:rowOff>190500</xdr:rowOff>
    </xdr:from>
    <xdr:to>
      <xdr:col>17</xdr:col>
      <xdr:colOff>571500</xdr:colOff>
      <xdr:row>41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11515725"/>
          <a:ext cx="875347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รายงานผลการเรียนกลุ่มสาระการเรียนรู้สังคมศึกษา ฯ   ระดับช่วงชั้นที่  2   ปีการศึกษา  2558  พบว่า มีนักเรียนที่ได้รับการตัดสินผลการเรียน 12,163  คน    คิดเป็นร้อยละ 100  จำนวนนักเรียนที่สอบไม่ผ่าน  69   คน คิดเป็นร้อยละ 0.57      ค่าเฉลี่ยรวมของผลการเรียนเท่ากับ   2.99   ส่วนเบี่ยงเบนมาตรฐาน  0.962</a:t>
          </a:r>
        </a:p>
      </xdr:txBody>
    </xdr:sp>
    <xdr:clientData/>
  </xdr:twoCellAnchor>
  <xdr:twoCellAnchor>
    <xdr:from>
      <xdr:col>0</xdr:col>
      <xdr:colOff>76200</xdr:colOff>
      <xdr:row>82</xdr:row>
      <xdr:rowOff>28575</xdr:rowOff>
    </xdr:from>
    <xdr:to>
      <xdr:col>17</xdr:col>
      <xdr:colOff>571500</xdr:colOff>
      <xdr:row>86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24441150"/>
          <a:ext cx="87915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รายงานผลการเรียนกลุ่มสาระการเรียนรู้สังคมศึกษา ฯ   ระดับช่วงชั้นที่  3   ปีการศึกษา  2558  พบว่า มีนักเรียนที่ได้รับการตัดสินผลการเรียน  9,027 คน    คิดเป็นร้อยละ 99.62  จำนวนนักเรียนที่สอบไม่ผ่าน  196   คน คิดเป็นร้อยละ  2.17   นักเรียนที่ไม่ได้รับการตัดสินผลการเรียน  34   คน  คิดเป็นร้อยละ  0.38    ค่าเฉลี่ยรวมของผลการเรียนเท่ากับ   3.17  ส่วนเบี่ยงเบนมาตรฐาน  1.016</a:t>
          </a:r>
        </a:p>
      </xdr:txBody>
    </xdr:sp>
    <xdr:clientData/>
  </xdr:twoCellAnchor>
  <xdr:twoCellAnchor>
    <xdr:from>
      <xdr:col>13</xdr:col>
      <xdr:colOff>171450</xdr:colOff>
      <xdr:row>50</xdr:row>
      <xdr:rowOff>219075</xdr:rowOff>
    </xdr:from>
    <xdr:to>
      <xdr:col>13</xdr:col>
      <xdr:colOff>323850</xdr:colOff>
      <xdr:row>50</xdr:row>
      <xdr:rowOff>219075</xdr:rowOff>
    </xdr:to>
    <xdr:sp>
      <xdr:nvSpPr>
        <xdr:cNvPr id="3" name="Line 3"/>
        <xdr:cNvSpPr>
          <a:spLocks/>
        </xdr:cNvSpPr>
      </xdr:nvSpPr>
      <xdr:spPr>
        <a:xfrm>
          <a:off x="6867525" y="15240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2</xdr:row>
      <xdr:rowOff>219075</xdr:rowOff>
    </xdr:from>
    <xdr:to>
      <xdr:col>13</xdr:col>
      <xdr:colOff>333375</xdr:colOff>
      <xdr:row>2</xdr:row>
      <xdr:rowOff>219075</xdr:rowOff>
    </xdr:to>
    <xdr:sp>
      <xdr:nvSpPr>
        <xdr:cNvPr id="4" name="Line 4"/>
        <xdr:cNvSpPr>
          <a:spLocks/>
        </xdr:cNvSpPr>
      </xdr:nvSpPr>
      <xdr:spPr>
        <a:xfrm>
          <a:off x="6877050" y="8858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95</xdr:row>
      <xdr:rowOff>133350</xdr:rowOff>
    </xdr:from>
    <xdr:to>
      <xdr:col>17</xdr:col>
      <xdr:colOff>504825</xdr:colOff>
      <xdr:row>131</xdr:row>
      <xdr:rowOff>123825</xdr:rowOff>
    </xdr:to>
    <xdr:graphicFrame>
      <xdr:nvGraphicFramePr>
        <xdr:cNvPr id="5" name="Chart 5"/>
        <xdr:cNvGraphicFramePr/>
      </xdr:nvGraphicFramePr>
      <xdr:xfrm>
        <a:off x="133350" y="26727150"/>
        <a:ext cx="86677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135</xdr:row>
      <xdr:rowOff>104775</xdr:rowOff>
    </xdr:from>
    <xdr:to>
      <xdr:col>17</xdr:col>
      <xdr:colOff>438150</xdr:colOff>
      <xdr:row>171</xdr:row>
      <xdr:rowOff>28575</xdr:rowOff>
    </xdr:to>
    <xdr:graphicFrame>
      <xdr:nvGraphicFramePr>
        <xdr:cNvPr id="6" name="Chart 6"/>
        <xdr:cNvGraphicFramePr/>
      </xdr:nvGraphicFramePr>
      <xdr:xfrm>
        <a:off x="85725" y="33175575"/>
        <a:ext cx="8648700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266700</xdr:colOff>
      <xdr:row>0</xdr:row>
      <xdr:rowOff>76200</xdr:rowOff>
    </xdr:from>
    <xdr:to>
      <xdr:col>17</xdr:col>
      <xdr:colOff>571500</xdr:colOff>
      <xdr:row>0</xdr:row>
      <xdr:rowOff>285750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62975" y="762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17</xdr:col>
      <xdr:colOff>266700</xdr:colOff>
      <xdr:row>95</xdr:row>
      <xdr:rowOff>76200</xdr:rowOff>
    </xdr:from>
    <xdr:to>
      <xdr:col>17</xdr:col>
      <xdr:colOff>571500</xdr:colOff>
      <xdr:row>96</xdr:row>
      <xdr:rowOff>123825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562975" y="26670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17</xdr:col>
      <xdr:colOff>257175</xdr:colOff>
      <xdr:row>48</xdr:row>
      <xdr:rowOff>28575</xdr:rowOff>
    </xdr:from>
    <xdr:to>
      <xdr:col>17</xdr:col>
      <xdr:colOff>571500</xdr:colOff>
      <xdr:row>48</xdr:row>
      <xdr:rowOff>238125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553450" y="14306550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</a:t>
          </a:r>
        </a:p>
      </xdr:txBody>
    </xdr:sp>
    <xdr:clientData/>
  </xdr:twoCellAnchor>
  <xdr:twoCellAnchor>
    <xdr:from>
      <xdr:col>17</xdr:col>
      <xdr:colOff>266700</xdr:colOff>
      <xdr:row>134</xdr:row>
      <xdr:rowOff>76200</xdr:rowOff>
    </xdr:from>
    <xdr:to>
      <xdr:col>17</xdr:col>
      <xdr:colOff>571500</xdr:colOff>
      <xdr:row>135</xdr:row>
      <xdr:rowOff>123825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562975" y="32985075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13</xdr:col>
      <xdr:colOff>180975</xdr:colOff>
      <xdr:row>27</xdr:row>
      <xdr:rowOff>219075</xdr:rowOff>
    </xdr:from>
    <xdr:to>
      <xdr:col>13</xdr:col>
      <xdr:colOff>333375</xdr:colOff>
      <xdr:row>27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6877050" y="8382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76200</xdr:rowOff>
    </xdr:from>
    <xdr:to>
      <xdr:col>17</xdr:col>
      <xdr:colOff>571500</xdr:colOff>
      <xdr:row>25</xdr:row>
      <xdr:rowOff>285750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562975" y="7572375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13</xdr:col>
      <xdr:colOff>171450</xdr:colOff>
      <xdr:row>73</xdr:row>
      <xdr:rowOff>219075</xdr:rowOff>
    </xdr:from>
    <xdr:to>
      <xdr:col>13</xdr:col>
      <xdr:colOff>323850</xdr:colOff>
      <xdr:row>73</xdr:row>
      <xdr:rowOff>219075</xdr:rowOff>
    </xdr:to>
    <xdr:sp>
      <xdr:nvSpPr>
        <xdr:cNvPr id="13" name="Line 13"/>
        <xdr:cNvSpPr>
          <a:spLocks/>
        </xdr:cNvSpPr>
      </xdr:nvSpPr>
      <xdr:spPr>
        <a:xfrm>
          <a:off x="6867525" y="22050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71</xdr:row>
      <xdr:rowOff>28575</xdr:rowOff>
    </xdr:from>
    <xdr:to>
      <xdr:col>17</xdr:col>
      <xdr:colOff>571500</xdr:colOff>
      <xdr:row>71</xdr:row>
      <xdr:rowOff>238125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553450" y="21116925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32</xdr:row>
      <xdr:rowOff>95250</xdr:rowOff>
    </xdr:from>
    <xdr:to>
      <xdr:col>17</xdr:col>
      <xdr:colOff>476250</xdr:colOff>
      <xdr:row>35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8734425"/>
          <a:ext cx="87344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รายงานผลการเรียนกลุ่มสาระการเรียนรู้สุขศึกษาและพลศึกษา   ระดับช่วงชั้นที่  2   ปีการศึกษา  2558  พบว่า มีนักเรียนที่ได้รับการตัดสินผลการเรียน 7,341  คน    คิดเป็นร้อยละ 99.93   จำนวนนักเรียนที่สอบไม่ผ่าน  12   คน คิดเป็นร้อยละ 0.16  นักเรียนที่ไม่ได้รับการตัดสินผลการเรียน  5   คน  คิดเป็นร้อยละ  0.07      ค่าเฉลี่ยรวมของผลการเรียนเท่ากับ   3.57    ส่วนเบี่ยงเบนมาตรฐาน  0.730</a:t>
          </a:r>
        </a:p>
      </xdr:txBody>
    </xdr:sp>
    <xdr:clientData/>
  </xdr:twoCellAnchor>
  <xdr:twoCellAnchor>
    <xdr:from>
      <xdr:col>0</xdr:col>
      <xdr:colOff>114300</xdr:colOff>
      <xdr:row>61</xdr:row>
      <xdr:rowOff>57150</xdr:rowOff>
    </xdr:from>
    <xdr:to>
      <xdr:col>17</xdr:col>
      <xdr:colOff>476250</xdr:colOff>
      <xdr:row>65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17240250"/>
          <a:ext cx="87344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รายงานผลการเรียนกลุ่มสาระการเรียนรู้สุขศึกษาและพลศึกษา  ระดับช่วงชั้นที่  3  ปีการศึกษา  2558  พบว่า มีนักเรียนที่ได้รับการตัดสินผลการเรียน 3,655  คน    คิดเป็นร้อยละ 98.93   จำนวนนักเรียนสอบไม่ผ่าน  55  คน  คิดเป็นร้อยละ 1.50   นักเรียนที่ไม่ได้รับการตัดสินผลการเรียน  39   คน  คิดเป็นร้อยละ  1.07      ค่าเฉลี่ยรวมของผลการเรียนเท่ากับ   3.55   ส่วนเบี่ยงเบนมาตรฐาน  0.768
</a:t>
          </a:r>
        </a:p>
      </xdr:txBody>
    </xdr:sp>
    <xdr:clientData/>
  </xdr:twoCellAnchor>
  <xdr:twoCellAnchor>
    <xdr:from>
      <xdr:col>13</xdr:col>
      <xdr:colOff>142875</xdr:colOff>
      <xdr:row>2</xdr:row>
      <xdr:rowOff>190500</xdr:rowOff>
    </xdr:from>
    <xdr:to>
      <xdr:col>13</xdr:col>
      <xdr:colOff>295275</xdr:colOff>
      <xdr:row>2</xdr:row>
      <xdr:rowOff>190500</xdr:rowOff>
    </xdr:to>
    <xdr:sp>
      <xdr:nvSpPr>
        <xdr:cNvPr id="3" name="Line 3"/>
        <xdr:cNvSpPr>
          <a:spLocks/>
        </xdr:cNvSpPr>
      </xdr:nvSpPr>
      <xdr:spPr>
        <a:xfrm>
          <a:off x="7000875" y="838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45</xdr:row>
      <xdr:rowOff>219075</xdr:rowOff>
    </xdr:from>
    <xdr:to>
      <xdr:col>13</xdr:col>
      <xdr:colOff>295275</xdr:colOff>
      <xdr:row>45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000875" y="12849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68</xdr:row>
      <xdr:rowOff>104775</xdr:rowOff>
    </xdr:from>
    <xdr:to>
      <xdr:col>17</xdr:col>
      <xdr:colOff>419100</xdr:colOff>
      <xdr:row>105</xdr:row>
      <xdr:rowOff>9525</xdr:rowOff>
    </xdr:to>
    <xdr:graphicFrame>
      <xdr:nvGraphicFramePr>
        <xdr:cNvPr id="5" name="Chart 5"/>
        <xdr:cNvGraphicFramePr/>
      </xdr:nvGraphicFramePr>
      <xdr:xfrm>
        <a:off x="104775" y="18688050"/>
        <a:ext cx="86868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109</xdr:row>
      <xdr:rowOff>152400</xdr:rowOff>
    </xdr:from>
    <xdr:to>
      <xdr:col>17</xdr:col>
      <xdr:colOff>504825</xdr:colOff>
      <xdr:row>146</xdr:row>
      <xdr:rowOff>114300</xdr:rowOff>
    </xdr:to>
    <xdr:graphicFrame>
      <xdr:nvGraphicFramePr>
        <xdr:cNvPr id="6" name="Chart 6"/>
        <xdr:cNvGraphicFramePr/>
      </xdr:nvGraphicFramePr>
      <xdr:xfrm>
        <a:off x="76200" y="25374600"/>
        <a:ext cx="8801100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133350</xdr:colOff>
      <xdr:row>0</xdr:row>
      <xdr:rowOff>47625</xdr:rowOff>
    </xdr:from>
    <xdr:to>
      <xdr:col>17</xdr:col>
      <xdr:colOff>409575</xdr:colOff>
      <xdr:row>0</xdr:row>
      <xdr:rowOff>247650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05825" y="47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24
</a:t>
          </a:r>
        </a:p>
      </xdr:txBody>
    </xdr:sp>
    <xdr:clientData/>
  </xdr:twoCellAnchor>
  <xdr:twoCellAnchor>
    <xdr:from>
      <xdr:col>17</xdr:col>
      <xdr:colOff>133350</xdr:colOff>
      <xdr:row>68</xdr:row>
      <xdr:rowOff>76200</xdr:rowOff>
    </xdr:from>
    <xdr:to>
      <xdr:col>17</xdr:col>
      <xdr:colOff>409575</xdr:colOff>
      <xdr:row>69</xdr:row>
      <xdr:rowOff>123825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505825" y="18659475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17</xdr:col>
      <xdr:colOff>171450</xdr:colOff>
      <xdr:row>43</xdr:row>
      <xdr:rowOff>66675</xdr:rowOff>
    </xdr:from>
    <xdr:to>
      <xdr:col>17</xdr:col>
      <xdr:colOff>447675</xdr:colOff>
      <xdr:row>43</xdr:row>
      <xdr:rowOff>266700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543925" y="119538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17</xdr:col>
      <xdr:colOff>133350</xdr:colOff>
      <xdr:row>109</xdr:row>
      <xdr:rowOff>47625</xdr:rowOff>
    </xdr:from>
    <xdr:to>
      <xdr:col>17</xdr:col>
      <xdr:colOff>409575</xdr:colOff>
      <xdr:row>110</xdr:row>
      <xdr:rowOff>85725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505825" y="252698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13</xdr:col>
      <xdr:colOff>142875</xdr:colOff>
      <xdr:row>26</xdr:row>
      <xdr:rowOff>190500</xdr:rowOff>
    </xdr:from>
    <xdr:to>
      <xdr:col>13</xdr:col>
      <xdr:colOff>295275</xdr:colOff>
      <xdr:row>26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7000875" y="72675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24</xdr:row>
      <xdr:rowOff>47625</xdr:rowOff>
    </xdr:from>
    <xdr:to>
      <xdr:col>17</xdr:col>
      <xdr:colOff>409575</xdr:colOff>
      <xdr:row>24</xdr:row>
      <xdr:rowOff>247650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505825" y="64770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219075</xdr:rowOff>
    </xdr:from>
    <xdr:to>
      <xdr:col>17</xdr:col>
      <xdr:colOff>466725</xdr:colOff>
      <xdr:row>21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5505450"/>
          <a:ext cx="86868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รายงานผลการเรียนกลุ่มสาระการเรียนรู้ศิลปะ   ระดับช่วงชั้นที่  2   ปีการศึกษา  2558  พบว่า มีนักเรียนที่ได้รับการตัดสินผลการเรียน 3,586  คน    คิดเป็นร้อยละ 100  นักเรียนที่สอบไม่ผ่านจำนวน  49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คน คิดเป็นร้อยละ 1.37  ค่าเฉลี่ยรวมของผลการเรียนเท่ากับ   3.29   ส่วนเบี่ยงเบนมาตรฐาน  0.981</a:t>
          </a:r>
        </a:p>
      </xdr:txBody>
    </xdr:sp>
    <xdr:clientData/>
  </xdr:twoCellAnchor>
  <xdr:twoCellAnchor>
    <xdr:from>
      <xdr:col>0</xdr:col>
      <xdr:colOff>114300</xdr:colOff>
      <xdr:row>36</xdr:row>
      <xdr:rowOff>57150</xdr:rowOff>
    </xdr:from>
    <xdr:to>
      <xdr:col>17</xdr:col>
      <xdr:colOff>476250</xdr:colOff>
      <xdr:row>39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10791825"/>
          <a:ext cx="86868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รายงานผลการเรียนกลุ่มสาระการเรียนรู้ศิลปะ   ระดับช่วงชั้นที่  3   ปีการศึกษา  2558  พบว่า มีนักเรียนที่ได้รับการตัดสินผลการเรียน 3,188  คน    คิดเป็นร้อยละ 99.56  จำนวนนักเรียนที่สอบไม่ผ่าน  47   คน คิดเป็นร้อยละ 1.47  นักเรียนที่ไม่ได้รับการตัดสินผลการเรียนจำนวน  14  คน  คิดเป็นร้อยละ 0.44  ค่าเฉลี่ยรวมของผลการเรียนเท่ากับ   3.67   ส่วนเบี่ยงเบนมาตรฐาน  0.794</a:t>
          </a:r>
        </a:p>
      </xdr:txBody>
    </xdr:sp>
    <xdr:clientData/>
  </xdr:twoCellAnchor>
  <xdr:twoCellAnchor>
    <xdr:from>
      <xdr:col>13</xdr:col>
      <xdr:colOff>276225</xdr:colOff>
      <xdr:row>2</xdr:row>
      <xdr:rowOff>219075</xdr:rowOff>
    </xdr:from>
    <xdr:to>
      <xdr:col>13</xdr:col>
      <xdr:colOff>371475</xdr:colOff>
      <xdr:row>2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6657975" y="942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26</xdr:row>
      <xdr:rowOff>209550</xdr:rowOff>
    </xdr:from>
    <xdr:to>
      <xdr:col>13</xdr:col>
      <xdr:colOff>390525</xdr:colOff>
      <xdr:row>26</xdr:row>
      <xdr:rowOff>209550</xdr:rowOff>
    </xdr:to>
    <xdr:sp>
      <xdr:nvSpPr>
        <xdr:cNvPr id="4" name="Line 4"/>
        <xdr:cNvSpPr>
          <a:spLocks/>
        </xdr:cNvSpPr>
      </xdr:nvSpPr>
      <xdr:spPr>
        <a:xfrm>
          <a:off x="6619875" y="80105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51</xdr:row>
      <xdr:rowOff>114300</xdr:rowOff>
    </xdr:from>
    <xdr:to>
      <xdr:col>17</xdr:col>
      <xdr:colOff>447675</xdr:colOff>
      <xdr:row>86</xdr:row>
      <xdr:rowOff>76200</xdr:rowOff>
    </xdr:to>
    <xdr:graphicFrame>
      <xdr:nvGraphicFramePr>
        <xdr:cNvPr id="5" name="Chart 5"/>
        <xdr:cNvGraphicFramePr/>
      </xdr:nvGraphicFramePr>
      <xdr:xfrm>
        <a:off x="133350" y="13668375"/>
        <a:ext cx="86391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92</xdr:row>
      <xdr:rowOff>104775</xdr:rowOff>
    </xdr:from>
    <xdr:to>
      <xdr:col>17</xdr:col>
      <xdr:colOff>352425</xdr:colOff>
      <xdr:row>128</xdr:row>
      <xdr:rowOff>0</xdr:rowOff>
    </xdr:to>
    <xdr:graphicFrame>
      <xdr:nvGraphicFramePr>
        <xdr:cNvPr id="6" name="Chart 6"/>
        <xdr:cNvGraphicFramePr/>
      </xdr:nvGraphicFramePr>
      <xdr:xfrm>
        <a:off x="38100" y="20297775"/>
        <a:ext cx="8639175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295275</xdr:colOff>
      <xdr:row>0</xdr:row>
      <xdr:rowOff>57150</xdr:rowOff>
    </xdr:from>
    <xdr:to>
      <xdr:col>17</xdr:col>
      <xdr:colOff>571500</xdr:colOff>
      <xdr:row>0</xdr:row>
      <xdr:rowOff>257175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20125" y="571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17</xdr:col>
      <xdr:colOff>152400</xdr:colOff>
      <xdr:row>49</xdr:row>
      <xdr:rowOff>104775</xdr:rowOff>
    </xdr:from>
    <xdr:to>
      <xdr:col>17</xdr:col>
      <xdr:colOff>381000</xdr:colOff>
      <xdr:row>50</xdr:row>
      <xdr:rowOff>142875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477250" y="1333500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17</xdr:col>
      <xdr:colOff>257175</xdr:colOff>
      <xdr:row>22</xdr:row>
      <xdr:rowOff>47625</xdr:rowOff>
    </xdr:from>
    <xdr:to>
      <xdr:col>17</xdr:col>
      <xdr:colOff>485775</xdr:colOff>
      <xdr:row>23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582025" y="651510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</a:t>
          </a:r>
        </a:p>
      </xdr:txBody>
    </xdr:sp>
    <xdr:clientData/>
  </xdr:twoCellAnchor>
  <xdr:twoCellAnchor>
    <xdr:from>
      <xdr:col>17</xdr:col>
      <xdr:colOff>171450</xdr:colOff>
      <xdr:row>91</xdr:row>
      <xdr:rowOff>19050</xdr:rowOff>
    </xdr:from>
    <xdr:to>
      <xdr:col>17</xdr:col>
      <xdr:colOff>400050</xdr:colOff>
      <xdr:row>92</xdr:row>
      <xdr:rowOff>57150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496300" y="2005012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238125</xdr:rowOff>
    </xdr:from>
    <xdr:to>
      <xdr:col>17</xdr:col>
      <xdr:colOff>304800</xdr:colOff>
      <xdr:row>57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5868650"/>
          <a:ext cx="89439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รายงานผลการเรียนกลุ่มสาระการเรียนรู้การงานอาชีพและเทคโนโลยี   ระดับช่วงชั้นที่  2   ปีการศึกษา  2558  พบว่า มีนักเรียนที่ได้รับการตัดสินผลการเรียน 6,201  คน    คิดเป็นร้อยละ 99.68  จำนวนนักเรียนที่สอบไม่ผ่าน  19   คน คิดเป็นร้อยละ 0.31   นักเรียนที่ไม่ได้รับการตัดสินผลการเรียน 20   คน  คิดเป็นร้อยละ  0.32    ค่าเฉลี่ยรวมของผลการเรียนเท่ากับ   3.49   ส่วนเบี่ยงเบนมาตรฐาน  0.757</a:t>
          </a:r>
        </a:p>
      </xdr:txBody>
    </xdr:sp>
    <xdr:clientData/>
  </xdr:twoCellAnchor>
  <xdr:twoCellAnchor>
    <xdr:from>
      <xdr:col>0</xdr:col>
      <xdr:colOff>0</xdr:colOff>
      <xdr:row>108</xdr:row>
      <xdr:rowOff>276225</xdr:rowOff>
    </xdr:from>
    <xdr:to>
      <xdr:col>18</xdr:col>
      <xdr:colOff>47625</xdr:colOff>
      <xdr:row>112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31270575"/>
          <a:ext cx="92583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รายงานผลการเรียนกลุ่มสาระการเรียนรู้การงานอาชีพและเทคโนโลยี   ระดับช่วงชั้นที่  3   ปีการศึกษา  2558  พบว่า มีนักเรียนที่ได้รับการตัดสินผลการเรียน 5,701  คน    คิดเป็นร้อยละ 99.33  จำนวนนักเรียนที่สอบไม่ผ่าน  82   คน คิดเป็นร้อยละ 1.44   นักเรียนที่ไม่ได้รับการตัดสินผลการเรียน  38   คน  คิดเป็นร้อยละ  0.67    ค่าเฉลี่ยรวมของผลการเรียนเท่ากับ   3.55   ส่วนเบี่ยงเบนมาตรฐาน  0.803</a:t>
          </a:r>
        </a:p>
      </xdr:txBody>
    </xdr:sp>
    <xdr:clientData/>
  </xdr:twoCellAnchor>
  <xdr:twoCellAnchor>
    <xdr:from>
      <xdr:col>13</xdr:col>
      <xdr:colOff>123825</xdr:colOff>
      <xdr:row>2</xdr:row>
      <xdr:rowOff>219075</xdr:rowOff>
    </xdr:from>
    <xdr:to>
      <xdr:col>13</xdr:col>
      <xdr:colOff>276225</xdr:colOff>
      <xdr:row>2</xdr:row>
      <xdr:rowOff>219075</xdr:rowOff>
    </xdr:to>
    <xdr:sp>
      <xdr:nvSpPr>
        <xdr:cNvPr id="3" name="Line 3"/>
        <xdr:cNvSpPr>
          <a:spLocks/>
        </xdr:cNvSpPr>
      </xdr:nvSpPr>
      <xdr:spPr>
        <a:xfrm>
          <a:off x="7296150" y="933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25</xdr:row>
      <xdr:rowOff>219075</xdr:rowOff>
    </xdr:from>
    <xdr:to>
      <xdr:col>13</xdr:col>
      <xdr:colOff>276225</xdr:colOff>
      <xdr:row>25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296150" y="7543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85</xdr:row>
      <xdr:rowOff>190500</xdr:rowOff>
    </xdr:from>
    <xdr:to>
      <xdr:col>13</xdr:col>
      <xdr:colOff>266700</xdr:colOff>
      <xdr:row>85</xdr:row>
      <xdr:rowOff>190500</xdr:rowOff>
    </xdr:to>
    <xdr:sp>
      <xdr:nvSpPr>
        <xdr:cNvPr id="5" name="Line 5"/>
        <xdr:cNvSpPr>
          <a:spLocks/>
        </xdr:cNvSpPr>
      </xdr:nvSpPr>
      <xdr:spPr>
        <a:xfrm>
          <a:off x="7286625" y="244125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118</xdr:row>
      <xdr:rowOff>123825</xdr:rowOff>
    </xdr:from>
    <xdr:to>
      <xdr:col>17</xdr:col>
      <xdr:colOff>485775</xdr:colOff>
      <xdr:row>156</xdr:row>
      <xdr:rowOff>9525</xdr:rowOff>
    </xdr:to>
    <xdr:graphicFrame>
      <xdr:nvGraphicFramePr>
        <xdr:cNvPr id="6" name="Chart 7"/>
        <xdr:cNvGraphicFramePr/>
      </xdr:nvGraphicFramePr>
      <xdr:xfrm>
        <a:off x="57150" y="33937575"/>
        <a:ext cx="90678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133350</xdr:colOff>
      <xdr:row>0</xdr:row>
      <xdr:rowOff>19050</xdr:rowOff>
    </xdr:from>
    <xdr:to>
      <xdr:col>17</xdr:col>
      <xdr:colOff>409575</xdr:colOff>
      <xdr:row>0</xdr:row>
      <xdr:rowOff>219075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8772525" y="190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17</xdr:col>
      <xdr:colOff>171450</xdr:colOff>
      <xdr:row>23</xdr:row>
      <xdr:rowOff>66675</xdr:rowOff>
    </xdr:from>
    <xdr:to>
      <xdr:col>17</xdr:col>
      <xdr:colOff>447675</xdr:colOff>
      <xdr:row>23</xdr:row>
      <xdr:rowOff>266700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8810625" y="67246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</a:p>
      </xdr:txBody>
    </xdr:sp>
    <xdr:clientData/>
  </xdr:twoCellAnchor>
  <xdr:twoCellAnchor>
    <xdr:from>
      <xdr:col>17</xdr:col>
      <xdr:colOff>104775</xdr:colOff>
      <xdr:row>117</xdr:row>
      <xdr:rowOff>95250</xdr:rowOff>
    </xdr:from>
    <xdr:to>
      <xdr:col>17</xdr:col>
      <xdr:colOff>381000</xdr:colOff>
      <xdr:row>118</xdr:row>
      <xdr:rowOff>123825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8743950" y="3374707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35</a:t>
          </a:r>
        </a:p>
      </xdr:txBody>
    </xdr:sp>
    <xdr:clientData/>
  </xdr:twoCellAnchor>
  <xdr:twoCellAnchor>
    <xdr:from>
      <xdr:col>17</xdr:col>
      <xdr:colOff>209550</xdr:colOff>
      <xdr:row>71</xdr:row>
      <xdr:rowOff>95250</xdr:rowOff>
    </xdr:from>
    <xdr:to>
      <xdr:col>17</xdr:col>
      <xdr:colOff>485775</xdr:colOff>
      <xdr:row>71</xdr:row>
      <xdr:rowOff>295275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8848725" y="203549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  <xdr:twoCellAnchor>
    <xdr:from>
      <xdr:col>17</xdr:col>
      <xdr:colOff>219075</xdr:colOff>
      <xdr:row>105</xdr:row>
      <xdr:rowOff>0</xdr:rowOff>
    </xdr:from>
    <xdr:to>
      <xdr:col>17</xdr:col>
      <xdr:colOff>495300</xdr:colOff>
      <xdr:row>105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8858250" y="30108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17</xdr:col>
      <xdr:colOff>209550</xdr:colOff>
      <xdr:row>159</xdr:row>
      <xdr:rowOff>47625</xdr:rowOff>
    </xdr:from>
    <xdr:to>
      <xdr:col>17</xdr:col>
      <xdr:colOff>485775</xdr:colOff>
      <xdr:row>160</xdr:row>
      <xdr:rowOff>85725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8848725" y="405003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38</a:t>
          </a:r>
        </a:p>
      </xdr:txBody>
    </xdr:sp>
    <xdr:clientData/>
  </xdr:twoCellAnchor>
  <xdr:twoCellAnchor>
    <xdr:from>
      <xdr:col>0</xdr:col>
      <xdr:colOff>0</xdr:colOff>
      <xdr:row>161</xdr:row>
      <xdr:rowOff>0</xdr:rowOff>
    </xdr:from>
    <xdr:to>
      <xdr:col>17</xdr:col>
      <xdr:colOff>438150</xdr:colOff>
      <xdr:row>198</xdr:row>
      <xdr:rowOff>57150</xdr:rowOff>
    </xdr:to>
    <xdr:graphicFrame>
      <xdr:nvGraphicFramePr>
        <xdr:cNvPr id="13" name="Chart 24"/>
        <xdr:cNvGraphicFramePr/>
      </xdr:nvGraphicFramePr>
      <xdr:xfrm>
        <a:off x="0" y="40776525"/>
        <a:ext cx="9077325" cy="604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123825</xdr:colOff>
      <xdr:row>99</xdr:row>
      <xdr:rowOff>190500</xdr:rowOff>
    </xdr:from>
    <xdr:to>
      <xdr:col>13</xdr:col>
      <xdr:colOff>276225</xdr:colOff>
      <xdr:row>99</xdr:row>
      <xdr:rowOff>190500</xdr:rowOff>
    </xdr:to>
    <xdr:sp>
      <xdr:nvSpPr>
        <xdr:cNvPr id="14" name="Line 25"/>
        <xdr:cNvSpPr>
          <a:spLocks/>
        </xdr:cNvSpPr>
      </xdr:nvSpPr>
      <xdr:spPr>
        <a:xfrm>
          <a:off x="7296150" y="28527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97</xdr:row>
      <xdr:rowOff>104775</xdr:rowOff>
    </xdr:from>
    <xdr:to>
      <xdr:col>17</xdr:col>
      <xdr:colOff>304800</xdr:colOff>
      <xdr:row>97</xdr:row>
      <xdr:rowOff>304800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8667750" y="276987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37</a:t>
          </a:r>
        </a:p>
      </xdr:txBody>
    </xdr:sp>
    <xdr:clientData/>
  </xdr:twoCellAnchor>
  <xdr:twoCellAnchor>
    <xdr:from>
      <xdr:col>13</xdr:col>
      <xdr:colOff>123825</xdr:colOff>
      <xdr:row>47</xdr:row>
      <xdr:rowOff>219075</xdr:rowOff>
    </xdr:from>
    <xdr:to>
      <xdr:col>13</xdr:col>
      <xdr:colOff>276225</xdr:colOff>
      <xdr:row>47</xdr:row>
      <xdr:rowOff>219075</xdr:rowOff>
    </xdr:to>
    <xdr:sp>
      <xdr:nvSpPr>
        <xdr:cNvPr id="16" name="Line 4"/>
        <xdr:cNvSpPr>
          <a:spLocks/>
        </xdr:cNvSpPr>
      </xdr:nvSpPr>
      <xdr:spPr>
        <a:xfrm>
          <a:off x="7296150" y="14116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45</xdr:row>
      <xdr:rowOff>66675</xdr:rowOff>
    </xdr:from>
    <xdr:to>
      <xdr:col>17</xdr:col>
      <xdr:colOff>447675</xdr:colOff>
      <xdr:row>45</xdr:row>
      <xdr:rowOff>266700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8810625" y="132969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123825</xdr:rowOff>
    </xdr:from>
    <xdr:to>
      <xdr:col>17</xdr:col>
      <xdr:colOff>447675</xdr:colOff>
      <xdr:row>55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6097250"/>
          <a:ext cx="90106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รายงานผลการเรียนกลุ่มสาระการเรียนรู้ภาษาต่างประเทศ  ระดับช่วงชั้นที่  2   ปีการศึกษา  2558  พบว่า มีนักเรียนที่ได้รับการตัดสินผลการเรียน 6,172  คน    คิดเป็นร้อยละ 99.95  จำนวนนักเรียนที่สอบไม่ผ่าน  99   คน คิดเป็นร้อยละ 1.60   นักเรียนที่ไม่ได้รับการตัดสินผลการเรียน  3   คน  คิดเป็นร้อยละ  0.05   ค่าเฉลี่ยรวมของผลการเรียนเท่ากับ   2.75  ส่วนเบี่ยงเบนมาตรฐาน  1.099</a:t>
          </a:r>
        </a:p>
      </xdr:txBody>
    </xdr:sp>
    <xdr:clientData/>
  </xdr:twoCellAnchor>
  <xdr:twoCellAnchor>
    <xdr:from>
      <xdr:col>0</xdr:col>
      <xdr:colOff>76200</xdr:colOff>
      <xdr:row>124</xdr:row>
      <xdr:rowOff>19050</xdr:rowOff>
    </xdr:from>
    <xdr:to>
      <xdr:col>17</xdr:col>
      <xdr:colOff>400050</xdr:colOff>
      <xdr:row>129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38014275"/>
          <a:ext cx="88868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รายงานผลการเรียนกลุ่มสาระการเรียนรู้ภาษาต่างประเทศ  ระดับช่วงชั้นที่  3   ปีการศึกษา  255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8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พบว่า มีนักเรียนที่ได้รับการตัดสินผลการเรียน 1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,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683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คน    คิดเป็นร้อยละ 99.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5  จำนวนนักเรียนที่สอบไม่ผ่าน  37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คน คิดเป็นร้อยละ  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24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นักเรียนที่ไม่ได้รับการตัดสินผลการเรียน  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8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8   คน  คิดเป็นร้อยละ  0.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75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ค่าเฉลี่ยรวมของผลการเรียนเท่ากับ   2.6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ส่วนเบี่ยงเบนมาตรฐาน  1.1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0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7</a:t>
          </a:r>
        </a:p>
      </xdr:txBody>
    </xdr:sp>
    <xdr:clientData/>
  </xdr:twoCellAnchor>
  <xdr:twoCellAnchor>
    <xdr:from>
      <xdr:col>13</xdr:col>
      <xdr:colOff>95250</xdr:colOff>
      <xdr:row>2</xdr:row>
      <xdr:rowOff>219075</xdr:rowOff>
    </xdr:from>
    <xdr:to>
      <xdr:col>13</xdr:col>
      <xdr:colOff>200025</xdr:colOff>
      <xdr:row>2</xdr:row>
      <xdr:rowOff>219075</xdr:rowOff>
    </xdr:to>
    <xdr:sp>
      <xdr:nvSpPr>
        <xdr:cNvPr id="3" name="Line 4"/>
        <xdr:cNvSpPr>
          <a:spLocks/>
        </xdr:cNvSpPr>
      </xdr:nvSpPr>
      <xdr:spPr>
        <a:xfrm>
          <a:off x="7305675" y="962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67</xdr:row>
      <xdr:rowOff>219075</xdr:rowOff>
    </xdr:from>
    <xdr:to>
      <xdr:col>13</xdr:col>
      <xdr:colOff>238125</xdr:colOff>
      <xdr:row>67</xdr:row>
      <xdr:rowOff>219075</xdr:rowOff>
    </xdr:to>
    <xdr:sp>
      <xdr:nvSpPr>
        <xdr:cNvPr id="4" name="Line 5"/>
        <xdr:cNvSpPr>
          <a:spLocks/>
        </xdr:cNvSpPr>
      </xdr:nvSpPr>
      <xdr:spPr>
        <a:xfrm>
          <a:off x="7296150" y="20926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86</xdr:row>
      <xdr:rowOff>219075</xdr:rowOff>
    </xdr:from>
    <xdr:to>
      <xdr:col>13</xdr:col>
      <xdr:colOff>247650</xdr:colOff>
      <xdr:row>86</xdr:row>
      <xdr:rowOff>219075</xdr:rowOff>
    </xdr:to>
    <xdr:sp>
      <xdr:nvSpPr>
        <xdr:cNvPr id="5" name="Line 6"/>
        <xdr:cNvSpPr>
          <a:spLocks/>
        </xdr:cNvSpPr>
      </xdr:nvSpPr>
      <xdr:spPr>
        <a:xfrm>
          <a:off x="7305675" y="26765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131</xdr:row>
      <xdr:rowOff>133350</xdr:rowOff>
    </xdr:from>
    <xdr:to>
      <xdr:col>17</xdr:col>
      <xdr:colOff>514350</xdr:colOff>
      <xdr:row>165</xdr:row>
      <xdr:rowOff>9525</xdr:rowOff>
    </xdr:to>
    <xdr:graphicFrame>
      <xdr:nvGraphicFramePr>
        <xdr:cNvPr id="6" name="Chart 7"/>
        <xdr:cNvGraphicFramePr/>
      </xdr:nvGraphicFramePr>
      <xdr:xfrm>
        <a:off x="47625" y="39395400"/>
        <a:ext cx="90297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168</xdr:row>
      <xdr:rowOff>9525</xdr:rowOff>
    </xdr:from>
    <xdr:to>
      <xdr:col>17</xdr:col>
      <xdr:colOff>514350</xdr:colOff>
      <xdr:row>200</xdr:row>
      <xdr:rowOff>47625</xdr:rowOff>
    </xdr:to>
    <xdr:graphicFrame>
      <xdr:nvGraphicFramePr>
        <xdr:cNvPr id="7" name="Chart 8"/>
        <xdr:cNvGraphicFramePr/>
      </xdr:nvGraphicFramePr>
      <xdr:xfrm>
        <a:off x="57150" y="45319950"/>
        <a:ext cx="902017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209550</xdr:colOff>
      <xdr:row>0</xdr:row>
      <xdr:rowOff>66675</xdr:rowOff>
    </xdr:from>
    <xdr:to>
      <xdr:col>17</xdr:col>
      <xdr:colOff>485775</xdr:colOff>
      <xdr:row>0</xdr:row>
      <xdr:rowOff>266700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8772525" y="666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  <xdr:twoCellAnchor>
    <xdr:from>
      <xdr:col>17</xdr:col>
      <xdr:colOff>257175</xdr:colOff>
      <xdr:row>130</xdr:row>
      <xdr:rowOff>76200</xdr:rowOff>
    </xdr:from>
    <xdr:to>
      <xdr:col>17</xdr:col>
      <xdr:colOff>533400</xdr:colOff>
      <xdr:row>131</xdr:row>
      <xdr:rowOff>104775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8820150" y="39157275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</a:t>
          </a:r>
        </a:p>
      </xdr:txBody>
    </xdr:sp>
    <xdr:clientData/>
  </xdr:twoCellAnchor>
  <xdr:twoCellAnchor>
    <xdr:from>
      <xdr:col>17</xdr:col>
      <xdr:colOff>219075</xdr:colOff>
      <xdr:row>65</xdr:row>
      <xdr:rowOff>57150</xdr:rowOff>
    </xdr:from>
    <xdr:to>
      <xdr:col>17</xdr:col>
      <xdr:colOff>495300</xdr:colOff>
      <xdr:row>65</xdr:row>
      <xdr:rowOff>257175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8782050" y="200215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43</a:t>
          </a:r>
        </a:p>
      </xdr:txBody>
    </xdr:sp>
    <xdr:clientData/>
  </xdr:twoCellAnchor>
  <xdr:twoCellAnchor>
    <xdr:from>
      <xdr:col>17</xdr:col>
      <xdr:colOff>171450</xdr:colOff>
      <xdr:row>84</xdr:row>
      <xdr:rowOff>85725</xdr:rowOff>
    </xdr:from>
    <xdr:to>
      <xdr:col>17</xdr:col>
      <xdr:colOff>447675</xdr:colOff>
      <xdr:row>84</xdr:row>
      <xdr:rowOff>285750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8734425" y="258889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17</xdr:col>
      <xdr:colOff>257175</xdr:colOff>
      <xdr:row>166</xdr:row>
      <xdr:rowOff>76200</xdr:rowOff>
    </xdr:from>
    <xdr:to>
      <xdr:col>17</xdr:col>
      <xdr:colOff>533400</xdr:colOff>
      <xdr:row>167</xdr:row>
      <xdr:rowOff>114300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8820150" y="450627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46</a:t>
          </a:r>
        </a:p>
      </xdr:txBody>
    </xdr:sp>
    <xdr:clientData/>
  </xdr:twoCellAnchor>
  <xdr:twoCellAnchor>
    <xdr:from>
      <xdr:col>13</xdr:col>
      <xdr:colOff>104775</xdr:colOff>
      <xdr:row>24</xdr:row>
      <xdr:rowOff>209550</xdr:rowOff>
    </xdr:from>
    <xdr:to>
      <xdr:col>13</xdr:col>
      <xdr:colOff>200025</xdr:colOff>
      <xdr:row>24</xdr:row>
      <xdr:rowOff>219075</xdr:rowOff>
    </xdr:to>
    <xdr:sp>
      <xdr:nvSpPr>
        <xdr:cNvPr id="13" name="Line 16"/>
        <xdr:cNvSpPr>
          <a:spLocks/>
        </xdr:cNvSpPr>
      </xdr:nvSpPr>
      <xdr:spPr>
        <a:xfrm flipV="1">
          <a:off x="7315200" y="7600950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22</xdr:row>
      <xdr:rowOff>66675</xdr:rowOff>
    </xdr:from>
    <xdr:to>
      <xdr:col>17</xdr:col>
      <xdr:colOff>485775</xdr:colOff>
      <xdr:row>22</xdr:row>
      <xdr:rowOff>266700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8772525" y="67151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17</xdr:col>
      <xdr:colOff>219075</xdr:colOff>
      <xdr:row>84</xdr:row>
      <xdr:rowOff>57150</xdr:rowOff>
    </xdr:from>
    <xdr:to>
      <xdr:col>17</xdr:col>
      <xdr:colOff>495300</xdr:colOff>
      <xdr:row>84</xdr:row>
      <xdr:rowOff>257175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8782050" y="258603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44</a:t>
          </a:r>
        </a:p>
      </xdr:txBody>
    </xdr:sp>
    <xdr:clientData/>
  </xdr:twoCellAnchor>
  <xdr:twoCellAnchor>
    <xdr:from>
      <xdr:col>13</xdr:col>
      <xdr:colOff>95250</xdr:colOff>
      <xdr:row>106</xdr:row>
      <xdr:rowOff>219075</xdr:rowOff>
    </xdr:from>
    <xdr:to>
      <xdr:col>13</xdr:col>
      <xdr:colOff>247650</xdr:colOff>
      <xdr:row>106</xdr:row>
      <xdr:rowOff>219075</xdr:rowOff>
    </xdr:to>
    <xdr:sp>
      <xdr:nvSpPr>
        <xdr:cNvPr id="16" name="Line 19"/>
        <xdr:cNvSpPr>
          <a:spLocks/>
        </xdr:cNvSpPr>
      </xdr:nvSpPr>
      <xdr:spPr>
        <a:xfrm>
          <a:off x="7305675" y="32899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104</xdr:row>
      <xdr:rowOff>85725</xdr:rowOff>
    </xdr:from>
    <xdr:to>
      <xdr:col>17</xdr:col>
      <xdr:colOff>447675</xdr:colOff>
      <xdr:row>104</xdr:row>
      <xdr:rowOff>285750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8734425" y="320992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17</xdr:col>
      <xdr:colOff>219075</xdr:colOff>
      <xdr:row>104</xdr:row>
      <xdr:rowOff>57150</xdr:rowOff>
    </xdr:from>
    <xdr:to>
      <xdr:col>17</xdr:col>
      <xdr:colOff>495300</xdr:colOff>
      <xdr:row>104</xdr:row>
      <xdr:rowOff>257175</xdr:rowOff>
    </xdr:to>
    <xdr:sp>
      <xdr:nvSpPr>
        <xdr:cNvPr id="18" name="Text Box 22"/>
        <xdr:cNvSpPr txBox="1">
          <a:spLocks noChangeArrowheads="1"/>
        </xdr:cNvSpPr>
      </xdr:nvSpPr>
      <xdr:spPr>
        <a:xfrm>
          <a:off x="8782050" y="320706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13</xdr:col>
      <xdr:colOff>104775</xdr:colOff>
      <xdr:row>45</xdr:row>
      <xdr:rowOff>209550</xdr:rowOff>
    </xdr:from>
    <xdr:to>
      <xdr:col>13</xdr:col>
      <xdr:colOff>200025</xdr:colOff>
      <xdr:row>45</xdr:row>
      <xdr:rowOff>219075</xdr:rowOff>
    </xdr:to>
    <xdr:sp>
      <xdr:nvSpPr>
        <xdr:cNvPr id="19" name="Line 16"/>
        <xdr:cNvSpPr>
          <a:spLocks/>
        </xdr:cNvSpPr>
      </xdr:nvSpPr>
      <xdr:spPr>
        <a:xfrm flipV="1">
          <a:off x="7315200" y="14116050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43</xdr:row>
      <xdr:rowOff>66675</xdr:rowOff>
    </xdr:from>
    <xdr:to>
      <xdr:col>17</xdr:col>
      <xdr:colOff>485775</xdr:colOff>
      <xdr:row>43</xdr:row>
      <xdr:rowOff>266700</xdr:rowOff>
    </xdr:to>
    <xdr:sp>
      <xdr:nvSpPr>
        <xdr:cNvPr id="20" name="Text Box 17"/>
        <xdr:cNvSpPr txBox="1">
          <a:spLocks noChangeArrowheads="1"/>
        </xdr:cNvSpPr>
      </xdr:nvSpPr>
      <xdr:spPr>
        <a:xfrm>
          <a:off x="8772525" y="132302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2;&#3621;&#3626;&#3633;&#3617;&#3620;&#3607;&#3608;&#3636;&#3660;&#3607;&#3634;&#3591;&#3585;&#3634;&#3619;&#3648;&#3619;&#3637;&#3618;&#3609;\&#3611;&#3637;%2053\&#3619;&#3623;&#3617;&#3607;&#3640;&#3585;&#3619;&#3634;&#3618;&#3623;&#3636;&#3594;&#3634;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สาระ"/>
      <sheetName val="ภาษาไทย"/>
      <sheetName val="คณิตศาสตร์"/>
      <sheetName val="วิทยาศาสตร์"/>
      <sheetName val="สังคมศึกษา"/>
      <sheetName val="พลานามัย"/>
      <sheetName val="ศิลปะ"/>
      <sheetName val="การงานอาชีพ ฯ"/>
      <sheetName val="ภาษาต่างประเทศ"/>
    </sheetNames>
    <sheetDataSet>
      <sheetData sheetId="3">
        <row r="71">
          <cell r="E71">
            <v>0</v>
          </cell>
          <cell r="F71">
            <v>1</v>
          </cell>
          <cell r="G71">
            <v>1.5</v>
          </cell>
          <cell r="H71">
            <v>2</v>
          </cell>
          <cell r="I71">
            <v>2.5</v>
          </cell>
          <cell r="J71">
            <v>3</v>
          </cell>
          <cell r="K71">
            <v>3.5</v>
          </cell>
          <cell r="L71">
            <v>4</v>
          </cell>
          <cell r="P71" t="str">
            <v>ร</v>
          </cell>
          <cell r="Q71" t="str">
            <v>มส</v>
          </cell>
        </row>
        <row r="81">
          <cell r="E81">
            <v>4.203517837622975</v>
          </cell>
          <cell r="F81">
            <v>12.02424724237305</v>
          </cell>
          <cell r="G81">
            <v>9.202027228460697</v>
          </cell>
          <cell r="H81">
            <v>14.309847957865447</v>
          </cell>
          <cell r="I81">
            <v>13.485044221405147</v>
          </cell>
          <cell r="J81">
            <v>16.496074729206</v>
          </cell>
          <cell r="K81">
            <v>11.0404451952698</v>
          </cell>
          <cell r="L81">
            <v>19.23879558779688</v>
          </cell>
          <cell r="P81">
            <v>0.3875583821921892</v>
          </cell>
          <cell r="Q81">
            <v>1.7092318394117063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view="pageBreakPreview" zoomScaleSheetLayoutView="100" zoomScalePageLayoutView="0" workbookViewId="0" topLeftCell="A1">
      <selection activeCell="Q61" sqref="Q61"/>
    </sheetView>
  </sheetViews>
  <sheetFormatPr defaultColWidth="9.140625" defaultRowHeight="12.75"/>
  <cols>
    <col min="1" max="1" width="16.8515625" style="0" bestFit="1" customWidth="1"/>
    <col min="2" max="2" width="23.8515625" style="0" bestFit="1" customWidth="1"/>
    <col min="3" max="10" width="6.28125" style="0" customWidth="1"/>
    <col min="11" max="11" width="13.8515625" style="0" bestFit="1" customWidth="1"/>
    <col min="12" max="15" width="6.8515625" style="0" customWidth="1"/>
    <col min="16" max="16" width="16.8515625" style="0" bestFit="1" customWidth="1"/>
    <col min="17" max="17" width="23.8515625" style="0" bestFit="1" customWidth="1"/>
    <col min="18" max="19" width="8.28125" style="0" customWidth="1"/>
    <col min="20" max="20" width="8.8515625" style="0" customWidth="1"/>
  </cols>
  <sheetData>
    <row r="1" spans="1:20" ht="29.25">
      <c r="A1" s="162" t="s">
        <v>59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0" t="s">
        <v>60</v>
      </c>
      <c r="Q1" s="160"/>
      <c r="R1" s="160"/>
      <c r="S1" s="160"/>
      <c r="T1" s="160"/>
    </row>
    <row r="2" spans="1:20" ht="29.25">
      <c r="A2" s="164" t="s">
        <v>661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0" t="s">
        <v>661</v>
      </c>
      <c r="Q2" s="160"/>
      <c r="R2" s="160"/>
      <c r="S2" s="160"/>
      <c r="T2" s="160"/>
    </row>
    <row r="3" spans="1:20" s="1" customFormat="1" ht="23.25">
      <c r="A3" s="163" t="s">
        <v>54</v>
      </c>
      <c r="B3" s="163" t="s">
        <v>53</v>
      </c>
      <c r="C3" s="159" t="s">
        <v>17</v>
      </c>
      <c r="D3" s="159"/>
      <c r="E3" s="159"/>
      <c r="F3" s="159"/>
      <c r="G3" s="159"/>
      <c r="H3" s="159"/>
      <c r="I3" s="159"/>
      <c r="J3" s="159"/>
      <c r="K3" s="9" t="s">
        <v>16</v>
      </c>
      <c r="L3" s="163" t="s">
        <v>20</v>
      </c>
      <c r="M3" s="161" t="s">
        <v>21</v>
      </c>
      <c r="N3" s="68"/>
      <c r="O3" s="68"/>
      <c r="P3" s="163" t="s">
        <v>54</v>
      </c>
      <c r="Q3" s="163" t="s">
        <v>53</v>
      </c>
      <c r="R3" s="159" t="s">
        <v>17</v>
      </c>
      <c r="S3" s="159"/>
      <c r="T3" s="159"/>
    </row>
    <row r="4" spans="1:20" s="1" customFormat="1" ht="23.25">
      <c r="A4" s="163"/>
      <c r="B4" s="163"/>
      <c r="C4" s="7">
        <v>0</v>
      </c>
      <c r="D4" s="7">
        <v>1</v>
      </c>
      <c r="E4" s="7">
        <v>1.5</v>
      </c>
      <c r="F4" s="7">
        <v>2</v>
      </c>
      <c r="G4" s="7">
        <v>2.5</v>
      </c>
      <c r="H4" s="7">
        <v>3</v>
      </c>
      <c r="I4" s="7">
        <v>3.5</v>
      </c>
      <c r="J4" s="7">
        <v>4</v>
      </c>
      <c r="K4" s="11" t="s">
        <v>19</v>
      </c>
      <c r="L4" s="163"/>
      <c r="M4" s="161"/>
      <c r="N4" s="69" t="s">
        <v>1</v>
      </c>
      <c r="O4" s="69" t="s">
        <v>2</v>
      </c>
      <c r="P4" s="163"/>
      <c r="Q4" s="163"/>
      <c r="R4" s="7">
        <v>0</v>
      </c>
      <c r="S4" s="7" t="s">
        <v>1</v>
      </c>
      <c r="T4" s="7" t="s">
        <v>2</v>
      </c>
    </row>
    <row r="5" spans="1:20" s="1" customFormat="1" ht="23.25">
      <c r="A5" s="7" t="s">
        <v>33</v>
      </c>
      <c r="B5" s="7">
        <f>SUM(K5,N5:O5)</f>
        <v>3343</v>
      </c>
      <c r="C5" s="61">
        <f>ภาษาไทย!E14</f>
        <v>51</v>
      </c>
      <c r="D5" s="61">
        <f>ภาษาไทย!F14</f>
        <v>316</v>
      </c>
      <c r="E5" s="61">
        <f>ภาษาไทย!G14</f>
        <v>231</v>
      </c>
      <c r="F5" s="61">
        <f>ภาษาไทย!H14</f>
        <v>431</v>
      </c>
      <c r="G5" s="61">
        <f>ภาษาไทย!I14</f>
        <v>495</v>
      </c>
      <c r="H5" s="61">
        <f>ภาษาไทย!J14</f>
        <v>617</v>
      </c>
      <c r="I5" s="61">
        <f>ภาษาไทย!K14</f>
        <v>608</v>
      </c>
      <c r="J5" s="61">
        <f>ภาษาไทย!L14</f>
        <v>592</v>
      </c>
      <c r="K5" s="61">
        <f>SUM(C5:J5)</f>
        <v>3341</v>
      </c>
      <c r="L5" s="19">
        <f aca="true" t="shared" si="0" ref="L5:L13">((4*J5)+(3.5*I5)+(3*H5)+(2.5*G5)+(2*F5)+(1.5*E5)+(D5))/K5</f>
        <v>2.726429212810536</v>
      </c>
      <c r="M5" s="35">
        <f aca="true" t="shared" si="1" ref="M5:M13">SQRT((16*J5+12.25*I5+9*H5+6.25*G5+4*F5+2.25*E5+N5)/K5-(L5^2))</f>
        <v>0.9437099853867481</v>
      </c>
      <c r="N5" s="7">
        <f>ภาษาไทย!P14</f>
        <v>0</v>
      </c>
      <c r="O5" s="7">
        <f>ภาษาไทย!Q14</f>
        <v>2</v>
      </c>
      <c r="P5" s="7" t="s">
        <v>33</v>
      </c>
      <c r="Q5" s="7">
        <f>B5</f>
        <v>3343</v>
      </c>
      <c r="R5" s="7">
        <f>C5</f>
        <v>51</v>
      </c>
      <c r="S5" s="7">
        <f>N5</f>
        <v>0</v>
      </c>
      <c r="T5" s="7">
        <f>O5</f>
        <v>2</v>
      </c>
    </row>
    <row r="6" spans="1:20" s="1" customFormat="1" ht="23.25">
      <c r="A6" s="7" t="s">
        <v>35</v>
      </c>
      <c r="B6" s="7">
        <f aca="true" t="shared" si="2" ref="B6:B12">SUM(K6,N6:O6)</f>
        <v>5228</v>
      </c>
      <c r="C6" s="61">
        <f>คณิตศาสตร์!E34</f>
        <v>14</v>
      </c>
      <c r="D6" s="61">
        <f>คณิตศาสตร์!F34</f>
        <v>722</v>
      </c>
      <c r="E6" s="61">
        <f>คณิตศาสตร์!G34</f>
        <v>770</v>
      </c>
      <c r="F6" s="61">
        <f>คณิตศาสตร์!H34</f>
        <v>1025</v>
      </c>
      <c r="G6" s="61">
        <f>คณิตศาสตร์!I34</f>
        <v>872</v>
      </c>
      <c r="H6" s="61">
        <f>คณิตศาสตร์!J34</f>
        <v>789</v>
      </c>
      <c r="I6" s="61">
        <f>คณิตศาสตร์!K34</f>
        <v>456</v>
      </c>
      <c r="J6" s="61">
        <f>คณิตศาสตร์!L34</f>
        <v>576</v>
      </c>
      <c r="K6" s="61">
        <f>SUM(C6:J6)</f>
        <v>5224</v>
      </c>
      <c r="L6" s="19">
        <f t="shared" si="0"/>
        <v>2.3686830015313936</v>
      </c>
      <c r="M6" s="35">
        <f t="shared" si="1"/>
        <v>0.861750655356956</v>
      </c>
      <c r="N6" s="61">
        <f>คณิตศาสตร์!P34</f>
        <v>4</v>
      </c>
      <c r="O6" s="7">
        <f>คณิตศาสตร์!Q34</f>
        <v>0</v>
      </c>
      <c r="P6" s="7" t="s">
        <v>35</v>
      </c>
      <c r="Q6" s="7">
        <f aca="true" t="shared" si="3" ref="Q6:Q12">B6</f>
        <v>5228</v>
      </c>
      <c r="R6" s="7">
        <f aca="true" t="shared" si="4" ref="R6:R14">C6</f>
        <v>14</v>
      </c>
      <c r="S6" s="7">
        <f aca="true" t="shared" si="5" ref="S6:S14">N6</f>
        <v>4</v>
      </c>
      <c r="T6" s="7">
        <f aca="true" t="shared" si="6" ref="T6:T14">O6</f>
        <v>0</v>
      </c>
    </row>
    <row r="7" spans="1:20" s="1" customFormat="1" ht="23.25">
      <c r="A7" s="7" t="s">
        <v>37</v>
      </c>
      <c r="B7" s="7">
        <f t="shared" si="2"/>
        <v>4468</v>
      </c>
      <c r="C7" s="61">
        <f>วิทยาศาสตร์!E36</f>
        <v>5</v>
      </c>
      <c r="D7" s="61">
        <f>วิทยาศาสตร์!F36</f>
        <v>136</v>
      </c>
      <c r="E7" s="61">
        <f>วิทยาศาสตร์!G36</f>
        <v>239</v>
      </c>
      <c r="F7" s="61">
        <f>วิทยาศาสตร์!H36</f>
        <v>546</v>
      </c>
      <c r="G7" s="61">
        <f>วิทยาศาสตร์!I36</f>
        <v>668</v>
      </c>
      <c r="H7" s="61">
        <f>วิทยาศาสตร์!J36</f>
        <v>788</v>
      </c>
      <c r="I7" s="61">
        <f>วิทยาศาสตร์!K36</f>
        <v>526</v>
      </c>
      <c r="J7" s="61">
        <f>วิทยาศาสตร์!L36</f>
        <v>1560</v>
      </c>
      <c r="K7" s="61">
        <f aca="true" t="shared" si="7" ref="K7:K13">SUM(C7:J7)</f>
        <v>4468</v>
      </c>
      <c r="L7" s="19">
        <f t="shared" si="0"/>
        <v>3.066584601611459</v>
      </c>
      <c r="M7" s="35">
        <f t="shared" si="1"/>
        <v>0.8691779167120304</v>
      </c>
      <c r="N7" s="7">
        <f>วิทยาศาสตร์!P36</f>
        <v>0</v>
      </c>
      <c r="O7" s="7">
        <f>วิทยาศาสตร์!Q36</f>
        <v>0</v>
      </c>
      <c r="P7" s="7" t="s">
        <v>37</v>
      </c>
      <c r="Q7" s="7">
        <f t="shared" si="3"/>
        <v>4468</v>
      </c>
      <c r="R7" s="7">
        <f t="shared" si="4"/>
        <v>5</v>
      </c>
      <c r="S7" s="7">
        <f t="shared" si="5"/>
        <v>0</v>
      </c>
      <c r="T7" s="7">
        <f t="shared" si="6"/>
        <v>0</v>
      </c>
    </row>
    <row r="8" spans="1:20" s="1" customFormat="1" ht="23.25">
      <c r="A8" s="7" t="s">
        <v>55</v>
      </c>
      <c r="B8" s="7">
        <f t="shared" si="2"/>
        <v>12163</v>
      </c>
      <c r="C8" s="61">
        <f>สังคมศึกษา!E37</f>
        <v>69</v>
      </c>
      <c r="D8" s="61">
        <f>สังคมศึกษา!F37</f>
        <v>691</v>
      </c>
      <c r="E8" s="61">
        <f>สังคมศึกษา!G37</f>
        <v>710</v>
      </c>
      <c r="F8" s="61">
        <f>สังคมศึกษา!H37</f>
        <v>1471</v>
      </c>
      <c r="G8" s="61">
        <f>สังคมศึกษา!I37</f>
        <v>1622</v>
      </c>
      <c r="H8" s="61">
        <f>สังคมศึกษา!J37</f>
        <v>2117</v>
      </c>
      <c r="I8" s="61">
        <f>สังคมศึกษา!K37</f>
        <v>1446</v>
      </c>
      <c r="J8" s="61">
        <f>สังคมศึกษา!L37</f>
        <v>4037</v>
      </c>
      <c r="K8" s="61">
        <f t="shared" si="7"/>
        <v>12163</v>
      </c>
      <c r="L8" s="19">
        <f t="shared" si="0"/>
        <v>2.9855298857189836</v>
      </c>
      <c r="M8" s="35">
        <f t="shared" si="1"/>
        <v>0.9319505782408021</v>
      </c>
      <c r="N8" s="7">
        <f>สังคมศึกษา!P37</f>
        <v>0</v>
      </c>
      <c r="O8" s="7">
        <f>สังคมศึกษา!Q37</f>
        <v>0</v>
      </c>
      <c r="P8" s="7" t="s">
        <v>55</v>
      </c>
      <c r="Q8" s="7">
        <f t="shared" si="3"/>
        <v>12163</v>
      </c>
      <c r="R8" s="7">
        <f t="shared" si="4"/>
        <v>69</v>
      </c>
      <c r="S8" s="7">
        <f t="shared" si="5"/>
        <v>0</v>
      </c>
      <c r="T8" s="7">
        <f t="shared" si="6"/>
        <v>0</v>
      </c>
    </row>
    <row r="9" spans="1:20" s="1" customFormat="1" ht="23.25">
      <c r="A9" s="7" t="s">
        <v>56</v>
      </c>
      <c r="B9" s="7">
        <f t="shared" si="2"/>
        <v>7346</v>
      </c>
      <c r="C9" s="61">
        <f>พลานามัย!E31</f>
        <v>12</v>
      </c>
      <c r="D9" s="61">
        <f>พลานามัย!F31</f>
        <v>155</v>
      </c>
      <c r="E9" s="61">
        <f>พลานามัย!G31</f>
        <v>145</v>
      </c>
      <c r="F9" s="61">
        <f>พลานามัย!H31</f>
        <v>265</v>
      </c>
      <c r="G9" s="61">
        <f>พลานามัย!I31</f>
        <v>311</v>
      </c>
      <c r="H9" s="61">
        <f>พลานามัย!J31</f>
        <v>757</v>
      </c>
      <c r="I9" s="61">
        <f>พลานามัย!K31</f>
        <v>1104</v>
      </c>
      <c r="J9" s="61">
        <f>พลานามัย!L31</f>
        <v>4592</v>
      </c>
      <c r="K9" s="61">
        <f t="shared" si="7"/>
        <v>7341</v>
      </c>
      <c r="L9" s="19">
        <f t="shared" si="0"/>
        <v>3.5666802887889935</v>
      </c>
      <c r="M9" s="35">
        <v>0.464</v>
      </c>
      <c r="N9" s="7">
        <f>พลานามัย!P31</f>
        <v>3</v>
      </c>
      <c r="O9" s="7">
        <f>พลานามัย!Q31</f>
        <v>2</v>
      </c>
      <c r="P9" s="7" t="s">
        <v>56</v>
      </c>
      <c r="Q9" s="7">
        <f t="shared" si="3"/>
        <v>7346</v>
      </c>
      <c r="R9" s="7">
        <f t="shared" si="4"/>
        <v>12</v>
      </c>
      <c r="S9" s="7">
        <f t="shared" si="5"/>
        <v>3</v>
      </c>
      <c r="T9" s="7">
        <f t="shared" si="6"/>
        <v>2</v>
      </c>
    </row>
    <row r="10" spans="1:20" s="1" customFormat="1" ht="23.25">
      <c r="A10" s="7" t="s">
        <v>38</v>
      </c>
      <c r="B10" s="7">
        <f t="shared" si="2"/>
        <v>3586</v>
      </c>
      <c r="C10" s="61">
        <f>ศิลปะ!E17</f>
        <v>49</v>
      </c>
      <c r="D10" s="61">
        <f>ศิลปะ!F17</f>
        <v>180</v>
      </c>
      <c r="E10" s="61">
        <f>ศิลปะ!G17</f>
        <v>143</v>
      </c>
      <c r="F10" s="61">
        <f>ศิลปะ!H17</f>
        <v>201</v>
      </c>
      <c r="G10" s="61">
        <f>ศิลปะ!I17</f>
        <v>286</v>
      </c>
      <c r="H10" s="61">
        <f>ศิลปะ!J17</f>
        <v>371</v>
      </c>
      <c r="I10" s="61">
        <f>ศิลปะ!K17</f>
        <v>467</v>
      </c>
      <c r="J10" s="61">
        <f>ศิลปะ!L17</f>
        <v>1889</v>
      </c>
      <c r="K10" s="61">
        <f t="shared" si="7"/>
        <v>3586</v>
      </c>
      <c r="L10" s="19">
        <f t="shared" si="0"/>
        <v>3.2947573898494142</v>
      </c>
      <c r="M10" s="35">
        <f t="shared" si="1"/>
        <v>0.9548422748909364</v>
      </c>
      <c r="N10" s="7">
        <f>ศิลปะ!P17</f>
        <v>0</v>
      </c>
      <c r="O10" s="7">
        <f>ศิลปะ!Q17</f>
        <v>0</v>
      </c>
      <c r="P10" s="7" t="s">
        <v>38</v>
      </c>
      <c r="Q10" s="7">
        <f t="shared" si="3"/>
        <v>3586</v>
      </c>
      <c r="R10" s="7">
        <f t="shared" si="4"/>
        <v>49</v>
      </c>
      <c r="S10" s="7">
        <f t="shared" si="5"/>
        <v>0</v>
      </c>
      <c r="T10" s="7">
        <f t="shared" si="6"/>
        <v>0</v>
      </c>
    </row>
    <row r="11" spans="1:20" s="1" customFormat="1" ht="23.25">
      <c r="A11" s="7" t="s">
        <v>57</v>
      </c>
      <c r="B11" s="61">
        <f t="shared" si="2"/>
        <v>6221</v>
      </c>
      <c r="C11" s="61">
        <f>'การงานอาชีพ ฯ'!E52</f>
        <v>19</v>
      </c>
      <c r="D11" s="61">
        <f>'การงานอาชีพ ฯ'!F52</f>
        <v>102</v>
      </c>
      <c r="E11" s="61">
        <f>'การงานอาชีพ ฯ'!G52</f>
        <v>139</v>
      </c>
      <c r="F11" s="61">
        <f>'การงานอาชีพ ฯ'!H52</f>
        <v>312</v>
      </c>
      <c r="G11" s="61">
        <f>'การงานอาชีพ ฯ'!I52</f>
        <v>325</v>
      </c>
      <c r="H11" s="61">
        <f>'การงานอาชีพ ฯ'!J52</f>
        <v>862</v>
      </c>
      <c r="I11" s="61">
        <f>'การงานอาชีพ ฯ'!K52</f>
        <v>887</v>
      </c>
      <c r="J11" s="61">
        <f>'การงานอาชีพ ฯ'!L52</f>
        <v>3555</v>
      </c>
      <c r="K11" s="61">
        <f t="shared" si="7"/>
        <v>6201</v>
      </c>
      <c r="L11" s="19">
        <f t="shared" si="0"/>
        <v>3.4925818416384455</v>
      </c>
      <c r="M11" s="35">
        <f t="shared" si="1"/>
        <v>0.7486114399369089</v>
      </c>
      <c r="N11" s="61">
        <f>'การงานอาชีพ ฯ'!P52</f>
        <v>20</v>
      </c>
      <c r="O11" s="61">
        <f>'การงานอาชีพ ฯ'!Q52</f>
        <v>0</v>
      </c>
      <c r="P11" s="7" t="s">
        <v>57</v>
      </c>
      <c r="Q11" s="61">
        <f t="shared" si="3"/>
        <v>6221</v>
      </c>
      <c r="R11" s="7">
        <f t="shared" si="4"/>
        <v>19</v>
      </c>
      <c r="S11" s="7">
        <f t="shared" si="5"/>
        <v>20</v>
      </c>
      <c r="T11" s="7">
        <f t="shared" si="6"/>
        <v>0</v>
      </c>
    </row>
    <row r="12" spans="1:20" s="1" customFormat="1" ht="23.25">
      <c r="A12" s="7" t="s">
        <v>58</v>
      </c>
      <c r="B12" s="61">
        <f t="shared" si="2"/>
        <v>6175</v>
      </c>
      <c r="C12" s="61">
        <f>ภาษาต่างประเทศ!E51</f>
        <v>99</v>
      </c>
      <c r="D12" s="61">
        <f>ภาษาต่างประเทศ!F51</f>
        <v>667</v>
      </c>
      <c r="E12" s="61">
        <f>ภาษาต่างประเทศ!G51</f>
        <v>615</v>
      </c>
      <c r="F12" s="61">
        <f>ภาษาต่างประเทศ!H51</f>
        <v>752</v>
      </c>
      <c r="G12" s="61">
        <f>ภาษาต่างประเทศ!I51</f>
        <v>782</v>
      </c>
      <c r="H12" s="61">
        <f>ภาษาต่างประเทศ!J51</f>
        <v>737</v>
      </c>
      <c r="I12" s="61">
        <f>ภาษาต่างประเทศ!K51</f>
        <v>749</v>
      </c>
      <c r="J12" s="61">
        <f>ภาษาต่างประเทศ!L51</f>
        <v>1771</v>
      </c>
      <c r="K12" s="61">
        <f t="shared" si="7"/>
        <v>6172</v>
      </c>
      <c r="L12" s="19">
        <f t="shared" si="0"/>
        <v>2.748703823720026</v>
      </c>
      <c r="M12" s="35">
        <f t="shared" si="1"/>
        <v>1.0492366473876538</v>
      </c>
      <c r="N12" s="7">
        <f>ภาษาต่างประเทศ!P51</f>
        <v>3</v>
      </c>
      <c r="O12" s="7">
        <f>ภาษาต่างประเทศ!Q51</f>
        <v>0</v>
      </c>
      <c r="P12" s="7" t="s">
        <v>58</v>
      </c>
      <c r="Q12" s="61">
        <f t="shared" si="3"/>
        <v>6175</v>
      </c>
      <c r="R12" s="7">
        <f t="shared" si="4"/>
        <v>99</v>
      </c>
      <c r="S12" s="7">
        <f t="shared" si="5"/>
        <v>3</v>
      </c>
      <c r="T12" s="7">
        <f t="shared" si="6"/>
        <v>0</v>
      </c>
    </row>
    <row r="13" spans="1:20" s="1" customFormat="1" ht="23.25">
      <c r="A13" s="159" t="s">
        <v>41</v>
      </c>
      <c r="B13" s="159"/>
      <c r="C13" s="61">
        <f aca="true" t="shared" si="8" ref="C13:J13">SUM(C5:C12)</f>
        <v>318</v>
      </c>
      <c r="D13" s="61">
        <f t="shared" si="8"/>
        <v>2969</v>
      </c>
      <c r="E13" s="61">
        <f t="shared" si="8"/>
        <v>2992</v>
      </c>
      <c r="F13" s="61">
        <f t="shared" si="8"/>
        <v>5003</v>
      </c>
      <c r="G13" s="61">
        <f t="shared" si="8"/>
        <v>5361</v>
      </c>
      <c r="H13" s="61">
        <f t="shared" si="8"/>
        <v>7038</v>
      </c>
      <c r="I13" s="61">
        <f t="shared" si="8"/>
        <v>6243</v>
      </c>
      <c r="J13" s="61">
        <f t="shared" si="8"/>
        <v>18572</v>
      </c>
      <c r="K13" s="61">
        <f t="shared" si="7"/>
        <v>48496</v>
      </c>
      <c r="L13" s="19">
        <f t="shared" si="0"/>
        <v>3.0542312768063344</v>
      </c>
      <c r="M13" s="35">
        <f t="shared" si="1"/>
        <v>0.9618289300878116</v>
      </c>
      <c r="N13" s="7">
        <f>SUM(N5:N12)</f>
        <v>30</v>
      </c>
      <c r="O13" s="7">
        <f>SUM(O5:O12)</f>
        <v>4</v>
      </c>
      <c r="P13" s="7" t="s">
        <v>41</v>
      </c>
      <c r="Q13" s="61">
        <f>SUM(Q5:Q12)</f>
        <v>48530</v>
      </c>
      <c r="R13" s="7">
        <f t="shared" si="4"/>
        <v>318</v>
      </c>
      <c r="S13" s="7">
        <f t="shared" si="5"/>
        <v>30</v>
      </c>
      <c r="T13" s="7">
        <f t="shared" si="6"/>
        <v>4</v>
      </c>
    </row>
    <row r="14" spans="1:20" s="1" customFormat="1" ht="23.25">
      <c r="A14" s="159" t="s">
        <v>43</v>
      </c>
      <c r="B14" s="159"/>
      <c r="C14" s="8">
        <f>(C13*100)/$K13</f>
        <v>0.6557241834378092</v>
      </c>
      <c r="D14" s="8">
        <f aca="true" t="shared" si="9" ref="D14:J14">(D13*100)/$K13</f>
        <v>6.122154404486968</v>
      </c>
      <c r="E14" s="8">
        <f t="shared" si="9"/>
        <v>6.169580996370835</v>
      </c>
      <c r="F14" s="8">
        <f t="shared" si="9"/>
        <v>10.31631474760805</v>
      </c>
      <c r="G14" s="8">
        <f t="shared" si="9"/>
        <v>11.054519960409106</v>
      </c>
      <c r="H14" s="8">
        <f t="shared" si="9"/>
        <v>14.512537116463214</v>
      </c>
      <c r="I14" s="8">
        <f t="shared" si="9"/>
        <v>12.87322665786869</v>
      </c>
      <c r="J14" s="8">
        <f t="shared" si="9"/>
        <v>38.29594193335533</v>
      </c>
      <c r="K14" s="8">
        <f>((K13-(N13+O13))*100)/$K13</f>
        <v>99.92989112504124</v>
      </c>
      <c r="L14" s="14" t="s">
        <v>18</v>
      </c>
      <c r="M14" s="36" t="s">
        <v>18</v>
      </c>
      <c r="N14" s="8">
        <f>(N13*100)/$K13</f>
        <v>0.06186077202243484</v>
      </c>
      <c r="O14" s="8">
        <f>(O13*100)/$K13</f>
        <v>0.008248102936324645</v>
      </c>
      <c r="P14" s="159" t="s">
        <v>43</v>
      </c>
      <c r="Q14" s="159"/>
      <c r="R14" s="8">
        <f t="shared" si="4"/>
        <v>0.6557241834378092</v>
      </c>
      <c r="S14" s="8">
        <f t="shared" si="5"/>
        <v>0.06186077202243484</v>
      </c>
      <c r="T14" s="8">
        <f t="shared" si="6"/>
        <v>0.008248102936324645</v>
      </c>
    </row>
    <row r="16" ht="12.75">
      <c r="P16" s="94" t="s">
        <v>18</v>
      </c>
    </row>
    <row r="17" spans="16:17" ht="12.75">
      <c r="P17" s="94" t="s">
        <v>18</v>
      </c>
      <c r="Q17" s="142" t="s">
        <v>18</v>
      </c>
    </row>
    <row r="19" ht="12.75">
      <c r="R19" s="142" t="s">
        <v>18</v>
      </c>
    </row>
    <row r="23" spans="1:20" ht="29.25">
      <c r="A23" s="162" t="s">
        <v>59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0" t="s">
        <v>60</v>
      </c>
      <c r="Q23" s="160"/>
      <c r="R23" s="160"/>
      <c r="S23" s="160"/>
      <c r="T23" s="160"/>
    </row>
    <row r="24" spans="1:20" ht="29.25">
      <c r="A24" s="164" t="s">
        <v>662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0" t="s">
        <v>662</v>
      </c>
      <c r="Q24" s="160"/>
      <c r="R24" s="160"/>
      <c r="S24" s="160"/>
      <c r="T24" s="160"/>
    </row>
    <row r="25" spans="1:20" s="1" customFormat="1" ht="23.25">
      <c r="A25" s="163" t="s">
        <v>54</v>
      </c>
      <c r="B25" s="163" t="s">
        <v>53</v>
      </c>
      <c r="C25" s="159" t="s">
        <v>17</v>
      </c>
      <c r="D25" s="159"/>
      <c r="E25" s="159"/>
      <c r="F25" s="159"/>
      <c r="G25" s="159"/>
      <c r="H25" s="159"/>
      <c r="I25" s="159"/>
      <c r="J25" s="159"/>
      <c r="K25" s="9" t="s">
        <v>16</v>
      </c>
      <c r="L25" s="163" t="s">
        <v>20</v>
      </c>
      <c r="M25" s="161" t="s">
        <v>21</v>
      </c>
      <c r="N25" s="68"/>
      <c r="O25" s="68"/>
      <c r="P25" s="163" t="s">
        <v>54</v>
      </c>
      <c r="Q25" s="163" t="s">
        <v>53</v>
      </c>
      <c r="R25" s="159" t="s">
        <v>17</v>
      </c>
      <c r="S25" s="159"/>
      <c r="T25" s="159"/>
    </row>
    <row r="26" spans="1:20" s="1" customFormat="1" ht="23.25">
      <c r="A26" s="163"/>
      <c r="B26" s="163"/>
      <c r="C26" s="7">
        <v>0</v>
      </c>
      <c r="D26" s="7">
        <v>1</v>
      </c>
      <c r="E26" s="7">
        <v>1.5</v>
      </c>
      <c r="F26" s="7">
        <v>2</v>
      </c>
      <c r="G26" s="7">
        <v>2.5</v>
      </c>
      <c r="H26" s="7">
        <v>3</v>
      </c>
      <c r="I26" s="7">
        <v>3.5</v>
      </c>
      <c r="J26" s="7">
        <v>4</v>
      </c>
      <c r="K26" s="11" t="s">
        <v>19</v>
      </c>
      <c r="L26" s="163"/>
      <c r="M26" s="161"/>
      <c r="N26" s="69" t="s">
        <v>1</v>
      </c>
      <c r="O26" s="69" t="s">
        <v>2</v>
      </c>
      <c r="P26" s="163"/>
      <c r="Q26" s="163"/>
      <c r="R26" s="7">
        <v>0</v>
      </c>
      <c r="S26" s="7" t="s">
        <v>1</v>
      </c>
      <c r="T26" s="7" t="s">
        <v>2</v>
      </c>
    </row>
    <row r="27" spans="1:20" s="1" customFormat="1" ht="23.25">
      <c r="A27" s="7" t="s">
        <v>33</v>
      </c>
      <c r="B27" s="7">
        <f>SUM(K27,N27:O27)</f>
        <v>3711</v>
      </c>
      <c r="C27" s="70">
        <f>ภาษาไทย!E40</f>
        <v>109</v>
      </c>
      <c r="D27" s="70">
        <f>ภาษาไทย!F40</f>
        <v>89</v>
      </c>
      <c r="E27" s="70">
        <f>ภาษาไทย!G40</f>
        <v>113</v>
      </c>
      <c r="F27" s="70">
        <f>ภาษาไทย!H40</f>
        <v>223</v>
      </c>
      <c r="G27" s="70">
        <f>ภาษาไทย!I40</f>
        <v>303</v>
      </c>
      <c r="H27" s="70">
        <f>ภาษาไทย!J40</f>
        <v>606</v>
      </c>
      <c r="I27" s="70">
        <f>ภาษาไทย!K40</f>
        <v>857</v>
      </c>
      <c r="J27" s="70">
        <f>ภาษาไทย!L40</f>
        <v>1400</v>
      </c>
      <c r="K27" s="61">
        <f>SUM(C27:J27)</f>
        <v>3700</v>
      </c>
      <c r="L27" s="19">
        <f aca="true" t="shared" si="10" ref="L27:L35">((4*J27)+(3.5*I27)+(3*H27)+(2.5*G27)+(2*F27)+(1.5*E27)+(D27))/K27</f>
        <v>3.2106756756756756</v>
      </c>
      <c r="M27" s="35">
        <f>SQRT((16*J27+12.25*I27+9*H27+6.25*G27+4*F27+2.25*E27+N27)/K27-(L27^2))</f>
        <v>0.9373666839711863</v>
      </c>
      <c r="N27" s="7">
        <f>ภาษาไทย!P40</f>
        <v>0</v>
      </c>
      <c r="O27" s="7">
        <f>ภาษาไทย!Q40</f>
        <v>11</v>
      </c>
      <c r="P27" s="7" t="s">
        <v>33</v>
      </c>
      <c r="Q27" s="7">
        <f>B27</f>
        <v>3711</v>
      </c>
      <c r="R27" s="7">
        <f>C27</f>
        <v>109</v>
      </c>
      <c r="S27" s="7">
        <f>N27</f>
        <v>0</v>
      </c>
      <c r="T27" s="7">
        <f>O27</f>
        <v>11</v>
      </c>
    </row>
    <row r="28" spans="1:20" s="1" customFormat="1" ht="23.25">
      <c r="A28" s="7" t="s">
        <v>35</v>
      </c>
      <c r="B28" s="61">
        <f aca="true" t="shared" si="11" ref="B28:B34">SUM(K28,N28:O28)</f>
        <v>5683</v>
      </c>
      <c r="C28" s="61">
        <f>คณิตศาสตร์!E79</f>
        <v>96</v>
      </c>
      <c r="D28" s="61">
        <f>คณิตศาสตร์!F79</f>
        <v>589</v>
      </c>
      <c r="E28" s="61">
        <f>คณิตศาสตร์!G79</f>
        <v>675</v>
      </c>
      <c r="F28" s="61">
        <f>คณิตศาสตร์!H79</f>
        <v>982</v>
      </c>
      <c r="G28" s="61">
        <f>คณิตศาสตร์!I79</f>
        <v>1021</v>
      </c>
      <c r="H28" s="61">
        <f>คณิตศาสตร์!J79</f>
        <v>900</v>
      </c>
      <c r="I28" s="61">
        <f>คณิตศาสตร์!K79</f>
        <v>425</v>
      </c>
      <c r="J28" s="61">
        <f>คณิตศาสตร์!L79</f>
        <v>950</v>
      </c>
      <c r="K28" s="61">
        <f aca="true" t="shared" si="12" ref="K28:K35">SUM(C28:J28)</f>
        <v>5638</v>
      </c>
      <c r="L28" s="19">
        <f t="shared" si="10"/>
        <v>2.501862362539908</v>
      </c>
      <c r="M28" s="35">
        <f>SQRT((16*J28+12.25*I28+9*H28+6.25*G28+4*F28+2.25*E28+N28)/K28-(L28^2))</f>
        <v>0.9477508751720466</v>
      </c>
      <c r="N28" s="7">
        <f>คณิตศาสตร์!P79</f>
        <v>20</v>
      </c>
      <c r="O28" s="7">
        <f>คณิตศาสตร์!Q79</f>
        <v>25</v>
      </c>
      <c r="P28" s="7" t="s">
        <v>35</v>
      </c>
      <c r="Q28" s="61">
        <f aca="true" t="shared" si="13" ref="Q28:Q34">B28</f>
        <v>5683</v>
      </c>
      <c r="R28" s="7">
        <f aca="true" t="shared" si="14" ref="R28:R36">C28</f>
        <v>96</v>
      </c>
      <c r="S28" s="7">
        <f aca="true" t="shared" si="15" ref="S28:S36">N28</f>
        <v>20</v>
      </c>
      <c r="T28" s="7">
        <f aca="true" t="shared" si="16" ref="T28:T36">O28</f>
        <v>25</v>
      </c>
    </row>
    <row r="29" spans="1:20" s="1" customFormat="1" ht="23.25">
      <c r="A29" s="7" t="s">
        <v>37</v>
      </c>
      <c r="B29" s="61">
        <f t="shared" si="11"/>
        <v>7183</v>
      </c>
      <c r="C29" s="61">
        <f>วิทยาศาสตร์!E107</f>
        <v>160</v>
      </c>
      <c r="D29" s="61">
        <f>วิทยาศาสตร์!F107</f>
        <v>379</v>
      </c>
      <c r="E29" s="61">
        <f>วิทยาศาสตร์!G107</f>
        <v>693</v>
      </c>
      <c r="F29" s="61">
        <f>วิทยาศาสตร์!H107</f>
        <v>1253</v>
      </c>
      <c r="G29" s="61">
        <f>วิทยาศาสตร์!I107</f>
        <v>1095</v>
      </c>
      <c r="H29" s="61">
        <f>วิทยาศาสตร์!J107</f>
        <v>962</v>
      </c>
      <c r="I29" s="61">
        <f>วิทยาศาสตร์!K107</f>
        <v>1008</v>
      </c>
      <c r="J29" s="61">
        <f>วิทยาศาสตร์!L107</f>
        <v>1587</v>
      </c>
      <c r="K29" s="61">
        <f t="shared" si="12"/>
        <v>7137</v>
      </c>
      <c r="L29" s="19">
        <f t="shared" si="10"/>
        <v>2.7215917051982625</v>
      </c>
      <c r="M29" s="35">
        <f>SQRT((16*J29+12.25*I29+9*H29+6.25*G29+4*F29+2.25*E29+N29)/K29-(L29^2))</f>
        <v>0.9870112549258389</v>
      </c>
      <c r="N29" s="61">
        <f>วิทยาศาสตร์!P107</f>
        <v>4</v>
      </c>
      <c r="O29" s="61">
        <f>วิทยาศาสตร์!Q107</f>
        <v>42</v>
      </c>
      <c r="P29" s="7" t="s">
        <v>37</v>
      </c>
      <c r="Q29" s="61">
        <f t="shared" si="13"/>
        <v>7183</v>
      </c>
      <c r="R29" s="61">
        <f t="shared" si="14"/>
        <v>160</v>
      </c>
      <c r="S29" s="7">
        <f t="shared" si="15"/>
        <v>4</v>
      </c>
      <c r="T29" s="61">
        <f t="shared" si="16"/>
        <v>42</v>
      </c>
    </row>
    <row r="30" spans="1:20" s="1" customFormat="1" ht="23.25">
      <c r="A30" s="7" t="s">
        <v>55</v>
      </c>
      <c r="B30" s="7">
        <f t="shared" si="11"/>
        <v>9061</v>
      </c>
      <c r="C30" s="61">
        <f>สังคมศึกษา!E81</f>
        <v>196</v>
      </c>
      <c r="D30" s="61">
        <f>สังคมศึกษา!F81</f>
        <v>386</v>
      </c>
      <c r="E30" s="61">
        <f>สังคมศึกษา!G81</f>
        <v>381</v>
      </c>
      <c r="F30" s="61">
        <f>สังคมศึกษา!H81</f>
        <v>760</v>
      </c>
      <c r="G30" s="61">
        <f>สังคมศึกษา!I81</f>
        <v>910</v>
      </c>
      <c r="H30" s="61">
        <f>สังคมศึกษา!J81</f>
        <v>1153</v>
      </c>
      <c r="I30" s="61">
        <f>สังคมศึกษา!K81</f>
        <v>1082</v>
      </c>
      <c r="J30" s="61">
        <f>สังคมศึกษา!L81</f>
        <v>4159</v>
      </c>
      <c r="K30" s="61">
        <f t="shared" si="12"/>
        <v>9027</v>
      </c>
      <c r="L30" s="19">
        <f t="shared" si="10"/>
        <v>3.1720948266312177</v>
      </c>
      <c r="M30" s="35">
        <f>SQRT((16*J30+12.25*I30+9*H30+6.25*G30+4*F30+2.25*E30+N30)/K30-(L30^2))</f>
        <v>0.9950526052689419</v>
      </c>
      <c r="N30" s="7">
        <f>สังคมศึกษา!P81</f>
        <v>9</v>
      </c>
      <c r="O30" s="7">
        <f>สังคมศึกษา!Q81</f>
        <v>25</v>
      </c>
      <c r="P30" s="7" t="s">
        <v>55</v>
      </c>
      <c r="Q30" s="7">
        <f t="shared" si="13"/>
        <v>9061</v>
      </c>
      <c r="R30" s="7">
        <f t="shared" si="14"/>
        <v>196</v>
      </c>
      <c r="S30" s="7">
        <f t="shared" si="15"/>
        <v>9</v>
      </c>
      <c r="T30" s="7">
        <f t="shared" si="16"/>
        <v>25</v>
      </c>
    </row>
    <row r="31" spans="1:20" s="1" customFormat="1" ht="23.25">
      <c r="A31" s="7" t="s">
        <v>56</v>
      </c>
      <c r="B31" s="7">
        <f t="shared" si="11"/>
        <v>3694</v>
      </c>
      <c r="C31" s="61">
        <f>พลานามัย!E60</f>
        <v>55</v>
      </c>
      <c r="D31" s="61">
        <f>พลานามัย!F60</f>
        <v>31</v>
      </c>
      <c r="E31" s="61">
        <f>พลานามัย!G60</f>
        <v>33</v>
      </c>
      <c r="F31" s="61">
        <f>พลานามัย!H60</f>
        <v>108</v>
      </c>
      <c r="G31" s="61">
        <f>พลานามัย!I60</f>
        <v>256</v>
      </c>
      <c r="H31" s="61">
        <f>พลานามัย!J60</f>
        <v>401</v>
      </c>
      <c r="I31" s="61">
        <f>พลานามัย!K60</f>
        <v>500</v>
      </c>
      <c r="J31" s="61">
        <f>พลานามัย!L60</f>
        <v>2271</v>
      </c>
      <c r="K31" s="61">
        <f t="shared" si="12"/>
        <v>3655</v>
      </c>
      <c r="L31" s="19">
        <f t="shared" si="10"/>
        <v>3.5495212038303694</v>
      </c>
      <c r="M31" s="35">
        <v>0.464</v>
      </c>
      <c r="N31" s="7">
        <f>พลานามัย!P60</f>
        <v>5</v>
      </c>
      <c r="O31" s="7">
        <f>พลานามัย!Q60</f>
        <v>34</v>
      </c>
      <c r="P31" s="7" t="s">
        <v>56</v>
      </c>
      <c r="Q31" s="7">
        <f t="shared" si="13"/>
        <v>3694</v>
      </c>
      <c r="R31" s="7">
        <f t="shared" si="14"/>
        <v>55</v>
      </c>
      <c r="S31" s="7">
        <f t="shared" si="15"/>
        <v>5</v>
      </c>
      <c r="T31" s="7">
        <f t="shared" si="16"/>
        <v>34</v>
      </c>
    </row>
    <row r="32" spans="1:20" s="1" customFormat="1" ht="23.25">
      <c r="A32" s="7" t="s">
        <v>38</v>
      </c>
      <c r="B32" s="7">
        <f t="shared" si="11"/>
        <v>3202</v>
      </c>
      <c r="C32" s="61">
        <f>ศิลปะ!E35</f>
        <v>47</v>
      </c>
      <c r="D32" s="61">
        <f>ศิลปะ!F35</f>
        <v>70</v>
      </c>
      <c r="E32" s="61">
        <f>ศิลปะ!G35</f>
        <v>33</v>
      </c>
      <c r="F32" s="61">
        <f>ศิลปะ!H35</f>
        <v>92</v>
      </c>
      <c r="G32" s="61">
        <f>ศิลปะ!I35</f>
        <v>84</v>
      </c>
      <c r="H32" s="61">
        <f>ศิลปะ!J35</f>
        <v>158</v>
      </c>
      <c r="I32" s="61">
        <f>ศิลปะ!K35</f>
        <v>209</v>
      </c>
      <c r="J32" s="61">
        <f>ศิลปะ!L35</f>
        <v>2495</v>
      </c>
      <c r="K32" s="61">
        <f t="shared" si="12"/>
        <v>3188</v>
      </c>
      <c r="L32" s="19">
        <f t="shared" si="10"/>
        <v>3.66969887076537</v>
      </c>
      <c r="M32" s="35">
        <f>SQRT((16*J32+12.25*I32+9*H32+6.25*G32+4*F32+2.25*E32+N32)/K32-(L32^2))</f>
        <v>0.7824319675541574</v>
      </c>
      <c r="N32" s="7">
        <f>ศิลปะ!P35</f>
        <v>14</v>
      </c>
      <c r="O32" s="7">
        <f>ศิลปะ!Q35</f>
        <v>0</v>
      </c>
      <c r="P32" s="7" t="s">
        <v>38</v>
      </c>
      <c r="Q32" s="7">
        <f t="shared" si="13"/>
        <v>3202</v>
      </c>
      <c r="R32" s="7">
        <f t="shared" si="14"/>
        <v>47</v>
      </c>
      <c r="S32" s="7">
        <f t="shared" si="15"/>
        <v>14</v>
      </c>
      <c r="T32" s="7">
        <f t="shared" si="16"/>
        <v>0</v>
      </c>
    </row>
    <row r="33" spans="1:20" s="1" customFormat="1" ht="23.25">
      <c r="A33" s="7" t="s">
        <v>57</v>
      </c>
      <c r="B33" s="61">
        <f t="shared" si="11"/>
        <v>5739</v>
      </c>
      <c r="C33" s="61">
        <f>'การงานอาชีพ ฯ'!E107</f>
        <v>82</v>
      </c>
      <c r="D33" s="61">
        <f>'การงานอาชีพ ฯ'!F107</f>
        <v>118</v>
      </c>
      <c r="E33" s="61">
        <f>'การงานอาชีพ ฯ'!G107</f>
        <v>84</v>
      </c>
      <c r="F33" s="61">
        <f>'การงานอาชีพ ฯ'!H107</f>
        <v>132</v>
      </c>
      <c r="G33" s="61">
        <f>'การงานอาชีพ ฯ'!I107</f>
        <v>299</v>
      </c>
      <c r="H33" s="61">
        <f>'การงานอาชีพ ฯ'!J107</f>
        <v>511</v>
      </c>
      <c r="I33" s="61">
        <f>'การงานอาชีพ ฯ'!K107</f>
        <v>945</v>
      </c>
      <c r="J33" s="61">
        <f>'การงานอาชีพ ฯ'!L107</f>
        <v>3530</v>
      </c>
      <c r="K33" s="61">
        <f t="shared" si="12"/>
        <v>5701</v>
      </c>
      <c r="L33" s="19">
        <f t="shared" si="10"/>
        <v>3.54604455358709</v>
      </c>
      <c r="M33" s="35">
        <f>SQRT((16*J33+12.25*I33+9*H33+6.25*G33+4*F33+2.25*E33+N33)/K33-(L33^2))</f>
        <v>0.7931211123620868</v>
      </c>
      <c r="N33" s="61">
        <f>'การงานอาชีพ ฯ'!P107</f>
        <v>32</v>
      </c>
      <c r="O33" s="61">
        <f>'การงานอาชีพ ฯ'!Q107</f>
        <v>6</v>
      </c>
      <c r="P33" s="7" t="s">
        <v>57</v>
      </c>
      <c r="Q33" s="61">
        <f t="shared" si="13"/>
        <v>5739</v>
      </c>
      <c r="R33" s="7">
        <f t="shared" si="14"/>
        <v>82</v>
      </c>
      <c r="S33" s="7">
        <f t="shared" si="15"/>
        <v>32</v>
      </c>
      <c r="T33" s="7">
        <f t="shared" si="16"/>
        <v>6</v>
      </c>
    </row>
    <row r="34" spans="1:20" s="1" customFormat="1" ht="23.25">
      <c r="A34" s="7" t="s">
        <v>58</v>
      </c>
      <c r="B34" s="61">
        <f t="shared" si="11"/>
        <v>11771</v>
      </c>
      <c r="C34" s="61">
        <f>ภาษาต่างประเทศ!E123</f>
        <v>379</v>
      </c>
      <c r="D34" s="61">
        <f>ภาษาต่างประเทศ!F123</f>
        <v>1134</v>
      </c>
      <c r="E34" s="61">
        <f>ภาษาต่างประเทศ!G123</f>
        <v>1205</v>
      </c>
      <c r="F34" s="61">
        <f>ภาษาต่างประเทศ!H123</f>
        <v>1679</v>
      </c>
      <c r="G34" s="61">
        <f>ภาษาต่างประเทศ!I123</f>
        <v>1702</v>
      </c>
      <c r="H34" s="61">
        <f>ภาษาต่างประเทศ!J123</f>
        <v>1535</v>
      </c>
      <c r="I34" s="61">
        <f>ภาษาต่างประเทศ!K123</f>
        <v>1222</v>
      </c>
      <c r="J34" s="61">
        <f>ภาษาต่างประเทศ!L123</f>
        <v>2827</v>
      </c>
      <c r="K34" s="61">
        <f t="shared" si="12"/>
        <v>11683</v>
      </c>
      <c r="L34" s="19">
        <f t="shared" si="10"/>
        <v>2.6315586749978603</v>
      </c>
      <c r="M34" s="35">
        <f>SQRT((16*J34+12.25*I34+9*H34+6.25*G34+4*F34+2.25*E34+N34)/K34-(L34^2))</f>
        <v>1.0638799980358153</v>
      </c>
      <c r="N34" s="61">
        <f>ภาษาต่างประเทศ!P123</f>
        <v>48</v>
      </c>
      <c r="O34" s="61">
        <f>ภาษาต่างประเทศ!Q123</f>
        <v>40</v>
      </c>
      <c r="P34" s="7" t="s">
        <v>58</v>
      </c>
      <c r="Q34" s="61">
        <f t="shared" si="13"/>
        <v>11771</v>
      </c>
      <c r="R34" s="7">
        <f t="shared" si="14"/>
        <v>379</v>
      </c>
      <c r="S34" s="7">
        <f t="shared" si="15"/>
        <v>48</v>
      </c>
      <c r="T34" s="7">
        <f t="shared" si="16"/>
        <v>40</v>
      </c>
    </row>
    <row r="35" spans="1:20" s="1" customFormat="1" ht="23.25">
      <c r="A35" s="159" t="s">
        <v>41</v>
      </c>
      <c r="B35" s="159"/>
      <c r="C35" s="7">
        <f aca="true" t="shared" si="17" ref="C35:J35">SUM(C27:C34)</f>
        <v>1124</v>
      </c>
      <c r="D35" s="7">
        <f t="shared" si="17"/>
        <v>2796</v>
      </c>
      <c r="E35" s="61">
        <f t="shared" si="17"/>
        <v>3217</v>
      </c>
      <c r="F35" s="7">
        <f t="shared" si="17"/>
        <v>5229</v>
      </c>
      <c r="G35" s="61">
        <f t="shared" si="17"/>
        <v>5670</v>
      </c>
      <c r="H35" s="7">
        <f t="shared" si="17"/>
        <v>6226</v>
      </c>
      <c r="I35" s="61">
        <f t="shared" si="17"/>
        <v>6248</v>
      </c>
      <c r="J35" s="7">
        <f t="shared" si="17"/>
        <v>19219</v>
      </c>
      <c r="K35" s="61">
        <f t="shared" si="12"/>
        <v>49729</v>
      </c>
      <c r="L35" s="19">
        <f t="shared" si="10"/>
        <v>3.0098433509622153</v>
      </c>
      <c r="M35" s="35">
        <f>SQRT((16*J35+12.25*I35+9*H35+6.25*G35+4*F35+2.25*E35+N35)/K35-(L35^2))</f>
        <v>1.035252387136377</v>
      </c>
      <c r="N35" s="7">
        <f>SUM(N27:N34)</f>
        <v>132</v>
      </c>
      <c r="O35" s="7">
        <f>SUM(O27:O34)</f>
        <v>183</v>
      </c>
      <c r="P35" s="7" t="s">
        <v>41</v>
      </c>
      <c r="Q35" s="61">
        <f>SUM(Q27:Q34)</f>
        <v>50044</v>
      </c>
      <c r="R35" s="7">
        <f t="shared" si="14"/>
        <v>1124</v>
      </c>
      <c r="S35" s="7">
        <f t="shared" si="15"/>
        <v>132</v>
      </c>
      <c r="T35" s="7">
        <f t="shared" si="16"/>
        <v>183</v>
      </c>
    </row>
    <row r="36" spans="1:20" s="1" customFormat="1" ht="23.25">
      <c r="A36" s="159" t="s">
        <v>43</v>
      </c>
      <c r="B36" s="159"/>
      <c r="C36" s="8">
        <f aca="true" t="shared" si="18" ref="C36:J36">(C35*100)/$K35</f>
        <v>2.260250558024493</v>
      </c>
      <c r="D36" s="8">
        <f t="shared" si="18"/>
        <v>5.622473808039574</v>
      </c>
      <c r="E36" s="8">
        <f t="shared" si="18"/>
        <v>6.469062317762272</v>
      </c>
      <c r="F36" s="8">
        <f t="shared" si="18"/>
        <v>10.514991252589033</v>
      </c>
      <c r="G36" s="8">
        <f t="shared" si="18"/>
        <v>11.40179774377124</v>
      </c>
      <c r="H36" s="8">
        <f t="shared" si="18"/>
        <v>12.519857628345633</v>
      </c>
      <c r="I36" s="8">
        <f t="shared" si="18"/>
        <v>12.564097407951095</v>
      </c>
      <c r="J36" s="8">
        <f t="shared" si="18"/>
        <v>38.64746928351666</v>
      </c>
      <c r="K36" s="8">
        <f>((K35-(N35+O35))*100)/$K35</f>
        <v>99.3665667920127</v>
      </c>
      <c r="L36" s="14" t="s">
        <v>18</v>
      </c>
      <c r="M36" s="36" t="s">
        <v>18</v>
      </c>
      <c r="N36" s="8">
        <f>(N35*100)/$K35</f>
        <v>0.2654386776327696</v>
      </c>
      <c r="O36" s="8">
        <f>(O35*100)/$K35</f>
        <v>0.3679945303545215</v>
      </c>
      <c r="P36" s="159" t="s">
        <v>43</v>
      </c>
      <c r="Q36" s="159"/>
      <c r="R36" s="8">
        <f t="shared" si="14"/>
        <v>2.260250558024493</v>
      </c>
      <c r="S36" s="8">
        <f t="shared" si="15"/>
        <v>0.2654386776327696</v>
      </c>
      <c r="T36" s="8">
        <f t="shared" si="16"/>
        <v>0.3679945303545215</v>
      </c>
    </row>
    <row r="38" ht="12.75">
      <c r="P38" t="s">
        <v>18</v>
      </c>
    </row>
    <row r="40" ht="12.75">
      <c r="P40" s="94" t="s">
        <v>18</v>
      </c>
    </row>
    <row r="45" ht="12.75">
      <c r="L45" s="94" t="s">
        <v>18</v>
      </c>
    </row>
    <row r="49" ht="12.75">
      <c r="Q49">
        <v>3341</v>
      </c>
    </row>
    <row r="50" ht="12.75">
      <c r="Q50">
        <v>3700</v>
      </c>
    </row>
    <row r="51" ht="12.75">
      <c r="Q51">
        <f>SUM(Q49:Q50)</f>
        <v>7041</v>
      </c>
    </row>
  </sheetData>
  <sheetProtection/>
  <mergeCells count="30">
    <mergeCell ref="A24:O24"/>
    <mergeCell ref="R3:T3"/>
    <mergeCell ref="P1:T1"/>
    <mergeCell ref="P2:T2"/>
    <mergeCell ref="P3:P4"/>
    <mergeCell ref="Q3:Q4"/>
    <mergeCell ref="A3:A4"/>
    <mergeCell ref="B3:B4"/>
    <mergeCell ref="A1:O1"/>
    <mergeCell ref="A2:O2"/>
    <mergeCell ref="R25:T25"/>
    <mergeCell ref="A13:B13"/>
    <mergeCell ref="A14:B14"/>
    <mergeCell ref="C3:J3"/>
    <mergeCell ref="L3:L4"/>
    <mergeCell ref="M3:M4"/>
    <mergeCell ref="A25:A26"/>
    <mergeCell ref="B25:B26"/>
    <mergeCell ref="C25:J25"/>
    <mergeCell ref="L25:L26"/>
    <mergeCell ref="P36:Q36"/>
    <mergeCell ref="P24:T24"/>
    <mergeCell ref="A35:B35"/>
    <mergeCell ref="A36:B36"/>
    <mergeCell ref="M25:M26"/>
    <mergeCell ref="P14:Q14"/>
    <mergeCell ref="A23:O23"/>
    <mergeCell ref="P23:T23"/>
    <mergeCell ref="P25:P26"/>
    <mergeCell ref="Q25:Q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9.7109375" style="148" bestFit="1" customWidth="1"/>
    <col min="2" max="8" width="10.28125" style="148" bestFit="1" customWidth="1"/>
    <col min="9" max="10" width="9.140625" style="148" customWidth="1"/>
    <col min="11" max="11" width="2.00390625" style="148" bestFit="1" customWidth="1"/>
    <col min="12" max="16384" width="9.140625" style="148" customWidth="1"/>
  </cols>
  <sheetData>
    <row r="1" spans="1:8" ht="27.75">
      <c r="A1" s="185" t="s">
        <v>54</v>
      </c>
      <c r="B1" s="184" t="s">
        <v>552</v>
      </c>
      <c r="C1" s="184"/>
      <c r="D1" s="184"/>
      <c r="E1" s="184"/>
      <c r="F1" s="184"/>
      <c r="G1" s="184"/>
      <c r="H1" s="186" t="s">
        <v>553</v>
      </c>
    </row>
    <row r="2" spans="1:8" ht="27.75">
      <c r="A2" s="185"/>
      <c r="B2" s="147" t="s">
        <v>23</v>
      </c>
      <c r="C2" s="147" t="s">
        <v>24</v>
      </c>
      <c r="D2" s="147" t="s">
        <v>25</v>
      </c>
      <c r="E2" s="147" t="s">
        <v>26</v>
      </c>
      <c r="F2" s="147" t="s">
        <v>27</v>
      </c>
      <c r="G2" s="147" t="s">
        <v>28</v>
      </c>
      <c r="H2" s="186"/>
    </row>
    <row r="3" spans="1:11" ht="27.75">
      <c r="A3" s="148" t="s">
        <v>33</v>
      </c>
      <c r="B3" s="149">
        <f>ภาษาไทย!AG5</f>
        <v>2.7445166531275387</v>
      </c>
      <c r="C3" s="149">
        <f>ภาษาไทย!AG6</f>
        <v>2.62109375</v>
      </c>
      <c r="D3" s="149">
        <f>ภาษาไทย!AG7</f>
        <v>2.7811909262759924</v>
      </c>
      <c r="E3" s="149">
        <f>ภาษาไทย!AG8</f>
        <v>3.0222129086336964</v>
      </c>
      <c r="F3" s="149">
        <f>ภาษาไทย!AG9</f>
        <v>2.956003289473684</v>
      </c>
      <c r="G3" s="149">
        <f>ภาษาไทย!AG10</f>
        <v>3.6247095274980636</v>
      </c>
      <c r="H3" s="149">
        <f>ภาษาไทย!AG15</f>
        <v>2.977969485241694</v>
      </c>
      <c r="K3" s="150" t="s">
        <v>18</v>
      </c>
    </row>
    <row r="4" spans="1:11" ht="27.75">
      <c r="A4" s="148" t="s">
        <v>35</v>
      </c>
      <c r="B4" s="149">
        <f>คณิตศาสตร์!AG5</f>
        <v>2.3076477404403244</v>
      </c>
      <c r="C4" s="149">
        <f>คณิตศาสตร์!AG6</f>
        <v>2.427981109799292</v>
      </c>
      <c r="D4" s="149">
        <f>คณิตศาสตร์!AG7</f>
        <v>2.37139689578714</v>
      </c>
      <c r="E4" s="149">
        <f>คณิตศาสตร์!AG8</f>
        <v>2.3421052631578947</v>
      </c>
      <c r="F4" s="149">
        <f>คณิตศาสตร์!AG9</f>
        <v>2.316191241462435</v>
      </c>
      <c r="G4" s="149">
        <f>คณิตศาสตร์!AG10</f>
        <v>2.963618802318094</v>
      </c>
      <c r="H4" s="149">
        <f>คณิตศาสตร์!AG14</f>
        <v>2.437810716258516</v>
      </c>
      <c r="K4" s="150" t="s">
        <v>18</v>
      </c>
    </row>
    <row r="5" spans="1:8" ht="27.75">
      <c r="A5" s="148" t="s">
        <v>37</v>
      </c>
      <c r="B5" s="149">
        <f>วิทยาศาสตร์!AG5</f>
        <v>2.9655493482309123</v>
      </c>
      <c r="C5" s="149">
        <f>วิทยาศาสตร์!AG6</f>
        <v>3.2112299465240643</v>
      </c>
      <c r="D5" s="149">
        <f>วิทยาศาสตร์!AG7</f>
        <v>3.1105398457583546</v>
      </c>
      <c r="E5" s="149">
        <f>วิทยาศาสตร์!AG8</f>
        <v>2.7839226352372317</v>
      </c>
      <c r="F5" s="149">
        <f>วิทยาศาสตร์!AG9</f>
        <v>2.5784381478921907</v>
      </c>
      <c r="G5" s="149">
        <f>วิทยาศาสตร์!AG10</f>
        <v>2.9443254817987152</v>
      </c>
      <c r="H5" s="149">
        <f>วิทยาศาสตร์!AG15</f>
        <v>2.842535685963521</v>
      </c>
    </row>
    <row r="6" spans="1:8" ht="27.75">
      <c r="A6" s="148" t="s">
        <v>435</v>
      </c>
      <c r="B6" s="149">
        <f>สังคมศึกษา!AG5</f>
        <v>2.9469200524246397</v>
      </c>
      <c r="C6" s="149">
        <f>สังคมศึกษา!AG6</f>
        <v>2.895568939556894</v>
      </c>
      <c r="D6" s="149">
        <f>สังคมศึกษา!AG7</f>
        <v>3.1384157880508243</v>
      </c>
      <c r="E6" s="149">
        <f>สังคมศึกษา!AG8</f>
        <v>3.241698292220114</v>
      </c>
      <c r="F6" s="149">
        <f>สังคมศึกษา!AG9</f>
        <v>3.182301557159134</v>
      </c>
      <c r="G6" s="149">
        <f>สังคมศึกษา!AG10</f>
        <v>3.282448377581121</v>
      </c>
      <c r="H6" s="149">
        <f>สังคมศึกษา!AG14</f>
        <v>3.0805210032626427</v>
      </c>
    </row>
    <row r="7" spans="1:8" ht="27.75">
      <c r="A7" s="148" t="s">
        <v>58</v>
      </c>
      <c r="B7" s="149">
        <f>ภาษาต่างประเทศ!AG5</f>
        <v>2.7714166318428752</v>
      </c>
      <c r="C7" s="149">
        <f>ภาษาต่างประเทศ!AG6</f>
        <v>2.530730897009967</v>
      </c>
      <c r="D7" s="149">
        <f>ภาษาต่างประเทศ!AG7</f>
        <v>2.9129298486932598</v>
      </c>
      <c r="E7" s="149">
        <f>ภาษาต่างประเทศ!AG8</f>
        <v>2.598936941290167</v>
      </c>
      <c r="F7" s="149">
        <f>ภาษาต่างประเทศ!AG9</f>
        <v>2.4231145935357494</v>
      </c>
      <c r="G7" s="149">
        <f>ภาษาต่างประเทศ!AG10</f>
        <v>2.916618497109827</v>
      </c>
      <c r="H7" s="149">
        <f>ภาษาต่างประเทศ!AG16</f>
        <v>2.6690725726715443</v>
      </c>
    </row>
    <row r="8" spans="1:8" ht="27.75">
      <c r="A8" s="148" t="s">
        <v>38</v>
      </c>
      <c r="B8" s="149">
        <f>ศิลปะ!AG5</f>
        <v>3.0064984709480123</v>
      </c>
      <c r="C8" s="149">
        <f>ศิลปะ!AG6</f>
        <v>3.520426287744227</v>
      </c>
      <c r="D8" s="149">
        <f>ศิลปะ!AG7</f>
        <v>3.4014756944444446</v>
      </c>
      <c r="E8" s="149">
        <f>ศิลปะ!AG8</f>
        <v>3.5877609108159394</v>
      </c>
      <c r="F8" s="149">
        <f>ศิลปะ!AG9</f>
        <v>3.593570057581574</v>
      </c>
      <c r="G8" s="149">
        <f>ศิลปะ!AG10</f>
        <v>3.8214285714285716</v>
      </c>
      <c r="H8" s="149">
        <f>ศิลปะ!AG15</f>
        <v>3.471213463241807</v>
      </c>
    </row>
    <row r="9" spans="1:8" ht="27.75">
      <c r="A9" s="148" t="s">
        <v>551</v>
      </c>
      <c r="B9" s="149">
        <f>พลานามัย!AG5</f>
        <v>3.4753694581280787</v>
      </c>
      <c r="C9" s="149">
        <f>พลานามัย!AG6</f>
        <v>3.4775442933662957</v>
      </c>
      <c r="D9" s="149">
        <f>พลานามัย!AG7</f>
        <v>3.6223849372384938</v>
      </c>
      <c r="E9" s="149">
        <f>พลานามัย!AG8</f>
        <v>3.5916542473919524</v>
      </c>
      <c r="F9" s="149">
        <f>พลานามัย!AG9</f>
        <v>3.0961709706144256</v>
      </c>
      <c r="G9" s="149">
        <f>พลานามัย!AG10</f>
        <v>3.929831932773109</v>
      </c>
      <c r="H9" s="149">
        <f>พลานามัย!AG18</f>
        <v>3.5193687988178173</v>
      </c>
    </row>
    <row r="10" spans="1:8" ht="27.75">
      <c r="A10" s="148" t="s">
        <v>471</v>
      </c>
      <c r="B10" s="149">
        <f>'การงานอาชีพ ฯ'!AG5</f>
        <v>3.3656765676567657</v>
      </c>
      <c r="C10" s="149">
        <f>'การงานอาชีพ ฯ'!AG6</f>
        <v>3.4995814148179156</v>
      </c>
      <c r="D10" s="149">
        <f>'การงานอาชีพ ฯ'!AG7</f>
        <v>3.463215258855586</v>
      </c>
      <c r="E10" s="149">
        <f>'การงานอาชีพ ฯ'!AG8</f>
        <v>3.3052030456852792</v>
      </c>
      <c r="F10" s="149">
        <f>'การงานอาชีพ ฯ'!AG9</f>
        <v>3.6939931068439193</v>
      </c>
      <c r="G10" s="149">
        <f>'การงานอาชีพ ฯ'!AG10</f>
        <v>3.565190268247037</v>
      </c>
      <c r="H10" s="149">
        <f>'การงานอาชีพ ฯ'!AG14</f>
        <v>3.4959382615759544</v>
      </c>
    </row>
    <row r="11" spans="1:8" ht="37.5" customHeight="1">
      <c r="A11" s="151" t="s">
        <v>553</v>
      </c>
      <c r="B11" s="152">
        <f>AVERAGE(B3:B10)</f>
        <v>2.9479493653498934</v>
      </c>
      <c r="C11" s="152">
        <f aca="true" t="shared" si="0" ref="C11:H11">AVERAGE(C3:C10)</f>
        <v>3.023019579852332</v>
      </c>
      <c r="D11" s="152">
        <f t="shared" si="0"/>
        <v>3.100193649388012</v>
      </c>
      <c r="E11" s="152">
        <f t="shared" si="0"/>
        <v>3.059186780554034</v>
      </c>
      <c r="F11" s="152">
        <f t="shared" si="0"/>
        <v>2.979972870570389</v>
      </c>
      <c r="G11" s="152">
        <f t="shared" si="0"/>
        <v>3.3810214323443173</v>
      </c>
      <c r="H11" s="152">
        <f t="shared" si="0"/>
        <v>3.061803748379187</v>
      </c>
    </row>
    <row r="12" ht="27.75">
      <c r="B12" s="147"/>
    </row>
    <row r="16" ht="27.75">
      <c r="G16" s="147"/>
    </row>
  </sheetData>
  <sheetProtection/>
  <mergeCells count="3">
    <mergeCell ref="B1:G1"/>
    <mergeCell ref="A1:A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20"/>
  <sheetViews>
    <sheetView zoomScalePageLayoutView="0" workbookViewId="0" topLeftCell="A9">
      <selection activeCell="P24" sqref="P24"/>
    </sheetView>
  </sheetViews>
  <sheetFormatPr defaultColWidth="9.140625" defaultRowHeight="12.75"/>
  <cols>
    <col min="3" max="3" width="15.28125" style="0" customWidth="1"/>
  </cols>
  <sheetData>
    <row r="2" spans="2:18" ht="23.25">
      <c r="B2" s="22" t="s">
        <v>479</v>
      </c>
      <c r="C2" s="22" t="s">
        <v>480</v>
      </c>
      <c r="D2" s="7" t="s">
        <v>30</v>
      </c>
      <c r="E2" s="7">
        <v>0</v>
      </c>
      <c r="F2" s="7">
        <v>0</v>
      </c>
      <c r="G2" s="7">
        <v>1</v>
      </c>
      <c r="H2" s="7">
        <v>5</v>
      </c>
      <c r="I2" s="7">
        <v>7</v>
      </c>
      <c r="J2" s="7">
        <v>4</v>
      </c>
      <c r="K2" s="7">
        <v>7</v>
      </c>
      <c r="L2" s="7">
        <v>17</v>
      </c>
      <c r="M2" s="91">
        <f aca="true" t="shared" si="0" ref="M2:M7">SUM(E2:L2)</f>
        <v>41</v>
      </c>
      <c r="N2" s="8">
        <f aca="true" t="shared" si="1" ref="N2:N18">((4*L2)+(3.5*K2)+(3*J2)+(2.5*I2)+(2*H2)+(1.5*G2)+(F2))/M2</f>
        <v>3.2560975609756095</v>
      </c>
      <c r="O2" s="40">
        <f aca="true" t="shared" si="2" ref="O2:O18">SQRT((16*L2+12.25*K2+9*J2+6.25*I2+4*H2+2.25*G2+F2)/M2-(N2^2))</f>
        <v>0.7818205085280308</v>
      </c>
      <c r="P2" s="7">
        <v>0</v>
      </c>
      <c r="Q2" s="7">
        <v>0</v>
      </c>
      <c r="R2" s="7" t="s">
        <v>557</v>
      </c>
    </row>
    <row r="3" spans="2:18" ht="23.25">
      <c r="B3" s="22" t="s">
        <v>481</v>
      </c>
      <c r="C3" s="22" t="s">
        <v>480</v>
      </c>
      <c r="D3" s="7" t="s">
        <v>30</v>
      </c>
      <c r="E3" s="7">
        <v>0</v>
      </c>
      <c r="F3" s="7">
        <v>2</v>
      </c>
      <c r="G3" s="7">
        <v>7</v>
      </c>
      <c r="H3" s="7">
        <v>10</v>
      </c>
      <c r="I3" s="7">
        <v>7</v>
      </c>
      <c r="J3" s="7">
        <v>6</v>
      </c>
      <c r="K3" s="7">
        <v>4</v>
      </c>
      <c r="L3" s="7">
        <v>4</v>
      </c>
      <c r="M3" s="91">
        <f t="shared" si="0"/>
        <v>40</v>
      </c>
      <c r="N3" s="8">
        <f t="shared" si="1"/>
        <v>2.45</v>
      </c>
      <c r="O3" s="40">
        <f t="shared" si="2"/>
        <v>0.8426149773176353</v>
      </c>
      <c r="P3" s="7">
        <v>1</v>
      </c>
      <c r="Q3" s="7">
        <v>0</v>
      </c>
      <c r="R3" s="7" t="s">
        <v>558</v>
      </c>
    </row>
    <row r="4" spans="2:18" ht="23.25">
      <c r="B4" s="34" t="s">
        <v>648</v>
      </c>
      <c r="C4" s="22" t="s">
        <v>480</v>
      </c>
      <c r="D4" s="7" t="s">
        <v>31</v>
      </c>
      <c r="E4" s="7">
        <v>0</v>
      </c>
      <c r="F4" s="7">
        <v>4</v>
      </c>
      <c r="G4" s="7">
        <v>5</v>
      </c>
      <c r="H4" s="7">
        <v>5</v>
      </c>
      <c r="I4" s="7">
        <v>9</v>
      </c>
      <c r="J4" s="7">
        <v>7</v>
      </c>
      <c r="K4" s="7">
        <v>3</v>
      </c>
      <c r="L4" s="7">
        <v>13</v>
      </c>
      <c r="M4" s="91">
        <f t="shared" si="0"/>
        <v>46</v>
      </c>
      <c r="N4" s="8">
        <f t="shared" si="1"/>
        <v>2.7717391304347827</v>
      </c>
      <c r="O4" s="40">
        <f t="shared" si="2"/>
        <v>0.9984037354214935</v>
      </c>
      <c r="P4" s="7">
        <v>1</v>
      </c>
      <c r="Q4" s="7">
        <v>0</v>
      </c>
      <c r="R4" s="7" t="s">
        <v>561</v>
      </c>
    </row>
    <row r="5" spans="2:18" ht="23.25">
      <c r="B5" s="22" t="s">
        <v>650</v>
      </c>
      <c r="C5" s="22" t="s">
        <v>480</v>
      </c>
      <c r="D5" s="7" t="s">
        <v>30</v>
      </c>
      <c r="E5" s="7">
        <v>0</v>
      </c>
      <c r="F5" s="7">
        <v>6</v>
      </c>
      <c r="G5" s="7">
        <v>7</v>
      </c>
      <c r="H5" s="7">
        <v>7</v>
      </c>
      <c r="I5" s="7">
        <v>9</v>
      </c>
      <c r="J5" s="7">
        <v>2</v>
      </c>
      <c r="K5" s="7">
        <v>7</v>
      </c>
      <c r="L5" s="7">
        <v>9</v>
      </c>
      <c r="M5" s="91">
        <f t="shared" si="0"/>
        <v>47</v>
      </c>
      <c r="N5" s="8">
        <f t="shared" si="1"/>
        <v>2.5425531914893615</v>
      </c>
      <c r="O5" s="40">
        <f t="shared" si="2"/>
        <v>1.0305430670904119</v>
      </c>
      <c r="P5" s="7">
        <v>0</v>
      </c>
      <c r="Q5" s="7">
        <v>0</v>
      </c>
      <c r="R5" s="7" t="s">
        <v>562</v>
      </c>
    </row>
    <row r="6" spans="2:18" ht="23.25">
      <c r="B6" s="71" t="s">
        <v>169</v>
      </c>
      <c r="C6" s="71" t="s">
        <v>61</v>
      </c>
      <c r="D6" s="85" t="s">
        <v>30</v>
      </c>
      <c r="E6" s="7">
        <v>1</v>
      </c>
      <c r="F6" s="7">
        <v>14</v>
      </c>
      <c r="G6" s="7">
        <v>8</v>
      </c>
      <c r="H6" s="7">
        <v>9</v>
      </c>
      <c r="I6" s="7">
        <v>21</v>
      </c>
      <c r="J6" s="7">
        <v>19</v>
      </c>
      <c r="K6" s="7">
        <v>17</v>
      </c>
      <c r="L6" s="7">
        <v>182</v>
      </c>
      <c r="M6" s="91">
        <f t="shared" si="0"/>
        <v>271</v>
      </c>
      <c r="N6" s="8">
        <f t="shared" si="1"/>
        <v>3.4723247232472323</v>
      </c>
      <c r="O6" s="40">
        <f t="shared" si="2"/>
        <v>0.9072126636373852</v>
      </c>
      <c r="P6" s="7">
        <v>4</v>
      </c>
      <c r="Q6" s="7">
        <v>0</v>
      </c>
      <c r="R6" s="7" t="s">
        <v>565</v>
      </c>
    </row>
    <row r="7" spans="2:18" ht="23.25">
      <c r="B7" s="71" t="s">
        <v>171</v>
      </c>
      <c r="C7" s="71" t="s">
        <v>61</v>
      </c>
      <c r="D7" s="85" t="s">
        <v>30</v>
      </c>
      <c r="E7" s="7">
        <v>6</v>
      </c>
      <c r="F7" s="7">
        <v>24</v>
      </c>
      <c r="G7" s="7">
        <v>29</v>
      </c>
      <c r="H7" s="7">
        <v>27</v>
      </c>
      <c r="I7" s="7">
        <v>26</v>
      </c>
      <c r="J7" s="7">
        <v>22</v>
      </c>
      <c r="K7" s="7">
        <v>24</v>
      </c>
      <c r="L7" s="7">
        <v>117</v>
      </c>
      <c r="M7" s="91">
        <f t="shared" si="0"/>
        <v>275</v>
      </c>
      <c r="N7" s="8">
        <f t="shared" si="1"/>
        <v>2.9254545454545453</v>
      </c>
      <c r="O7" s="40">
        <f t="shared" si="2"/>
        <v>1.1602849464785765</v>
      </c>
      <c r="P7" s="7">
        <v>0</v>
      </c>
      <c r="Q7" s="7">
        <v>0</v>
      </c>
      <c r="R7" s="7" t="s">
        <v>566</v>
      </c>
    </row>
    <row r="8" spans="2:18" ht="23.25">
      <c r="B8" s="85" t="s">
        <v>173</v>
      </c>
      <c r="C8" s="71" t="s">
        <v>361</v>
      </c>
      <c r="D8" s="85" t="s">
        <v>30</v>
      </c>
      <c r="E8" s="7">
        <v>2</v>
      </c>
      <c r="F8" s="7">
        <v>7</v>
      </c>
      <c r="G8" s="7">
        <v>4</v>
      </c>
      <c r="H8" s="7">
        <v>3</v>
      </c>
      <c r="I8" s="7">
        <v>7</v>
      </c>
      <c r="J8" s="7">
        <v>16</v>
      </c>
      <c r="K8" s="7">
        <v>15</v>
      </c>
      <c r="L8" s="7">
        <v>24</v>
      </c>
      <c r="M8" s="91">
        <f aca="true" t="shared" si="3" ref="M8:M18">SUM(E8:L8)</f>
        <v>78</v>
      </c>
      <c r="N8" s="8">
        <f t="shared" si="1"/>
        <v>2.9871794871794872</v>
      </c>
      <c r="O8" s="40">
        <f t="shared" si="2"/>
        <v>1.0590705860545326</v>
      </c>
      <c r="P8" s="77">
        <v>2</v>
      </c>
      <c r="Q8" s="77">
        <v>0</v>
      </c>
      <c r="R8" s="7" t="s">
        <v>567</v>
      </c>
    </row>
    <row r="9" spans="2:18" ht="23.25">
      <c r="B9" s="85" t="s">
        <v>457</v>
      </c>
      <c r="C9" s="71" t="s">
        <v>61</v>
      </c>
      <c r="D9" s="85" t="s">
        <v>30</v>
      </c>
      <c r="E9" s="7">
        <v>6</v>
      </c>
      <c r="F9" s="7">
        <v>11</v>
      </c>
      <c r="G9" s="7">
        <v>16</v>
      </c>
      <c r="H9" s="7">
        <v>21</v>
      </c>
      <c r="I9" s="7">
        <v>37</v>
      </c>
      <c r="J9" s="7">
        <v>61</v>
      </c>
      <c r="K9" s="7">
        <v>74</v>
      </c>
      <c r="L9" s="7">
        <v>261</v>
      </c>
      <c r="M9" s="91">
        <f t="shared" si="3"/>
        <v>487</v>
      </c>
      <c r="N9" s="8">
        <f t="shared" si="1"/>
        <v>3.3993839835728954</v>
      </c>
      <c r="O9" s="40">
        <f t="shared" si="2"/>
        <v>0.8669967697505268</v>
      </c>
      <c r="P9" s="77">
        <v>3</v>
      </c>
      <c r="Q9" s="77">
        <v>0</v>
      </c>
      <c r="R9" s="7" t="s">
        <v>567</v>
      </c>
    </row>
    <row r="10" spans="2:18" ht="23.25">
      <c r="B10" s="71" t="s">
        <v>177</v>
      </c>
      <c r="C10" s="71" t="s">
        <v>365</v>
      </c>
      <c r="D10" s="85" t="s">
        <v>30</v>
      </c>
      <c r="E10" s="7">
        <v>7</v>
      </c>
      <c r="F10" s="7">
        <v>6</v>
      </c>
      <c r="G10" s="7">
        <v>3</v>
      </c>
      <c r="H10" s="7">
        <v>13</v>
      </c>
      <c r="I10" s="7">
        <v>9</v>
      </c>
      <c r="J10" s="7">
        <v>10</v>
      </c>
      <c r="K10" s="7">
        <v>8</v>
      </c>
      <c r="L10" s="7">
        <v>24</v>
      </c>
      <c r="M10" s="91">
        <f t="shared" si="3"/>
        <v>80</v>
      </c>
      <c r="N10" s="8">
        <f t="shared" si="1"/>
        <v>2.6625</v>
      </c>
      <c r="O10" s="40">
        <f t="shared" si="2"/>
        <v>1.2544296512758293</v>
      </c>
      <c r="P10" s="7">
        <v>0</v>
      </c>
      <c r="Q10" s="7">
        <v>0</v>
      </c>
      <c r="R10" s="7" t="s">
        <v>568</v>
      </c>
    </row>
    <row r="11" spans="2:18" ht="23.25">
      <c r="B11" s="71" t="s">
        <v>656</v>
      </c>
      <c r="C11" s="71" t="s">
        <v>61</v>
      </c>
      <c r="D11" s="85" t="s">
        <v>30</v>
      </c>
      <c r="E11" s="7">
        <v>10</v>
      </c>
      <c r="F11" s="7">
        <v>24</v>
      </c>
      <c r="G11" s="7">
        <v>24</v>
      </c>
      <c r="H11" s="7">
        <v>41</v>
      </c>
      <c r="I11" s="7">
        <v>58</v>
      </c>
      <c r="J11" s="7">
        <v>72</v>
      </c>
      <c r="K11" s="7">
        <v>55</v>
      </c>
      <c r="L11" s="7">
        <v>201</v>
      </c>
      <c r="M11" s="91">
        <f t="shared" si="3"/>
        <v>485</v>
      </c>
      <c r="N11" s="8">
        <f t="shared" si="1"/>
        <v>3.0917525773195877</v>
      </c>
      <c r="O11" s="40">
        <f t="shared" si="2"/>
        <v>1.0215886257321565</v>
      </c>
      <c r="P11" s="7">
        <v>6</v>
      </c>
      <c r="Q11" s="7">
        <v>0</v>
      </c>
      <c r="R11" s="7" t="s">
        <v>568</v>
      </c>
    </row>
    <row r="12" spans="2:18" ht="23.25">
      <c r="B12" s="71" t="s">
        <v>240</v>
      </c>
      <c r="C12" s="71" t="s">
        <v>385</v>
      </c>
      <c r="D12" s="85" t="s">
        <v>30</v>
      </c>
      <c r="E12" s="7">
        <v>2</v>
      </c>
      <c r="F12" s="7">
        <v>14</v>
      </c>
      <c r="G12" s="7">
        <v>21</v>
      </c>
      <c r="H12" s="7">
        <v>13</v>
      </c>
      <c r="I12" s="7">
        <v>15</v>
      </c>
      <c r="J12" s="7">
        <v>8</v>
      </c>
      <c r="K12" s="7">
        <v>9</v>
      </c>
      <c r="L12" s="7">
        <v>12</v>
      </c>
      <c r="M12" s="91">
        <f t="shared" si="3"/>
        <v>94</v>
      </c>
      <c r="N12" s="8">
        <f t="shared" si="1"/>
        <v>2.2606382978723403</v>
      </c>
      <c r="O12" s="40">
        <f t="shared" si="2"/>
        <v>1.0358692603271518</v>
      </c>
      <c r="P12" s="7">
        <v>0</v>
      </c>
      <c r="Q12" s="7">
        <v>0</v>
      </c>
      <c r="R12" s="7" t="s">
        <v>569</v>
      </c>
    </row>
    <row r="13" spans="2:18" ht="23.25">
      <c r="B13" s="71" t="s">
        <v>239</v>
      </c>
      <c r="C13" s="71" t="s">
        <v>40</v>
      </c>
      <c r="D13" s="85" t="s">
        <v>30</v>
      </c>
      <c r="E13" s="7">
        <v>2</v>
      </c>
      <c r="F13" s="7">
        <v>2</v>
      </c>
      <c r="G13" s="7">
        <v>2</v>
      </c>
      <c r="H13" s="7">
        <v>14</v>
      </c>
      <c r="I13" s="7">
        <v>16</v>
      </c>
      <c r="J13" s="7">
        <v>11</v>
      </c>
      <c r="K13" s="7">
        <v>12</v>
      </c>
      <c r="L13" s="7">
        <v>36</v>
      </c>
      <c r="M13" s="91">
        <f t="shared" si="3"/>
        <v>95</v>
      </c>
      <c r="N13" s="8">
        <f t="shared" si="1"/>
        <v>3.0736842105263156</v>
      </c>
      <c r="O13" s="40">
        <f t="shared" si="2"/>
        <v>0.9568820557926996</v>
      </c>
      <c r="P13" s="7">
        <v>0</v>
      </c>
      <c r="Q13" s="7">
        <v>0</v>
      </c>
      <c r="R13" s="7" t="s">
        <v>569</v>
      </c>
    </row>
    <row r="14" spans="2:18" ht="23.25">
      <c r="B14" s="71" t="s">
        <v>657</v>
      </c>
      <c r="C14" s="71" t="s">
        <v>658</v>
      </c>
      <c r="D14" s="85" t="s">
        <v>30</v>
      </c>
      <c r="E14" s="7">
        <v>0</v>
      </c>
      <c r="F14" s="7">
        <v>0</v>
      </c>
      <c r="G14" s="7">
        <v>0</v>
      </c>
      <c r="H14" s="7">
        <v>1</v>
      </c>
      <c r="I14" s="7">
        <v>1</v>
      </c>
      <c r="J14" s="7">
        <v>4</v>
      </c>
      <c r="K14" s="7">
        <v>3</v>
      </c>
      <c r="L14" s="7">
        <v>18</v>
      </c>
      <c r="M14" s="91">
        <f t="shared" si="3"/>
        <v>27</v>
      </c>
      <c r="N14" s="8">
        <f t="shared" si="1"/>
        <v>3.6666666666666665</v>
      </c>
      <c r="O14" s="40">
        <f t="shared" si="2"/>
        <v>0.5443310539518186</v>
      </c>
      <c r="P14" s="7">
        <v>0</v>
      </c>
      <c r="Q14" s="7">
        <v>0</v>
      </c>
      <c r="R14" s="7" t="s">
        <v>569</v>
      </c>
    </row>
    <row r="15" spans="2:18" ht="23.25">
      <c r="B15" s="71" t="s">
        <v>244</v>
      </c>
      <c r="C15" s="71" t="s">
        <v>389</v>
      </c>
      <c r="D15" s="85" t="s">
        <v>30</v>
      </c>
      <c r="E15" s="7">
        <v>3</v>
      </c>
      <c r="F15" s="7">
        <v>1</v>
      </c>
      <c r="G15" s="7">
        <v>3</v>
      </c>
      <c r="H15" s="7">
        <v>4</v>
      </c>
      <c r="I15" s="7">
        <v>6</v>
      </c>
      <c r="J15" s="7">
        <v>26</v>
      </c>
      <c r="K15" s="7">
        <v>22</v>
      </c>
      <c r="L15" s="7">
        <v>30</v>
      </c>
      <c r="M15" s="91">
        <f t="shared" si="3"/>
        <v>95</v>
      </c>
      <c r="N15" s="8">
        <f t="shared" si="1"/>
        <v>3.194736842105263</v>
      </c>
      <c r="O15" s="40">
        <f t="shared" si="2"/>
        <v>0.8893958234374173</v>
      </c>
      <c r="P15" s="7">
        <v>0</v>
      </c>
      <c r="Q15" s="7">
        <v>0</v>
      </c>
      <c r="R15" s="9" t="s">
        <v>570</v>
      </c>
    </row>
    <row r="16" spans="2:18" ht="23.25">
      <c r="B16" s="71" t="s">
        <v>243</v>
      </c>
      <c r="C16" s="71" t="s">
        <v>40</v>
      </c>
      <c r="D16" s="85" t="s">
        <v>30</v>
      </c>
      <c r="E16" s="7">
        <v>2</v>
      </c>
      <c r="F16" s="7">
        <v>6</v>
      </c>
      <c r="G16" s="7">
        <v>2</v>
      </c>
      <c r="H16" s="7">
        <v>5</v>
      </c>
      <c r="I16" s="7">
        <v>14</v>
      </c>
      <c r="J16" s="7">
        <v>14</v>
      </c>
      <c r="K16" s="7">
        <v>19</v>
      </c>
      <c r="L16" s="7">
        <v>33</v>
      </c>
      <c r="M16" s="91">
        <f t="shared" si="3"/>
        <v>95</v>
      </c>
      <c r="N16" s="8">
        <f t="shared" si="1"/>
        <v>3.1</v>
      </c>
      <c r="O16" s="40">
        <f t="shared" si="2"/>
        <v>0.9830136262909496</v>
      </c>
      <c r="P16" s="7">
        <v>0</v>
      </c>
      <c r="Q16" s="7">
        <v>0</v>
      </c>
      <c r="R16" s="9" t="s">
        <v>570</v>
      </c>
    </row>
    <row r="17" spans="2:18" ht="23.25">
      <c r="B17" s="71" t="s">
        <v>460</v>
      </c>
      <c r="C17" s="71" t="s">
        <v>61</v>
      </c>
      <c r="D17" s="85" t="s">
        <v>30</v>
      </c>
      <c r="E17" s="7">
        <v>12</v>
      </c>
      <c r="F17" s="7">
        <v>54</v>
      </c>
      <c r="G17" s="7">
        <v>39</v>
      </c>
      <c r="H17" s="7">
        <v>63</v>
      </c>
      <c r="I17" s="7">
        <v>54</v>
      </c>
      <c r="J17" s="7">
        <v>70</v>
      </c>
      <c r="K17" s="7">
        <v>56</v>
      </c>
      <c r="L17" s="7">
        <v>176</v>
      </c>
      <c r="M17" s="91">
        <f t="shared" si="3"/>
        <v>524</v>
      </c>
      <c r="N17" s="8">
        <f t="shared" si="1"/>
        <v>2.8311068702290076</v>
      </c>
      <c r="O17" s="40">
        <f t="shared" si="2"/>
        <v>1.1250979245042596</v>
      </c>
      <c r="P17" s="7">
        <v>0</v>
      </c>
      <c r="Q17" s="7">
        <v>0</v>
      </c>
      <c r="R17" s="9" t="s">
        <v>570</v>
      </c>
    </row>
    <row r="18" spans="2:18" ht="23.25">
      <c r="B18" s="71" t="s">
        <v>659</v>
      </c>
      <c r="C18" s="71" t="s">
        <v>658</v>
      </c>
      <c r="D18" s="85" t="s">
        <v>30</v>
      </c>
      <c r="E18" s="7">
        <v>2</v>
      </c>
      <c r="F18" s="7">
        <v>0</v>
      </c>
      <c r="G18" s="7">
        <v>0</v>
      </c>
      <c r="H18" s="7">
        <v>0</v>
      </c>
      <c r="I18" s="7">
        <v>1</v>
      </c>
      <c r="J18" s="7">
        <v>1</v>
      </c>
      <c r="K18" s="7">
        <v>4</v>
      </c>
      <c r="L18" s="7">
        <v>21</v>
      </c>
      <c r="M18" s="91">
        <f t="shared" si="3"/>
        <v>29</v>
      </c>
      <c r="N18" s="8">
        <f t="shared" si="1"/>
        <v>3.5689655172413794</v>
      </c>
      <c r="O18" s="40">
        <f t="shared" si="2"/>
        <v>1.03160519321735</v>
      </c>
      <c r="P18" s="7">
        <v>0</v>
      </c>
      <c r="Q18" s="7">
        <v>0</v>
      </c>
      <c r="R18" s="9" t="s">
        <v>570</v>
      </c>
    </row>
    <row r="19" spans="8:13" ht="12.75">
      <c r="H19" s="158">
        <f aca="true" t="shared" si="4" ref="H19:M19">SUM(H2:H18)</f>
        <v>241</v>
      </c>
      <c r="I19" s="158">
        <f t="shared" si="4"/>
        <v>297</v>
      </c>
      <c r="J19" s="158">
        <f t="shared" si="4"/>
        <v>353</v>
      </c>
      <c r="K19" s="158">
        <f t="shared" si="4"/>
        <v>339</v>
      </c>
      <c r="L19" s="158">
        <f t="shared" si="4"/>
        <v>1178</v>
      </c>
      <c r="M19" s="158">
        <f t="shared" si="4"/>
        <v>2809</v>
      </c>
    </row>
    <row r="20" spans="8:13" ht="23.25">
      <c r="H20">
        <v>241</v>
      </c>
      <c r="I20">
        <v>297</v>
      </c>
      <c r="J20">
        <v>353</v>
      </c>
      <c r="K20">
        <v>339</v>
      </c>
      <c r="L20">
        <v>1178</v>
      </c>
      <c r="M20" s="91">
        <f>SUM(H20:L20)</f>
        <v>2408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R12"/>
  <sheetViews>
    <sheetView zoomScalePageLayoutView="0" workbookViewId="0" topLeftCell="A1">
      <selection activeCell="B15" sqref="B15"/>
    </sheetView>
  </sheetViews>
  <sheetFormatPr defaultColWidth="9.140625" defaultRowHeight="12.75"/>
  <cols>
    <col min="3" max="3" width="17.140625" style="0" customWidth="1"/>
  </cols>
  <sheetData>
    <row r="2" spans="2:18" ht="23.25">
      <c r="B2" s="22" t="s">
        <v>94</v>
      </c>
      <c r="C2" s="22" t="s">
        <v>260</v>
      </c>
      <c r="D2" s="7" t="s">
        <v>31</v>
      </c>
      <c r="E2" s="7">
        <v>46</v>
      </c>
      <c r="F2" s="7">
        <v>76</v>
      </c>
      <c r="G2" s="7">
        <v>113</v>
      </c>
      <c r="H2" s="7">
        <v>105</v>
      </c>
      <c r="I2" s="7">
        <v>70</v>
      </c>
      <c r="J2" s="7">
        <v>55</v>
      </c>
      <c r="K2" s="7">
        <v>25</v>
      </c>
      <c r="L2" s="7">
        <v>55</v>
      </c>
      <c r="M2" s="91">
        <f aca="true" t="shared" si="0" ref="M2:M7">SUM(E2:L2)</f>
        <v>545</v>
      </c>
      <c r="N2" s="8">
        <f aca="true" t="shared" si="1" ref="N2:N7">((4*L2)+(3.5*K2)+(3*J2)+(2.5*I2)+(2*H2)+(1.5*G2)+(F2))/M2</f>
        <v>2.0238532110091745</v>
      </c>
      <c r="O2" s="40">
        <f aca="true" t="shared" si="2" ref="O2:O7">SQRT((16*L2+12.25*K2+9*J2+6.25*I2+4*H2+2.25*G2+F2)/M2-(N2^2))</f>
        <v>1.080850759251291</v>
      </c>
      <c r="P2" s="7">
        <v>0</v>
      </c>
      <c r="Q2" s="7">
        <v>0</v>
      </c>
      <c r="R2" s="7" t="s">
        <v>558</v>
      </c>
    </row>
    <row r="3" spans="2:18" ht="23.25">
      <c r="B3" s="34" t="s">
        <v>166</v>
      </c>
      <c r="C3" s="22" t="s">
        <v>281</v>
      </c>
      <c r="D3" s="7" t="s">
        <v>31</v>
      </c>
      <c r="E3" s="7">
        <v>16</v>
      </c>
      <c r="F3" s="7">
        <v>123</v>
      </c>
      <c r="G3" s="7">
        <v>93</v>
      </c>
      <c r="H3" s="7">
        <v>89</v>
      </c>
      <c r="I3" s="7">
        <v>84</v>
      </c>
      <c r="J3" s="7">
        <v>32</v>
      </c>
      <c r="K3" s="7">
        <v>32</v>
      </c>
      <c r="L3" s="7">
        <v>44</v>
      </c>
      <c r="M3" s="91">
        <f t="shared" si="0"/>
        <v>513</v>
      </c>
      <c r="N3" s="8">
        <f t="shared" si="1"/>
        <v>2.016569200779727</v>
      </c>
      <c r="O3" s="40">
        <f t="shared" si="2"/>
        <v>0.9981553764533033</v>
      </c>
      <c r="P3" s="7">
        <v>0</v>
      </c>
      <c r="Q3" s="7">
        <v>0</v>
      </c>
      <c r="R3" s="7" t="s">
        <v>562</v>
      </c>
    </row>
    <row r="4" spans="2:18" ht="23.25">
      <c r="B4" s="22" t="s">
        <v>210</v>
      </c>
      <c r="C4" s="22" t="s">
        <v>304</v>
      </c>
      <c r="D4" s="7" t="s">
        <v>31</v>
      </c>
      <c r="E4" s="7">
        <v>1</v>
      </c>
      <c r="F4" s="7">
        <v>98</v>
      </c>
      <c r="G4" s="7">
        <v>55</v>
      </c>
      <c r="H4" s="7">
        <v>90</v>
      </c>
      <c r="I4" s="7">
        <v>103</v>
      </c>
      <c r="J4" s="7">
        <v>77</v>
      </c>
      <c r="K4" s="7">
        <v>56</v>
      </c>
      <c r="L4" s="7">
        <v>49</v>
      </c>
      <c r="M4" s="91">
        <f t="shared" si="0"/>
        <v>529</v>
      </c>
      <c r="N4" s="8">
        <f t="shared" si="1"/>
        <v>2.3459357277882797</v>
      </c>
      <c r="O4" s="40">
        <f t="shared" si="2"/>
        <v>0.9497723951949629</v>
      </c>
      <c r="P4" s="7">
        <v>0</v>
      </c>
      <c r="Q4" s="7">
        <v>0</v>
      </c>
      <c r="R4" s="9" t="s">
        <v>564</v>
      </c>
    </row>
    <row r="5" spans="2:18" ht="23.25">
      <c r="B5" s="71" t="s">
        <v>104</v>
      </c>
      <c r="C5" s="71" t="s">
        <v>260</v>
      </c>
      <c r="D5" s="85" t="s">
        <v>31</v>
      </c>
      <c r="E5" s="7">
        <v>12</v>
      </c>
      <c r="F5" s="7">
        <v>68</v>
      </c>
      <c r="G5" s="7">
        <v>66</v>
      </c>
      <c r="H5" s="7">
        <v>130</v>
      </c>
      <c r="I5" s="7">
        <v>102</v>
      </c>
      <c r="J5" s="7">
        <v>72</v>
      </c>
      <c r="K5" s="7">
        <v>32</v>
      </c>
      <c r="L5" s="7">
        <v>36</v>
      </c>
      <c r="M5" s="91">
        <f t="shared" si="0"/>
        <v>518</v>
      </c>
      <c r="N5" s="8">
        <f t="shared" si="1"/>
        <v>2.227799227799228</v>
      </c>
      <c r="O5" s="40">
        <f t="shared" si="2"/>
        <v>0.899506182756926</v>
      </c>
      <c r="P5" s="7">
        <v>1</v>
      </c>
      <c r="Q5" s="7">
        <v>8</v>
      </c>
      <c r="R5" s="7" t="s">
        <v>566</v>
      </c>
    </row>
    <row r="6" spans="2:18" ht="23.25">
      <c r="B6" s="85" t="s">
        <v>174</v>
      </c>
      <c r="C6" s="71" t="s">
        <v>281</v>
      </c>
      <c r="D6" s="85" t="s">
        <v>31</v>
      </c>
      <c r="E6" s="7">
        <v>42</v>
      </c>
      <c r="F6" s="7">
        <v>67</v>
      </c>
      <c r="G6" s="7">
        <v>104</v>
      </c>
      <c r="H6" s="7">
        <v>113</v>
      </c>
      <c r="I6" s="7">
        <v>56</v>
      </c>
      <c r="J6" s="7">
        <v>37</v>
      </c>
      <c r="K6" s="7">
        <v>43</v>
      </c>
      <c r="L6" s="7">
        <v>57</v>
      </c>
      <c r="M6" s="91">
        <f t="shared" si="0"/>
        <v>519</v>
      </c>
      <c r="N6" s="8">
        <f t="shared" si="1"/>
        <v>2.078034682080925</v>
      </c>
      <c r="O6" s="40">
        <f t="shared" si="2"/>
        <v>1.104893298517686</v>
      </c>
      <c r="P6" s="77">
        <v>0</v>
      </c>
      <c r="Q6" s="77">
        <v>9</v>
      </c>
      <c r="R6" s="7" t="s">
        <v>568</v>
      </c>
    </row>
    <row r="7" spans="2:18" ht="23.25">
      <c r="B7" s="71" t="s">
        <v>241</v>
      </c>
      <c r="C7" s="71" t="s">
        <v>304</v>
      </c>
      <c r="D7" s="85" t="s">
        <v>31</v>
      </c>
      <c r="E7" s="7">
        <v>16</v>
      </c>
      <c r="F7" s="7">
        <v>47</v>
      </c>
      <c r="G7" s="7">
        <v>55</v>
      </c>
      <c r="H7" s="7">
        <v>127</v>
      </c>
      <c r="I7" s="7">
        <v>77</v>
      </c>
      <c r="J7" s="7">
        <v>100</v>
      </c>
      <c r="K7" s="7">
        <v>81</v>
      </c>
      <c r="L7" s="7">
        <v>50</v>
      </c>
      <c r="M7" s="91">
        <f t="shared" si="0"/>
        <v>553</v>
      </c>
      <c r="N7" s="8">
        <f t="shared" si="1"/>
        <v>2.4584086799276674</v>
      </c>
      <c r="O7" s="40">
        <f t="shared" si="2"/>
        <v>0.9603753406903118</v>
      </c>
      <c r="P7" s="7">
        <v>0</v>
      </c>
      <c r="Q7" s="7">
        <v>0</v>
      </c>
      <c r="R7" s="7" t="s">
        <v>570</v>
      </c>
    </row>
    <row r="8" spans="8:13" ht="12.75">
      <c r="H8" s="158">
        <f aca="true" t="shared" si="3" ref="H8:M8">SUM(H2:H7)</f>
        <v>654</v>
      </c>
      <c r="I8" s="158">
        <f t="shared" si="3"/>
        <v>492</v>
      </c>
      <c r="J8" s="158">
        <f t="shared" si="3"/>
        <v>373</v>
      </c>
      <c r="K8" s="158">
        <f t="shared" si="3"/>
        <v>269</v>
      </c>
      <c r="L8" s="158">
        <f t="shared" si="3"/>
        <v>291</v>
      </c>
      <c r="M8" s="158">
        <f t="shared" si="3"/>
        <v>3177</v>
      </c>
    </row>
    <row r="9" ht="12.75">
      <c r="M9">
        <v>18</v>
      </c>
    </row>
    <row r="10" ht="12.75">
      <c r="M10" s="158">
        <f>SUM(M8:M9)</f>
        <v>3195</v>
      </c>
    </row>
    <row r="12" spans="8:13" ht="12.75">
      <c r="H12">
        <v>654</v>
      </c>
      <c r="I12" s="158">
        <v>492</v>
      </c>
      <c r="J12" s="158">
        <v>373</v>
      </c>
      <c r="K12" s="158">
        <v>269</v>
      </c>
      <c r="L12" s="158">
        <v>291</v>
      </c>
      <c r="M12" s="158">
        <f>SUM(H12:L12)</f>
        <v>2079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4"/>
  <sheetViews>
    <sheetView zoomScalePageLayoutView="0" workbookViewId="0" topLeftCell="A27">
      <selection activeCell="E14" sqref="E14:L14"/>
    </sheetView>
  </sheetViews>
  <sheetFormatPr defaultColWidth="9.140625" defaultRowHeight="12.75"/>
  <cols>
    <col min="1" max="1" width="6.8515625" style="2" customWidth="1"/>
    <col min="2" max="2" width="7.8515625" style="2" bestFit="1" customWidth="1"/>
    <col min="3" max="3" width="25.140625" style="2" bestFit="1" customWidth="1"/>
    <col min="4" max="4" width="10.7109375" style="2" bestFit="1" customWidth="1"/>
    <col min="5" max="5" width="5.57421875" style="2" customWidth="1"/>
    <col min="6" max="6" width="4.140625" style="2" customWidth="1"/>
    <col min="7" max="7" width="4.8515625" style="2" customWidth="1"/>
    <col min="8" max="12" width="5.421875" style="2" bestFit="1" customWidth="1"/>
    <col min="13" max="13" width="13.7109375" style="2" bestFit="1" customWidth="1"/>
    <col min="14" max="14" width="4.421875" style="2" bestFit="1" customWidth="1"/>
    <col min="15" max="15" width="5.421875" style="39" bestFit="1" customWidth="1"/>
    <col min="16" max="16" width="4.8515625" style="2" customWidth="1"/>
    <col min="17" max="17" width="5.00390625" style="2" customWidth="1"/>
    <col min="18" max="18" width="8.57421875" style="2" bestFit="1" customWidth="1"/>
    <col min="19" max="19" width="9.140625" style="1" customWidth="1"/>
    <col min="20" max="20" width="6.7109375" style="1" customWidth="1"/>
    <col min="21" max="21" width="5.00390625" style="1" bestFit="1" customWidth="1"/>
    <col min="22" max="23" width="4.421875" style="1" bestFit="1" customWidth="1"/>
    <col min="24" max="27" width="5.421875" style="1" bestFit="1" customWidth="1"/>
    <col min="28" max="29" width="4.8515625" style="1" customWidth="1"/>
    <col min="30" max="30" width="7.8515625" style="1" customWidth="1"/>
    <col min="31" max="32" width="9.421875" style="1" bestFit="1" customWidth="1"/>
    <col min="33" max="33" width="7.7109375" style="1" bestFit="1" customWidth="1"/>
    <col min="34" max="39" width="5.421875" style="1" customWidth="1"/>
    <col min="40" max="40" width="9.140625" style="1" customWidth="1"/>
    <col min="41" max="41" width="5.8515625" style="1" customWidth="1"/>
    <col min="42" max="42" width="6.421875" style="1" customWidth="1"/>
    <col min="43" max="43" width="9.140625" style="1" customWidth="1"/>
    <col min="44" max="51" width="5.28125" style="47" customWidth="1"/>
    <col min="52" max="16384" width="9.140625" style="1" customWidth="1"/>
  </cols>
  <sheetData>
    <row r="1" spans="1:18" ht="24" customHeight="1">
      <c r="A1" s="165" t="s">
        <v>42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18" ht="23.25" customHeight="1">
      <c r="A2" s="166" t="s">
        <v>555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53" ht="23.25">
      <c r="A3" s="167" t="s">
        <v>22</v>
      </c>
      <c r="B3" s="163" t="s">
        <v>0</v>
      </c>
      <c r="C3" s="163" t="s">
        <v>32</v>
      </c>
      <c r="D3" s="163" t="s">
        <v>29</v>
      </c>
      <c r="E3" s="159" t="s">
        <v>17</v>
      </c>
      <c r="F3" s="159"/>
      <c r="G3" s="159"/>
      <c r="H3" s="159"/>
      <c r="I3" s="159"/>
      <c r="J3" s="159"/>
      <c r="K3" s="159"/>
      <c r="L3" s="159"/>
      <c r="M3" s="9" t="s">
        <v>16</v>
      </c>
      <c r="N3" s="163" t="s">
        <v>20</v>
      </c>
      <c r="O3" s="161" t="s">
        <v>21</v>
      </c>
      <c r="P3" s="68"/>
      <c r="Q3" s="68"/>
      <c r="R3" s="163" t="s">
        <v>3</v>
      </c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Z3" s="47"/>
      <c r="BA3" s="47"/>
    </row>
    <row r="4" spans="1:53" ht="23.25">
      <c r="A4" s="167"/>
      <c r="B4" s="163"/>
      <c r="C4" s="163"/>
      <c r="D4" s="163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63"/>
      <c r="O4" s="161"/>
      <c r="P4" s="69" t="s">
        <v>1</v>
      </c>
      <c r="Q4" s="69" t="s">
        <v>2</v>
      </c>
      <c r="R4" s="163"/>
      <c r="T4" s="47"/>
      <c r="U4" s="47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47" t="s">
        <v>2</v>
      </c>
      <c r="AG4" s="47" t="s">
        <v>549</v>
      </c>
      <c r="AH4" s="47"/>
      <c r="AI4" s="47"/>
      <c r="AJ4" s="47"/>
      <c r="AK4" s="47"/>
      <c r="AL4" s="47"/>
      <c r="AM4" s="47"/>
      <c r="AN4" s="47"/>
      <c r="AO4" s="47"/>
      <c r="AP4" s="47"/>
      <c r="AQ4" s="47"/>
      <c r="AZ4" s="47"/>
      <c r="BA4" s="47"/>
    </row>
    <row r="5" spans="1:53" ht="23.25">
      <c r="A5" s="7" t="s">
        <v>23</v>
      </c>
      <c r="B5" s="7" t="s">
        <v>65</v>
      </c>
      <c r="C5" s="7" t="s">
        <v>314</v>
      </c>
      <c r="D5" s="7" t="s">
        <v>31</v>
      </c>
      <c r="E5" s="7">
        <v>14</v>
      </c>
      <c r="F5" s="7">
        <v>36</v>
      </c>
      <c r="G5" s="7">
        <v>33</v>
      </c>
      <c r="H5" s="7">
        <v>102</v>
      </c>
      <c r="I5" s="7">
        <v>68</v>
      </c>
      <c r="J5" s="7">
        <v>125</v>
      </c>
      <c r="K5" s="7">
        <v>79</v>
      </c>
      <c r="L5" s="7">
        <v>99</v>
      </c>
      <c r="M5" s="7">
        <f>SUM(E5:L5)</f>
        <v>556</v>
      </c>
      <c r="N5" s="19">
        <f aca="true" t="shared" si="0" ref="N5:N14">((4*L5)+(3.5*K5)+(3*J5)+(2.5*I5)+(2*H5)+(1.5*G5)+(F5))/M5</f>
        <v>2.710431654676259</v>
      </c>
      <c r="O5" s="35">
        <f>SQRT((16*L5+12.25*K5+9*J5+6.25*I5+4*H5+2.25*G5+F5)/M5-(N5^2))</f>
        <v>0.981281184632891</v>
      </c>
      <c r="P5" s="28">
        <v>0</v>
      </c>
      <c r="Q5" s="28">
        <v>0</v>
      </c>
      <c r="R5" s="72" t="s">
        <v>557</v>
      </c>
      <c r="T5" s="47" t="s">
        <v>23</v>
      </c>
      <c r="U5" s="47"/>
      <c r="V5" s="47">
        <f aca="true" t="shared" si="1" ref="V5:AC5">SUM(E5:E8)</f>
        <v>14</v>
      </c>
      <c r="W5" s="47">
        <f t="shared" si="1"/>
        <v>124</v>
      </c>
      <c r="X5" s="47">
        <f t="shared" si="1"/>
        <v>66</v>
      </c>
      <c r="Y5" s="47">
        <f t="shared" si="1"/>
        <v>201</v>
      </c>
      <c r="Z5" s="47">
        <f t="shared" si="1"/>
        <v>150</v>
      </c>
      <c r="AA5" s="47">
        <f t="shared" si="1"/>
        <v>223</v>
      </c>
      <c r="AB5" s="47">
        <f t="shared" si="1"/>
        <v>205</v>
      </c>
      <c r="AC5" s="47">
        <f t="shared" si="1"/>
        <v>248</v>
      </c>
      <c r="AD5" s="12">
        <f aca="true" t="shared" si="2" ref="AD5:AD10">SUM(V5:AC5)</f>
        <v>1231</v>
      </c>
      <c r="AE5" s="12">
        <f>SUM(P5:P8)</f>
        <v>0</v>
      </c>
      <c r="AF5" s="12">
        <f>SUM(Q5:Q8)</f>
        <v>0</v>
      </c>
      <c r="AG5" s="5">
        <f>((4*AC5)+(3.5*AB5)+(3*AA5)+(2.5*Z5)+(2*Y5)+(1.5*X5)+(W5))/AD5</f>
        <v>2.7445166531275387</v>
      </c>
      <c r="AH5" s="12"/>
      <c r="AI5" s="12"/>
      <c r="AJ5" s="12"/>
      <c r="AK5" s="12"/>
      <c r="AL5" s="12"/>
      <c r="AM5" s="12"/>
      <c r="AN5" s="47"/>
      <c r="AO5" s="12"/>
      <c r="AP5" s="12"/>
      <c r="AQ5" s="47"/>
      <c r="AR5" s="12"/>
      <c r="AS5" s="12"/>
      <c r="AT5" s="12"/>
      <c r="AU5" s="12"/>
      <c r="AV5" s="12"/>
      <c r="AW5" s="12"/>
      <c r="AX5" s="12"/>
      <c r="AY5" s="12"/>
      <c r="AZ5" s="47"/>
      <c r="BA5" s="47"/>
    </row>
    <row r="6" spans="1:53" ht="23.25">
      <c r="A6" s="10"/>
      <c r="B6" s="7" t="s">
        <v>67</v>
      </c>
      <c r="C6" s="7" t="s">
        <v>316</v>
      </c>
      <c r="D6" s="7" t="s">
        <v>30</v>
      </c>
      <c r="E6" s="7">
        <v>0</v>
      </c>
      <c r="F6" s="7">
        <v>88</v>
      </c>
      <c r="G6" s="7">
        <v>33</v>
      </c>
      <c r="H6" s="7">
        <v>95</v>
      </c>
      <c r="I6" s="7">
        <v>80</v>
      </c>
      <c r="J6" s="7">
        <v>79</v>
      </c>
      <c r="K6" s="7">
        <v>81</v>
      </c>
      <c r="L6" s="7">
        <v>89</v>
      </c>
      <c r="M6" s="7">
        <f aca="true" t="shared" si="3" ref="M6:M14">SUM(E6:L6)</f>
        <v>545</v>
      </c>
      <c r="N6" s="19">
        <f t="shared" si="0"/>
        <v>2.5761467889908256</v>
      </c>
      <c r="O6" s="35">
        <f aca="true" t="shared" si="4" ref="O6:O14">SQRT((16*L6+12.25*K6+9*J6+6.25*I6+4*H6+2.25*G6+F6)/M6-(N6^2))</f>
        <v>1.0069391427333576</v>
      </c>
      <c r="P6" s="28">
        <v>0</v>
      </c>
      <c r="Q6" s="28">
        <v>0</v>
      </c>
      <c r="R6" s="72" t="s">
        <v>558</v>
      </c>
      <c r="T6" s="47" t="s">
        <v>24</v>
      </c>
      <c r="U6" s="47"/>
      <c r="V6" s="47">
        <f aca="true" t="shared" si="5" ref="V6:AC6">SUM(E9:E10)</f>
        <v>33</v>
      </c>
      <c r="W6" s="47">
        <f t="shared" si="5"/>
        <v>98</v>
      </c>
      <c r="X6" s="47">
        <f t="shared" si="5"/>
        <v>92</v>
      </c>
      <c r="Y6" s="47">
        <f t="shared" si="5"/>
        <v>117</v>
      </c>
      <c r="Z6" s="47">
        <f t="shared" si="5"/>
        <v>168</v>
      </c>
      <c r="AA6" s="47">
        <f t="shared" si="5"/>
        <v>190</v>
      </c>
      <c r="AB6" s="47">
        <f t="shared" si="5"/>
        <v>160</v>
      </c>
      <c r="AC6" s="47">
        <f t="shared" si="5"/>
        <v>166</v>
      </c>
      <c r="AD6" s="12">
        <f t="shared" si="2"/>
        <v>1024</v>
      </c>
      <c r="AE6" s="12">
        <f>SUM(P9:P10)</f>
        <v>0</v>
      </c>
      <c r="AF6" s="12">
        <f>SUM(Q9:Q10)</f>
        <v>2</v>
      </c>
      <c r="AG6" s="5">
        <f aca="true" t="shared" si="6" ref="AG6:AG15">((4*AC6)+(3.5*AB6)+(3*AA6)+(2.5*Z6)+(2*Y6)+(1.5*X6)+(W6))/AD6</f>
        <v>2.62109375</v>
      </c>
      <c r="AH6" s="12"/>
      <c r="AI6" s="12"/>
      <c r="AJ6" s="12"/>
      <c r="AK6" s="12"/>
      <c r="AL6" s="12"/>
      <c r="AM6" s="12"/>
      <c r="AN6" s="47"/>
      <c r="AO6" s="12"/>
      <c r="AP6" s="12"/>
      <c r="AQ6" s="47"/>
      <c r="AR6" s="12"/>
      <c r="AS6" s="12"/>
      <c r="AT6" s="12"/>
      <c r="AU6" s="12"/>
      <c r="AV6" s="12"/>
      <c r="AW6" s="12"/>
      <c r="AX6" s="12"/>
      <c r="AY6" s="12"/>
      <c r="AZ6" s="47"/>
      <c r="BA6" s="47"/>
    </row>
    <row r="7" spans="1:53" ht="23.25">
      <c r="A7" s="10"/>
      <c r="B7" s="7" t="s">
        <v>68</v>
      </c>
      <c r="C7" s="7" t="s">
        <v>109</v>
      </c>
      <c r="D7" s="7" t="s">
        <v>31</v>
      </c>
      <c r="E7" s="7">
        <v>0</v>
      </c>
      <c r="F7" s="7">
        <v>0</v>
      </c>
      <c r="G7" s="7">
        <v>0</v>
      </c>
      <c r="H7" s="7">
        <v>4</v>
      </c>
      <c r="I7" s="7">
        <v>2</v>
      </c>
      <c r="J7" s="7">
        <v>11</v>
      </c>
      <c r="K7" s="7">
        <v>42</v>
      </c>
      <c r="L7" s="7">
        <v>28</v>
      </c>
      <c r="M7" s="7">
        <f t="shared" si="3"/>
        <v>87</v>
      </c>
      <c r="N7" s="19">
        <f t="shared" si="0"/>
        <v>3.5057471264367814</v>
      </c>
      <c r="O7" s="35">
        <f t="shared" si="4"/>
        <v>0.4883366847413342</v>
      </c>
      <c r="P7" s="28">
        <v>0</v>
      </c>
      <c r="Q7" s="28">
        <v>0</v>
      </c>
      <c r="R7" s="72" t="s">
        <v>557</v>
      </c>
      <c r="T7" s="47" t="s">
        <v>25</v>
      </c>
      <c r="U7" s="47"/>
      <c r="V7" s="47">
        <f aca="true" t="shared" si="7" ref="V7:AC7">SUM(E12:E13)</f>
        <v>4</v>
      </c>
      <c r="W7" s="47">
        <f t="shared" si="7"/>
        <v>94</v>
      </c>
      <c r="X7" s="47">
        <f t="shared" si="7"/>
        <v>73</v>
      </c>
      <c r="Y7" s="47">
        <f t="shared" si="7"/>
        <v>113</v>
      </c>
      <c r="Z7" s="47">
        <f t="shared" si="7"/>
        <v>177</v>
      </c>
      <c r="AA7" s="47">
        <f t="shared" si="7"/>
        <v>201</v>
      </c>
      <c r="AB7" s="47">
        <f t="shared" si="7"/>
        <v>233</v>
      </c>
      <c r="AC7" s="47">
        <f t="shared" si="7"/>
        <v>163</v>
      </c>
      <c r="AD7" s="12">
        <f t="shared" si="2"/>
        <v>1058</v>
      </c>
      <c r="AE7" s="12">
        <f>SUM(P12:P13)</f>
        <v>0</v>
      </c>
      <c r="AF7" s="12">
        <f>SUM(Q12:Q13)</f>
        <v>0</v>
      </c>
      <c r="AG7" s="5">
        <f t="shared" si="6"/>
        <v>2.7811909262759924</v>
      </c>
      <c r="AH7" s="12"/>
      <c r="AI7" s="12"/>
      <c r="AJ7" s="12"/>
      <c r="AK7" s="12"/>
      <c r="AL7" s="12"/>
      <c r="AM7" s="12"/>
      <c r="AN7" s="47"/>
      <c r="AO7" s="12"/>
      <c r="AP7" s="12"/>
      <c r="AQ7" s="47"/>
      <c r="AR7" s="12"/>
      <c r="AS7" s="12"/>
      <c r="AT7" s="12"/>
      <c r="AU7" s="12"/>
      <c r="AV7" s="12"/>
      <c r="AW7" s="12"/>
      <c r="AX7" s="12"/>
      <c r="AY7" s="12"/>
      <c r="AZ7" s="47"/>
      <c r="BA7" s="47"/>
    </row>
    <row r="8" spans="1:53" ht="23.25">
      <c r="A8" s="10"/>
      <c r="B8" s="7" t="s">
        <v>66</v>
      </c>
      <c r="C8" s="7" t="s">
        <v>403</v>
      </c>
      <c r="D8" s="7" t="s">
        <v>30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8</v>
      </c>
      <c r="K8" s="7">
        <v>3</v>
      </c>
      <c r="L8" s="7">
        <v>32</v>
      </c>
      <c r="M8" s="7">
        <f t="shared" si="3"/>
        <v>43</v>
      </c>
      <c r="N8" s="19">
        <f t="shared" si="0"/>
        <v>3.7790697674418605</v>
      </c>
      <c r="O8" s="35">
        <f t="shared" si="4"/>
        <v>0.3932915005880863</v>
      </c>
      <c r="P8" s="28">
        <v>0</v>
      </c>
      <c r="Q8" s="28">
        <v>0</v>
      </c>
      <c r="R8" s="72" t="s">
        <v>558</v>
      </c>
      <c r="T8" s="47" t="s">
        <v>26</v>
      </c>
      <c r="U8" s="47"/>
      <c r="V8" s="47">
        <f aca="true" t="shared" si="8" ref="V8:AC8">SUM(E29:E31)</f>
        <v>44</v>
      </c>
      <c r="W8" s="47">
        <f t="shared" si="8"/>
        <v>42</v>
      </c>
      <c r="X8" s="47">
        <f t="shared" si="8"/>
        <v>49</v>
      </c>
      <c r="Y8" s="47">
        <f t="shared" si="8"/>
        <v>81</v>
      </c>
      <c r="Z8" s="47">
        <f t="shared" si="8"/>
        <v>127</v>
      </c>
      <c r="AA8" s="47">
        <f t="shared" si="8"/>
        <v>220</v>
      </c>
      <c r="AB8" s="47">
        <f t="shared" si="8"/>
        <v>339</v>
      </c>
      <c r="AC8" s="47">
        <f t="shared" si="8"/>
        <v>291</v>
      </c>
      <c r="AD8" s="12">
        <f t="shared" si="2"/>
        <v>1193</v>
      </c>
      <c r="AE8" s="12">
        <f>SUM(P29:P31)</f>
        <v>0</v>
      </c>
      <c r="AF8" s="12">
        <f>SUM(Q29:Q31)</f>
        <v>11</v>
      </c>
      <c r="AG8" s="5">
        <f t="shared" si="6"/>
        <v>3.0222129086336964</v>
      </c>
      <c r="AH8" s="12"/>
      <c r="AI8" s="12"/>
      <c r="AJ8" s="12"/>
      <c r="AK8" s="12"/>
      <c r="AL8" s="12"/>
      <c r="AM8" s="12"/>
      <c r="AN8" s="47"/>
      <c r="AO8" s="12"/>
      <c r="AP8" s="12"/>
      <c r="AQ8" s="47"/>
      <c r="AZ8" s="47"/>
      <c r="BA8" s="47"/>
    </row>
    <row r="9" spans="1:53" ht="23.25">
      <c r="A9" s="7" t="s">
        <v>24</v>
      </c>
      <c r="B9" s="7" t="s">
        <v>110</v>
      </c>
      <c r="C9" s="7" t="s">
        <v>265</v>
      </c>
      <c r="D9" s="7" t="s">
        <v>31</v>
      </c>
      <c r="E9" s="7">
        <v>18</v>
      </c>
      <c r="F9" s="7">
        <v>58</v>
      </c>
      <c r="G9" s="7">
        <v>45</v>
      </c>
      <c r="H9" s="7">
        <v>69</v>
      </c>
      <c r="I9" s="7">
        <v>80</v>
      </c>
      <c r="J9" s="7">
        <v>86</v>
      </c>
      <c r="K9" s="7">
        <v>74</v>
      </c>
      <c r="L9" s="7">
        <v>83</v>
      </c>
      <c r="M9" s="7">
        <f t="shared" si="3"/>
        <v>513</v>
      </c>
      <c r="N9" s="19">
        <f t="shared" si="0"/>
        <v>2.5584795321637426</v>
      </c>
      <c r="O9" s="35">
        <f t="shared" si="4"/>
        <v>1.068552439451556</v>
      </c>
      <c r="P9" s="28">
        <v>0</v>
      </c>
      <c r="Q9" s="28">
        <v>0</v>
      </c>
      <c r="R9" s="28" t="s">
        <v>561</v>
      </c>
      <c r="T9" s="47" t="s">
        <v>27</v>
      </c>
      <c r="U9" s="12"/>
      <c r="V9" s="12">
        <f aca="true" t="shared" si="9" ref="V9:AC9">SUM(E32:E35)</f>
        <v>39</v>
      </c>
      <c r="W9" s="12">
        <f t="shared" si="9"/>
        <v>46</v>
      </c>
      <c r="X9" s="12">
        <f t="shared" si="9"/>
        <v>58</v>
      </c>
      <c r="Y9" s="12">
        <f t="shared" si="9"/>
        <v>114</v>
      </c>
      <c r="Z9" s="12">
        <f t="shared" si="9"/>
        <v>147</v>
      </c>
      <c r="AA9" s="12">
        <f t="shared" si="9"/>
        <v>254</v>
      </c>
      <c r="AB9" s="12">
        <f t="shared" si="9"/>
        <v>256</v>
      </c>
      <c r="AC9" s="12">
        <f t="shared" si="9"/>
        <v>302</v>
      </c>
      <c r="AD9" s="12">
        <f t="shared" si="2"/>
        <v>1216</v>
      </c>
      <c r="AE9" s="12">
        <f>SUM(P32:P35)</f>
        <v>0</v>
      </c>
      <c r="AF9" s="12">
        <f>SUM(Q32:Q35)</f>
        <v>0</v>
      </c>
      <c r="AG9" s="5">
        <f t="shared" si="6"/>
        <v>2.956003289473684</v>
      </c>
      <c r="AH9" s="12"/>
      <c r="AI9" s="12"/>
      <c r="AJ9" s="12"/>
      <c r="AK9" s="12"/>
      <c r="AL9" s="12"/>
      <c r="AM9" s="12"/>
      <c r="AN9" s="47"/>
      <c r="AO9" s="12"/>
      <c r="AP9" s="12"/>
      <c r="AQ9" s="47"/>
      <c r="AZ9" s="47"/>
      <c r="BA9" s="47"/>
    </row>
    <row r="10" spans="1:53" ht="23.25">
      <c r="A10" s="9"/>
      <c r="B10" s="7" t="s">
        <v>111</v>
      </c>
      <c r="C10" s="7" t="s">
        <v>266</v>
      </c>
      <c r="D10" s="7" t="s">
        <v>31</v>
      </c>
      <c r="E10" s="7">
        <v>15</v>
      </c>
      <c r="F10" s="7">
        <v>40</v>
      </c>
      <c r="G10" s="7">
        <v>47</v>
      </c>
      <c r="H10" s="7">
        <v>48</v>
      </c>
      <c r="I10" s="7">
        <v>88</v>
      </c>
      <c r="J10" s="7">
        <v>104</v>
      </c>
      <c r="K10" s="7">
        <v>86</v>
      </c>
      <c r="L10" s="7">
        <v>83</v>
      </c>
      <c r="M10" s="7">
        <f t="shared" si="3"/>
        <v>511</v>
      </c>
      <c r="N10" s="19">
        <f t="shared" si="0"/>
        <v>2.683953033268102</v>
      </c>
      <c r="O10" s="35">
        <f t="shared" si="4"/>
        <v>1.0128416312560795</v>
      </c>
      <c r="P10" s="28">
        <v>0</v>
      </c>
      <c r="Q10" s="28">
        <v>2</v>
      </c>
      <c r="R10" s="28" t="s">
        <v>562</v>
      </c>
      <c r="T10" s="47" t="s">
        <v>28</v>
      </c>
      <c r="U10" s="47"/>
      <c r="V10" s="47">
        <f>SUM(E36:E39)</f>
        <v>26</v>
      </c>
      <c r="W10" s="47">
        <f aca="true" t="shared" si="10" ref="W10:AC10">SUM(F36:F39)</f>
        <v>1</v>
      </c>
      <c r="X10" s="47">
        <f t="shared" si="10"/>
        <v>6</v>
      </c>
      <c r="Y10" s="47">
        <f t="shared" si="10"/>
        <v>28</v>
      </c>
      <c r="Z10" s="47">
        <f t="shared" si="10"/>
        <v>29</v>
      </c>
      <c r="AA10" s="47">
        <f t="shared" si="10"/>
        <v>132</v>
      </c>
      <c r="AB10" s="47">
        <f t="shared" si="10"/>
        <v>262</v>
      </c>
      <c r="AC10" s="47">
        <f t="shared" si="10"/>
        <v>807</v>
      </c>
      <c r="AD10" s="12">
        <f t="shared" si="2"/>
        <v>1291</v>
      </c>
      <c r="AE10" s="12">
        <f>SUM(P36:P39)</f>
        <v>0</v>
      </c>
      <c r="AF10" s="12">
        <f>SUM(Q36:Q39)</f>
        <v>0</v>
      </c>
      <c r="AG10" s="5">
        <f t="shared" si="6"/>
        <v>3.6247095274980636</v>
      </c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Z10" s="47"/>
      <c r="BA10" s="47"/>
    </row>
    <row r="11" spans="1:53" ht="23.25">
      <c r="A11" s="9"/>
      <c r="B11" s="7" t="s">
        <v>559</v>
      </c>
      <c r="C11" s="7" t="s">
        <v>560</v>
      </c>
      <c r="D11" s="7" t="s">
        <v>30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3</v>
      </c>
      <c r="K11" s="7">
        <v>10</v>
      </c>
      <c r="L11" s="7">
        <v>15</v>
      </c>
      <c r="M11" s="7">
        <f>SUM(E11:L11)</f>
        <v>28</v>
      </c>
      <c r="N11" s="19">
        <f>((4*L11)+(3.5*K11)+(3*J11)+(2.5*I11)+(2*H11)+(1.5*G11)+(F11))/M11</f>
        <v>3.7142857142857144</v>
      </c>
      <c r="O11" s="35">
        <f>SQRT((16*L11+12.25*K11+9*J11+6.25*I11+4*H11+2.25*G11+F11)/M11-(N11^2))</f>
        <v>0.33881546358947</v>
      </c>
      <c r="P11" s="28">
        <v>0</v>
      </c>
      <c r="Q11" s="28">
        <v>0</v>
      </c>
      <c r="R11" s="28" t="s">
        <v>562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12"/>
      <c r="AE11" s="12"/>
      <c r="AF11" s="12"/>
      <c r="AG11" s="5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Z11" s="47"/>
      <c r="BA11" s="47"/>
    </row>
    <row r="12" spans="1:53" ht="23.25">
      <c r="A12" s="7" t="s">
        <v>25</v>
      </c>
      <c r="B12" s="7" t="s">
        <v>185</v>
      </c>
      <c r="C12" s="7" t="s">
        <v>287</v>
      </c>
      <c r="D12" s="7" t="s">
        <v>31</v>
      </c>
      <c r="E12" s="7">
        <v>2</v>
      </c>
      <c r="F12" s="7">
        <v>44</v>
      </c>
      <c r="G12" s="7">
        <v>34</v>
      </c>
      <c r="H12" s="7">
        <v>44</v>
      </c>
      <c r="I12" s="7">
        <v>84</v>
      </c>
      <c r="J12" s="7">
        <v>108</v>
      </c>
      <c r="K12" s="7">
        <v>131</v>
      </c>
      <c r="L12" s="7">
        <v>82</v>
      </c>
      <c r="M12" s="7">
        <f t="shared" si="3"/>
        <v>529</v>
      </c>
      <c r="N12" s="19">
        <f t="shared" si="0"/>
        <v>2.8421550094517958</v>
      </c>
      <c r="O12" s="35">
        <f t="shared" si="4"/>
        <v>0.9089659919159692</v>
      </c>
      <c r="P12" s="28">
        <v>0</v>
      </c>
      <c r="Q12" s="28">
        <v>0</v>
      </c>
      <c r="R12" s="28" t="s">
        <v>563</v>
      </c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Z12" s="47"/>
      <c r="BA12" s="47"/>
    </row>
    <row r="13" spans="1:53" ht="23.25">
      <c r="A13" s="10"/>
      <c r="B13" s="7" t="s">
        <v>288</v>
      </c>
      <c r="C13" s="7" t="s">
        <v>289</v>
      </c>
      <c r="D13" s="7" t="s">
        <v>31</v>
      </c>
      <c r="E13" s="7">
        <v>2</v>
      </c>
      <c r="F13" s="7">
        <v>50</v>
      </c>
      <c r="G13" s="7">
        <v>39</v>
      </c>
      <c r="H13" s="7">
        <v>69</v>
      </c>
      <c r="I13" s="7">
        <v>93</v>
      </c>
      <c r="J13" s="7">
        <v>93</v>
      </c>
      <c r="K13" s="7">
        <v>102</v>
      </c>
      <c r="L13" s="7">
        <v>81</v>
      </c>
      <c r="M13" s="7">
        <f>SUM(E13:L13)</f>
        <v>529</v>
      </c>
      <c r="N13" s="19">
        <f>((4*L13)+(3.5*K13)+(3*J13)+(2.5*I13)+(2*H13)+(1.5*G13)+(F13))/M13</f>
        <v>2.720226843100189</v>
      </c>
      <c r="O13" s="35">
        <f>SQRT((16*L13+12.25*K13+9*J13+6.25*I13+4*H13+2.25*G13+F13)/M13-(N13^2))</f>
        <v>0.935635175191905</v>
      </c>
      <c r="P13" s="28">
        <v>0</v>
      </c>
      <c r="Q13" s="28">
        <v>0</v>
      </c>
      <c r="R13" s="28" t="s">
        <v>564</v>
      </c>
      <c r="T13" s="1" t="s">
        <v>554</v>
      </c>
      <c r="V13" s="1">
        <f>SUM(V5:V7)</f>
        <v>51</v>
      </c>
      <c r="W13" s="1">
        <f aca="true" t="shared" si="11" ref="W13:AF13">SUM(W5:W7)</f>
        <v>316</v>
      </c>
      <c r="X13" s="1">
        <f t="shared" si="11"/>
        <v>231</v>
      </c>
      <c r="Y13" s="1">
        <f t="shared" si="11"/>
        <v>431</v>
      </c>
      <c r="Z13" s="1">
        <f t="shared" si="11"/>
        <v>495</v>
      </c>
      <c r="AA13" s="1">
        <f t="shared" si="11"/>
        <v>614</v>
      </c>
      <c r="AB13" s="1">
        <f t="shared" si="11"/>
        <v>598</v>
      </c>
      <c r="AC13" s="1">
        <f t="shared" si="11"/>
        <v>577</v>
      </c>
      <c r="AD13" s="1">
        <f t="shared" si="11"/>
        <v>3313</v>
      </c>
      <c r="AE13" s="1">
        <f t="shared" si="11"/>
        <v>0</v>
      </c>
      <c r="AF13" s="1">
        <f t="shared" si="11"/>
        <v>2</v>
      </c>
      <c r="AG13" s="13">
        <f t="shared" si="6"/>
        <v>2.7180802897675824</v>
      </c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Z13" s="47"/>
      <c r="BA13" s="47"/>
    </row>
    <row r="14" spans="1:53" ht="23.25">
      <c r="A14" s="159" t="s">
        <v>41</v>
      </c>
      <c r="B14" s="159"/>
      <c r="C14" s="159"/>
      <c r="D14" s="159"/>
      <c r="E14" s="7">
        <f aca="true" t="shared" si="12" ref="E14:L14">SUM(E5:E13)</f>
        <v>51</v>
      </c>
      <c r="F14" s="7">
        <f t="shared" si="12"/>
        <v>316</v>
      </c>
      <c r="G14" s="7">
        <f t="shared" si="12"/>
        <v>231</v>
      </c>
      <c r="H14" s="7">
        <f t="shared" si="12"/>
        <v>431</v>
      </c>
      <c r="I14" s="7">
        <f t="shared" si="12"/>
        <v>495</v>
      </c>
      <c r="J14" s="7">
        <f t="shared" si="12"/>
        <v>617</v>
      </c>
      <c r="K14" s="7">
        <f t="shared" si="12"/>
        <v>608</v>
      </c>
      <c r="L14" s="7">
        <f t="shared" si="12"/>
        <v>592</v>
      </c>
      <c r="M14" s="7">
        <f t="shared" si="3"/>
        <v>3341</v>
      </c>
      <c r="N14" s="19">
        <f t="shared" si="0"/>
        <v>2.726429212810536</v>
      </c>
      <c r="O14" s="35">
        <f t="shared" si="4"/>
        <v>0.9925578052989514</v>
      </c>
      <c r="P14" s="7">
        <f>SUM(P5:P13)</f>
        <v>0</v>
      </c>
      <c r="Q14" s="7">
        <f>SUM(Q5:Q13)</f>
        <v>2</v>
      </c>
      <c r="R14" s="9" t="s">
        <v>18</v>
      </c>
      <c r="T14" s="1" t="s">
        <v>178</v>
      </c>
      <c r="U14" s="2" t="s">
        <v>18</v>
      </c>
      <c r="V14" s="2">
        <f>SUM(V8:V10)</f>
        <v>109</v>
      </c>
      <c r="W14" s="2">
        <f aca="true" t="shared" si="13" ref="W14:AF14">SUM(W8:W10)</f>
        <v>89</v>
      </c>
      <c r="X14" s="2">
        <f t="shared" si="13"/>
        <v>113</v>
      </c>
      <c r="Y14" s="2">
        <f t="shared" si="13"/>
        <v>223</v>
      </c>
      <c r="Z14" s="2">
        <f t="shared" si="13"/>
        <v>303</v>
      </c>
      <c r="AA14" s="2">
        <f t="shared" si="13"/>
        <v>606</v>
      </c>
      <c r="AB14" s="2">
        <f t="shared" si="13"/>
        <v>857</v>
      </c>
      <c r="AC14" s="2">
        <f t="shared" si="13"/>
        <v>1400</v>
      </c>
      <c r="AD14" s="2">
        <f t="shared" si="13"/>
        <v>3700</v>
      </c>
      <c r="AE14" s="2">
        <f t="shared" si="13"/>
        <v>0</v>
      </c>
      <c r="AF14" s="2">
        <f t="shared" si="13"/>
        <v>11</v>
      </c>
      <c r="AG14" s="13">
        <f t="shared" si="6"/>
        <v>3.2106756756756756</v>
      </c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Z14" s="47"/>
      <c r="BA14" s="47"/>
    </row>
    <row r="15" spans="1:53" ht="23.25">
      <c r="A15" s="159" t="s">
        <v>43</v>
      </c>
      <c r="B15" s="159"/>
      <c r="C15" s="159"/>
      <c r="D15" s="159"/>
      <c r="E15" s="8">
        <f>(E14*100)/$M14</f>
        <v>1.5264890751272073</v>
      </c>
      <c r="F15" s="8">
        <f aca="true" t="shared" si="14" ref="F15:L15">(F14*100)/$M14</f>
        <v>9.45824603412152</v>
      </c>
      <c r="G15" s="8">
        <f t="shared" si="14"/>
        <v>6.914097575576175</v>
      </c>
      <c r="H15" s="8">
        <f t="shared" si="14"/>
        <v>12.900329242741694</v>
      </c>
      <c r="I15" s="8">
        <f t="shared" si="14"/>
        <v>14.815923376234661</v>
      </c>
      <c r="J15" s="8">
        <f t="shared" si="14"/>
        <v>18.467524693205625</v>
      </c>
      <c r="K15" s="8">
        <f t="shared" si="14"/>
        <v>18.198144268183178</v>
      </c>
      <c r="L15" s="8">
        <f t="shared" si="14"/>
        <v>17.719245734809938</v>
      </c>
      <c r="M15" s="8">
        <f>((M14-(P14+Q14))*100)/$M14</f>
        <v>99.94013768332835</v>
      </c>
      <c r="N15" s="14" t="s">
        <v>18</v>
      </c>
      <c r="O15" s="36" t="s">
        <v>18</v>
      </c>
      <c r="P15" s="8">
        <f>(P14*100)/$M14</f>
        <v>0</v>
      </c>
      <c r="Q15" s="8">
        <f>(Q14*100)/$M14</f>
        <v>0.059862316671655195</v>
      </c>
      <c r="R15" s="11"/>
      <c r="T15" s="1" t="s">
        <v>550</v>
      </c>
      <c r="U15" s="2"/>
      <c r="V15" s="2">
        <f>SUM(V5:V10)</f>
        <v>160</v>
      </c>
      <c r="W15" s="2">
        <f aca="true" t="shared" si="15" ref="W15:AF15">SUM(W5:W10)</f>
        <v>405</v>
      </c>
      <c r="X15" s="2">
        <f t="shared" si="15"/>
        <v>344</v>
      </c>
      <c r="Y15" s="2">
        <f t="shared" si="15"/>
        <v>654</v>
      </c>
      <c r="Z15" s="2">
        <f t="shared" si="15"/>
        <v>798</v>
      </c>
      <c r="AA15" s="2">
        <f t="shared" si="15"/>
        <v>1220</v>
      </c>
      <c r="AB15" s="2">
        <f t="shared" si="15"/>
        <v>1455</v>
      </c>
      <c r="AC15" s="2">
        <f t="shared" si="15"/>
        <v>1977</v>
      </c>
      <c r="AD15" s="2">
        <f t="shared" si="15"/>
        <v>7013</v>
      </c>
      <c r="AE15" s="2">
        <f t="shared" si="15"/>
        <v>0</v>
      </c>
      <c r="AF15" s="2">
        <f t="shared" si="15"/>
        <v>13</v>
      </c>
      <c r="AG15" s="13">
        <f t="shared" si="6"/>
        <v>2.977969485241694</v>
      </c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Z15" s="47"/>
      <c r="BA15" s="47"/>
    </row>
    <row r="16" spans="1:53" ht="23.25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7"/>
      <c r="P16" s="13"/>
      <c r="Q16" s="13"/>
      <c r="R16" s="12"/>
      <c r="U16" s="2" t="s">
        <v>18</v>
      </c>
      <c r="V16" s="2"/>
      <c r="W16" s="2"/>
      <c r="X16" s="2"/>
      <c r="Y16" s="2"/>
      <c r="Z16" s="2"/>
      <c r="AA16" s="2"/>
      <c r="AB16" s="2"/>
      <c r="AC16" s="2"/>
      <c r="AE16" s="5"/>
      <c r="AF16" s="3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Z16" s="47"/>
      <c r="BA16" s="47"/>
    </row>
    <row r="17" spans="20:37" ht="23.25">
      <c r="T17" s="13"/>
      <c r="U17" s="13"/>
      <c r="V17" s="13"/>
      <c r="W17" s="13"/>
      <c r="X17" s="13"/>
      <c r="Y17" s="13"/>
      <c r="Z17" s="13"/>
      <c r="AA17" s="13"/>
      <c r="AB17" s="13"/>
      <c r="AC17" s="12"/>
      <c r="AD17" s="59"/>
      <c r="AE17" s="60"/>
      <c r="AF17" s="12"/>
      <c r="AG17" s="12"/>
      <c r="AH17" s="47"/>
      <c r="AI17" s="47"/>
      <c r="AJ17" s="47"/>
      <c r="AK17" s="47"/>
    </row>
    <row r="18" spans="20:37" ht="23.25">
      <c r="T18" s="47"/>
      <c r="U18" s="47" t="s">
        <v>18</v>
      </c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20:37" ht="23.25"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  <row r="20" spans="20:37" ht="23.25"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spans="20:37" ht="23.25"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</row>
    <row r="22" spans="20:37" ht="23.25"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3" spans="20:37" ht="23.25">
      <c r="T23" s="47"/>
      <c r="U23" s="47"/>
      <c r="V23" s="47"/>
      <c r="W23" s="47"/>
      <c r="X23" s="47"/>
      <c r="Y23" s="47"/>
      <c r="Z23" s="64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</row>
    <row r="24" spans="20:28" ht="23.25">
      <c r="T24" s="47"/>
      <c r="U24" s="47"/>
      <c r="V24" s="47"/>
      <c r="W24" s="47"/>
      <c r="X24" s="47"/>
      <c r="Y24" s="47"/>
      <c r="Z24" s="47"/>
      <c r="AA24" s="47"/>
      <c r="AB24" s="47"/>
    </row>
    <row r="25" spans="1:18" ht="26.25">
      <c r="A25" s="165" t="s">
        <v>42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</row>
    <row r="26" spans="1:18" ht="23.25">
      <c r="A26" s="166" t="s">
        <v>556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</row>
    <row r="27" spans="1:18" ht="23.25">
      <c r="A27" s="167" t="s">
        <v>22</v>
      </c>
      <c r="B27" s="169" t="s">
        <v>0</v>
      </c>
      <c r="C27" s="169" t="s">
        <v>32</v>
      </c>
      <c r="D27" s="169" t="s">
        <v>29</v>
      </c>
      <c r="E27" s="168" t="s">
        <v>17</v>
      </c>
      <c r="F27" s="168"/>
      <c r="G27" s="168"/>
      <c r="H27" s="168"/>
      <c r="I27" s="168"/>
      <c r="J27" s="168"/>
      <c r="K27" s="168"/>
      <c r="L27" s="168"/>
      <c r="M27" s="16" t="s">
        <v>16</v>
      </c>
      <c r="N27" s="163" t="s">
        <v>20</v>
      </c>
      <c r="O27" s="161" t="s">
        <v>21</v>
      </c>
      <c r="P27" s="68"/>
      <c r="Q27" s="68"/>
      <c r="R27" s="169" t="s">
        <v>3</v>
      </c>
    </row>
    <row r="28" spans="1:18" ht="24.75" customHeight="1">
      <c r="A28" s="167"/>
      <c r="B28" s="169"/>
      <c r="C28" s="169"/>
      <c r="D28" s="169"/>
      <c r="E28" s="15">
        <v>0</v>
      </c>
      <c r="F28" s="15">
        <v>1</v>
      </c>
      <c r="G28" s="15">
        <v>1.5</v>
      </c>
      <c r="H28" s="15">
        <v>2</v>
      </c>
      <c r="I28" s="15">
        <v>2.5</v>
      </c>
      <c r="J28" s="15">
        <v>3</v>
      </c>
      <c r="K28" s="15">
        <v>3.5</v>
      </c>
      <c r="L28" s="15">
        <v>4</v>
      </c>
      <c r="M28" s="18" t="s">
        <v>19</v>
      </c>
      <c r="N28" s="163"/>
      <c r="O28" s="161"/>
      <c r="P28" s="69" t="s">
        <v>1</v>
      </c>
      <c r="Q28" s="69" t="s">
        <v>2</v>
      </c>
      <c r="R28" s="169"/>
    </row>
    <row r="29" spans="1:18" ht="24" customHeight="1">
      <c r="A29" s="15" t="s">
        <v>26</v>
      </c>
      <c r="B29" s="15" t="s">
        <v>4</v>
      </c>
      <c r="C29" s="15" t="s">
        <v>314</v>
      </c>
      <c r="D29" s="15" t="s">
        <v>31</v>
      </c>
      <c r="E29" s="15">
        <v>9</v>
      </c>
      <c r="F29" s="15">
        <v>25</v>
      </c>
      <c r="G29" s="15">
        <v>17</v>
      </c>
      <c r="H29" s="15">
        <v>17</v>
      </c>
      <c r="I29" s="15">
        <v>43</v>
      </c>
      <c r="J29" s="15">
        <v>63</v>
      </c>
      <c r="K29" s="15">
        <v>160</v>
      </c>
      <c r="L29" s="15">
        <v>193</v>
      </c>
      <c r="M29" s="7">
        <f>SUM(E29:L29)</f>
        <v>527</v>
      </c>
      <c r="N29" s="19">
        <f>((4*L29)+(3.5*K29)+(3*J29)+(2.5*I29)+(2*H29)+(1.5*G29)+(F29))/M29</f>
        <v>3.250474383301708</v>
      </c>
      <c r="O29" s="35">
        <f aca="true" t="shared" si="16" ref="O29:O40">SQRT((16*L29+12.25*K29+9*J29+6.25*I29+4*H29+2.25*G29+F29)/M29-(N29^2))</f>
        <v>0.9209117887119087</v>
      </c>
      <c r="P29" s="15">
        <v>0</v>
      </c>
      <c r="Q29" s="15">
        <v>0</v>
      </c>
      <c r="R29" s="15" t="s">
        <v>565</v>
      </c>
    </row>
    <row r="30" spans="1:51" s="17" customFormat="1" ht="23.25">
      <c r="A30" s="16"/>
      <c r="B30" s="15" t="s">
        <v>69</v>
      </c>
      <c r="C30" s="15" t="s">
        <v>315</v>
      </c>
      <c r="D30" s="15" t="s">
        <v>30</v>
      </c>
      <c r="E30" s="15">
        <v>1</v>
      </c>
      <c r="F30" s="15">
        <v>4</v>
      </c>
      <c r="G30" s="15">
        <v>9</v>
      </c>
      <c r="H30" s="15">
        <v>14</v>
      </c>
      <c r="I30" s="15">
        <v>26</v>
      </c>
      <c r="J30" s="15">
        <v>39</v>
      </c>
      <c r="K30" s="15">
        <v>27</v>
      </c>
      <c r="L30" s="15">
        <v>30</v>
      </c>
      <c r="M30" s="7">
        <f aca="true" t="shared" si="17" ref="M30:M40">SUM(E30:L30)</f>
        <v>150</v>
      </c>
      <c r="N30" s="19">
        <f aca="true" t="shared" si="18" ref="N30:N37">((4*L30)+(3.5*K30)+(3*J30)+(2.5*I30)+(2*H30)+(1.5*G30)+(F30))/M30</f>
        <v>2.9466666666666668</v>
      </c>
      <c r="O30" s="35">
        <f t="shared" si="16"/>
        <v>0.8249175042929373</v>
      </c>
      <c r="P30" s="15">
        <v>0</v>
      </c>
      <c r="Q30" s="15">
        <v>0</v>
      </c>
      <c r="R30" s="15" t="s">
        <v>565</v>
      </c>
      <c r="AR30" s="63"/>
      <c r="AS30" s="63"/>
      <c r="AT30" s="63"/>
      <c r="AU30" s="63"/>
      <c r="AV30" s="63"/>
      <c r="AW30" s="63"/>
      <c r="AX30" s="63"/>
      <c r="AY30" s="63"/>
    </row>
    <row r="31" spans="1:51" s="17" customFormat="1" ht="23.25">
      <c r="A31" s="20"/>
      <c r="B31" s="15" t="s">
        <v>70</v>
      </c>
      <c r="C31" s="15" t="s">
        <v>316</v>
      </c>
      <c r="D31" s="15" t="s">
        <v>31</v>
      </c>
      <c r="E31" s="15">
        <v>34</v>
      </c>
      <c r="F31" s="15">
        <v>13</v>
      </c>
      <c r="G31" s="15">
        <v>23</v>
      </c>
      <c r="H31" s="15">
        <v>50</v>
      </c>
      <c r="I31" s="15">
        <v>58</v>
      </c>
      <c r="J31" s="15">
        <v>118</v>
      </c>
      <c r="K31" s="15">
        <v>152</v>
      </c>
      <c r="L31" s="15">
        <v>68</v>
      </c>
      <c r="M31" s="7">
        <f t="shared" si="17"/>
        <v>516</v>
      </c>
      <c r="N31" s="19">
        <f t="shared" si="18"/>
        <v>2.811046511627907</v>
      </c>
      <c r="O31" s="35">
        <f t="shared" si="16"/>
        <v>1.0434615867908061</v>
      </c>
      <c r="P31" s="15">
        <v>0</v>
      </c>
      <c r="Q31" s="15">
        <v>11</v>
      </c>
      <c r="R31" s="15" t="s">
        <v>566</v>
      </c>
      <c r="AR31" s="63"/>
      <c r="AS31" s="63"/>
      <c r="AT31" s="63"/>
      <c r="AU31" s="63"/>
      <c r="AV31" s="63"/>
      <c r="AW31" s="63"/>
      <c r="AX31" s="63"/>
      <c r="AY31" s="63"/>
    </row>
    <row r="32" spans="1:51" s="17" customFormat="1" ht="23.25">
      <c r="A32" s="15" t="s">
        <v>27</v>
      </c>
      <c r="B32" s="15" t="s">
        <v>11</v>
      </c>
      <c r="C32" s="15" t="s">
        <v>265</v>
      </c>
      <c r="D32" s="15" t="s">
        <v>31</v>
      </c>
      <c r="E32" s="15">
        <v>15</v>
      </c>
      <c r="F32" s="15">
        <v>25</v>
      </c>
      <c r="G32" s="15">
        <v>20</v>
      </c>
      <c r="H32" s="15">
        <v>60</v>
      </c>
      <c r="I32" s="15">
        <v>68</v>
      </c>
      <c r="J32" s="15">
        <v>118</v>
      </c>
      <c r="K32" s="15">
        <v>111</v>
      </c>
      <c r="L32" s="15">
        <v>111</v>
      </c>
      <c r="M32" s="7">
        <f t="shared" si="17"/>
        <v>528</v>
      </c>
      <c r="N32" s="19">
        <f t="shared" si="18"/>
        <v>2.9005681818181817</v>
      </c>
      <c r="O32" s="35">
        <f t="shared" si="16"/>
        <v>0.9638639779961243</v>
      </c>
      <c r="P32" s="15">
        <v>0</v>
      </c>
      <c r="Q32" s="15">
        <v>0</v>
      </c>
      <c r="R32" s="15" t="s">
        <v>567</v>
      </c>
      <c r="AR32" s="63"/>
      <c r="AS32" s="63"/>
      <c r="AT32" s="63"/>
      <c r="AU32" s="63"/>
      <c r="AV32" s="63"/>
      <c r="AW32" s="63"/>
      <c r="AX32" s="63"/>
      <c r="AY32" s="63"/>
    </row>
    <row r="33" spans="1:51" s="17" customFormat="1" ht="23.25">
      <c r="A33" s="16"/>
      <c r="B33" s="15" t="s">
        <v>112</v>
      </c>
      <c r="C33" s="15" t="s">
        <v>34</v>
      </c>
      <c r="D33" s="15" t="s">
        <v>30</v>
      </c>
      <c r="E33" s="15">
        <v>2</v>
      </c>
      <c r="F33" s="15">
        <v>1</v>
      </c>
      <c r="G33" s="15">
        <v>1</v>
      </c>
      <c r="H33" s="15">
        <v>7</v>
      </c>
      <c r="I33" s="15">
        <v>7</v>
      </c>
      <c r="J33" s="15">
        <v>30</v>
      </c>
      <c r="K33" s="15">
        <v>25</v>
      </c>
      <c r="L33" s="15">
        <v>7</v>
      </c>
      <c r="M33" s="7">
        <f t="shared" si="17"/>
        <v>80</v>
      </c>
      <c r="N33" s="19">
        <f t="shared" si="18"/>
        <v>2.99375</v>
      </c>
      <c r="O33" s="35">
        <f t="shared" si="16"/>
        <v>0.7603196285115892</v>
      </c>
      <c r="P33" s="15">
        <v>0</v>
      </c>
      <c r="Q33" s="15">
        <v>0</v>
      </c>
      <c r="R33" s="15" t="s">
        <v>567</v>
      </c>
      <c r="AR33" s="63"/>
      <c r="AS33" s="63"/>
      <c r="AT33" s="63"/>
      <c r="AU33" s="63"/>
      <c r="AV33" s="63"/>
      <c r="AW33" s="63"/>
      <c r="AX33" s="63"/>
      <c r="AY33" s="63"/>
    </row>
    <row r="34" spans="1:51" s="17" customFormat="1" ht="22.5" customHeight="1">
      <c r="A34" s="20"/>
      <c r="B34" s="15" t="s">
        <v>113</v>
      </c>
      <c r="C34" s="15" t="s">
        <v>266</v>
      </c>
      <c r="D34" s="15" t="s">
        <v>31</v>
      </c>
      <c r="E34" s="15">
        <v>20</v>
      </c>
      <c r="F34" s="15">
        <v>20</v>
      </c>
      <c r="G34" s="15">
        <v>36</v>
      </c>
      <c r="H34" s="15">
        <v>42</v>
      </c>
      <c r="I34" s="15">
        <v>64</v>
      </c>
      <c r="J34" s="15">
        <v>94</v>
      </c>
      <c r="K34" s="15">
        <v>101</v>
      </c>
      <c r="L34" s="15">
        <v>151</v>
      </c>
      <c r="M34" s="7">
        <f t="shared" si="17"/>
        <v>528</v>
      </c>
      <c r="N34" s="19">
        <f>((4*L34)+(3.5*K34)+(3*J34)+(2.5*I34)+(2*H34)+(1.5*G34)+(F34))/M34</f>
        <v>2.949810606060606</v>
      </c>
      <c r="O34" s="35">
        <f t="shared" si="16"/>
        <v>1.0425783716822605</v>
      </c>
      <c r="P34" s="15">
        <v>0</v>
      </c>
      <c r="Q34" s="15">
        <v>0</v>
      </c>
      <c r="R34" s="15" t="s">
        <v>568</v>
      </c>
      <c r="AR34" s="63"/>
      <c r="AS34" s="63"/>
      <c r="AT34" s="63"/>
      <c r="AU34" s="63"/>
      <c r="AV34" s="63"/>
      <c r="AW34" s="63"/>
      <c r="AX34" s="63"/>
      <c r="AY34" s="63"/>
    </row>
    <row r="35" spans="1:51" s="17" customFormat="1" ht="21" customHeight="1">
      <c r="A35" s="18"/>
      <c r="B35" s="15" t="s">
        <v>114</v>
      </c>
      <c r="C35" s="15" t="s">
        <v>46</v>
      </c>
      <c r="D35" s="15" t="s">
        <v>30</v>
      </c>
      <c r="E35" s="15">
        <v>2</v>
      </c>
      <c r="F35" s="15">
        <v>0</v>
      </c>
      <c r="G35" s="15">
        <v>1</v>
      </c>
      <c r="H35" s="15">
        <v>5</v>
      </c>
      <c r="I35" s="15">
        <v>8</v>
      </c>
      <c r="J35" s="15">
        <v>12</v>
      </c>
      <c r="K35" s="15">
        <v>19</v>
      </c>
      <c r="L35" s="15">
        <v>33</v>
      </c>
      <c r="M35" s="7">
        <f t="shared" si="17"/>
        <v>80</v>
      </c>
      <c r="N35" s="19">
        <f t="shared" si="18"/>
        <v>3.325</v>
      </c>
      <c r="O35" s="35">
        <f t="shared" si="16"/>
        <v>0.8407585860400109</v>
      </c>
      <c r="P35" s="15">
        <v>0</v>
      </c>
      <c r="Q35" s="15">
        <v>0</v>
      </c>
      <c r="R35" s="15" t="s">
        <v>568</v>
      </c>
      <c r="AR35" s="63"/>
      <c r="AS35" s="63"/>
      <c r="AT35" s="63"/>
      <c r="AU35" s="63"/>
      <c r="AV35" s="63"/>
      <c r="AW35" s="63"/>
      <c r="AX35" s="63"/>
      <c r="AY35" s="63"/>
    </row>
    <row r="36" spans="1:51" s="17" customFormat="1" ht="21" customHeight="1">
      <c r="A36" s="16" t="s">
        <v>28</v>
      </c>
      <c r="B36" s="28" t="s">
        <v>226</v>
      </c>
      <c r="C36" s="15" t="s">
        <v>287</v>
      </c>
      <c r="D36" s="15" t="s">
        <v>31</v>
      </c>
      <c r="E36" s="15">
        <v>13</v>
      </c>
      <c r="F36" s="15">
        <v>1</v>
      </c>
      <c r="G36" s="15">
        <v>3</v>
      </c>
      <c r="H36" s="15">
        <v>14</v>
      </c>
      <c r="I36" s="15">
        <v>12</v>
      </c>
      <c r="J36" s="15">
        <v>66</v>
      </c>
      <c r="K36" s="15">
        <v>157</v>
      </c>
      <c r="L36" s="15">
        <v>287</v>
      </c>
      <c r="M36" s="7">
        <f t="shared" si="17"/>
        <v>553</v>
      </c>
      <c r="N36" s="19">
        <f t="shared" si="18"/>
        <v>3.54249547920434</v>
      </c>
      <c r="O36" s="35">
        <f t="shared" si="16"/>
        <v>0.7466033467602908</v>
      </c>
      <c r="P36" s="15">
        <v>0</v>
      </c>
      <c r="Q36" s="15">
        <v>0</v>
      </c>
      <c r="R36" s="15" t="s">
        <v>569</v>
      </c>
      <c r="AR36" s="63"/>
      <c r="AS36" s="63"/>
      <c r="AT36" s="63"/>
      <c r="AU36" s="63"/>
      <c r="AV36" s="63"/>
      <c r="AW36" s="63"/>
      <c r="AX36" s="63"/>
      <c r="AY36" s="63"/>
    </row>
    <row r="37" spans="1:51" s="17" customFormat="1" ht="21" customHeight="1">
      <c r="A37" s="20"/>
      <c r="B37" s="28" t="s">
        <v>227</v>
      </c>
      <c r="C37" s="15" t="s">
        <v>377</v>
      </c>
      <c r="D37" s="15" t="s">
        <v>30</v>
      </c>
      <c r="E37" s="15">
        <v>2</v>
      </c>
      <c r="F37" s="15">
        <v>0</v>
      </c>
      <c r="G37" s="15">
        <v>0</v>
      </c>
      <c r="H37" s="15">
        <v>6</v>
      </c>
      <c r="I37" s="15">
        <v>7</v>
      </c>
      <c r="J37" s="15">
        <v>12</v>
      </c>
      <c r="K37" s="15">
        <v>20</v>
      </c>
      <c r="L37" s="15">
        <v>47</v>
      </c>
      <c r="M37" s="7">
        <f t="shared" si="17"/>
        <v>94</v>
      </c>
      <c r="N37" s="19">
        <f t="shared" si="18"/>
        <v>3.4414893617021276</v>
      </c>
      <c r="O37" s="35">
        <f t="shared" si="16"/>
        <v>0.7951193640443655</v>
      </c>
      <c r="P37" s="15">
        <v>0</v>
      </c>
      <c r="Q37" s="15">
        <v>0</v>
      </c>
      <c r="R37" s="15" t="s">
        <v>569</v>
      </c>
      <c r="AR37" s="63"/>
      <c r="AS37" s="63"/>
      <c r="AT37" s="63"/>
      <c r="AU37" s="63"/>
      <c r="AV37" s="63"/>
      <c r="AW37" s="63"/>
      <c r="AX37" s="63"/>
      <c r="AY37" s="63"/>
    </row>
    <row r="38" spans="1:51" s="17" customFormat="1" ht="23.25">
      <c r="A38" s="20"/>
      <c r="B38" s="28" t="s">
        <v>228</v>
      </c>
      <c r="C38" s="15" t="s">
        <v>289</v>
      </c>
      <c r="D38" s="15" t="s">
        <v>31</v>
      </c>
      <c r="E38" s="15">
        <v>9</v>
      </c>
      <c r="F38" s="15">
        <v>0</v>
      </c>
      <c r="G38" s="15">
        <v>1</v>
      </c>
      <c r="H38" s="15">
        <v>6</v>
      </c>
      <c r="I38" s="15">
        <v>10</v>
      </c>
      <c r="J38" s="15">
        <v>50</v>
      </c>
      <c r="K38" s="15">
        <v>81</v>
      </c>
      <c r="L38" s="15">
        <v>392</v>
      </c>
      <c r="M38" s="7">
        <f t="shared" si="17"/>
        <v>549</v>
      </c>
      <c r="N38" s="19">
        <f>((4*L38)+(3.5*K38)+(3*J38)+(2.5*I38)+(2*H38)+(1.5*G38)+(F38))/M38</f>
        <v>3.7158469945355193</v>
      </c>
      <c r="O38" s="35">
        <f t="shared" si="16"/>
        <v>0.6368640885618448</v>
      </c>
      <c r="P38" s="15">
        <v>0</v>
      </c>
      <c r="Q38" s="15">
        <v>0</v>
      </c>
      <c r="R38" s="15" t="s">
        <v>570</v>
      </c>
      <c r="T38" s="63"/>
      <c r="U38" s="63"/>
      <c r="V38" s="63"/>
      <c r="W38" s="63"/>
      <c r="X38" s="63"/>
      <c r="Y38" s="63"/>
      <c r="Z38" s="63"/>
      <c r="AA38" s="63"/>
      <c r="AB38" s="63"/>
      <c r="AC38" s="63"/>
      <c r="AR38" s="63"/>
      <c r="AS38" s="63"/>
      <c r="AT38" s="63"/>
      <c r="AU38" s="63"/>
      <c r="AV38" s="63"/>
      <c r="AW38" s="63"/>
      <c r="AX38" s="63"/>
      <c r="AY38" s="63"/>
    </row>
    <row r="39" spans="1:51" s="17" customFormat="1" ht="23.25">
      <c r="A39" s="20"/>
      <c r="B39" s="28" t="s">
        <v>229</v>
      </c>
      <c r="C39" s="15" t="s">
        <v>378</v>
      </c>
      <c r="D39" s="15" t="s">
        <v>30</v>
      </c>
      <c r="E39" s="15">
        <v>2</v>
      </c>
      <c r="F39" s="15">
        <v>0</v>
      </c>
      <c r="G39" s="15">
        <v>2</v>
      </c>
      <c r="H39" s="15">
        <v>2</v>
      </c>
      <c r="I39" s="15">
        <v>0</v>
      </c>
      <c r="J39" s="15">
        <v>4</v>
      </c>
      <c r="K39" s="15">
        <v>4</v>
      </c>
      <c r="L39" s="15">
        <v>81</v>
      </c>
      <c r="M39" s="7">
        <f t="shared" si="17"/>
        <v>95</v>
      </c>
      <c r="N39" s="19">
        <f>((4*L39)+(3.5*K39)+(3*J39)+(2.5*I39)+(2*H39)+(1.5*G39)+(F39))/M39</f>
        <v>3.7578947368421054</v>
      </c>
      <c r="O39" s="35">
        <f t="shared" si="16"/>
        <v>0.739356611822727</v>
      </c>
      <c r="P39" s="15">
        <v>0</v>
      </c>
      <c r="Q39" s="15">
        <v>0</v>
      </c>
      <c r="R39" s="15" t="s">
        <v>570</v>
      </c>
      <c r="T39" s="12"/>
      <c r="U39" s="12"/>
      <c r="V39" s="12"/>
      <c r="W39" s="12"/>
      <c r="X39" s="12"/>
      <c r="Y39" s="12"/>
      <c r="Z39" s="12"/>
      <c r="AA39" s="12"/>
      <c r="AB39" s="12"/>
      <c r="AC39" s="63"/>
      <c r="AR39" s="63"/>
      <c r="AS39" s="63"/>
      <c r="AT39" s="63"/>
      <c r="AU39" s="63"/>
      <c r="AV39" s="63"/>
      <c r="AW39" s="63"/>
      <c r="AX39" s="63"/>
      <c r="AY39" s="63"/>
    </row>
    <row r="40" spans="1:51" s="17" customFormat="1" ht="23.25">
      <c r="A40" s="168" t="s">
        <v>41</v>
      </c>
      <c r="B40" s="168"/>
      <c r="C40" s="168"/>
      <c r="D40" s="168"/>
      <c r="E40" s="15">
        <f>SUM(E29:E39)</f>
        <v>109</v>
      </c>
      <c r="F40" s="15">
        <f aca="true" t="shared" si="19" ref="F40:L40">SUM(F29:F39)</f>
        <v>89</v>
      </c>
      <c r="G40" s="15">
        <f t="shared" si="19"/>
        <v>113</v>
      </c>
      <c r="H40" s="15">
        <f t="shared" si="19"/>
        <v>223</v>
      </c>
      <c r="I40" s="15">
        <f t="shared" si="19"/>
        <v>303</v>
      </c>
      <c r="J40" s="15">
        <f t="shared" si="19"/>
        <v>606</v>
      </c>
      <c r="K40" s="15">
        <f t="shared" si="19"/>
        <v>857</v>
      </c>
      <c r="L40" s="15">
        <f t="shared" si="19"/>
        <v>1400</v>
      </c>
      <c r="M40" s="7">
        <f t="shared" si="17"/>
        <v>3700</v>
      </c>
      <c r="N40" s="19">
        <f>((4*L40)+(3.5*K40)+(3*J40)+(2.5*I40)+(2*H40)+(1.5*G40)+(F40))/M40</f>
        <v>3.2106756756756756</v>
      </c>
      <c r="O40" s="35">
        <f t="shared" si="16"/>
        <v>0.950110706324896</v>
      </c>
      <c r="P40" s="15">
        <f>SUM(P29:P37)</f>
        <v>0</v>
      </c>
      <c r="Q40" s="15">
        <f>SUM(Q29:Q37)</f>
        <v>11</v>
      </c>
      <c r="R40" s="16"/>
      <c r="T40" s="13"/>
      <c r="U40" s="13"/>
      <c r="V40" s="13"/>
      <c r="W40" s="13"/>
      <c r="X40" s="13"/>
      <c r="Y40" s="13"/>
      <c r="Z40" s="13"/>
      <c r="AA40" s="13"/>
      <c r="AB40" s="13"/>
      <c r="AC40" s="63"/>
      <c r="AR40" s="63"/>
      <c r="AS40" s="63"/>
      <c r="AT40" s="63"/>
      <c r="AU40" s="63"/>
      <c r="AV40" s="63"/>
      <c r="AW40" s="63"/>
      <c r="AX40" s="63"/>
      <c r="AY40" s="63"/>
    </row>
    <row r="41" spans="1:51" s="17" customFormat="1" ht="21" customHeight="1">
      <c r="A41" s="168" t="s">
        <v>43</v>
      </c>
      <c r="B41" s="168"/>
      <c r="C41" s="168"/>
      <c r="D41" s="168"/>
      <c r="E41" s="19">
        <f aca="true" t="shared" si="20" ref="E41:L41">(E40*100)/$M40</f>
        <v>2.945945945945946</v>
      </c>
      <c r="F41" s="19">
        <f t="shared" si="20"/>
        <v>2.4054054054054053</v>
      </c>
      <c r="G41" s="19">
        <f t="shared" si="20"/>
        <v>3.054054054054054</v>
      </c>
      <c r="H41" s="19">
        <f t="shared" si="20"/>
        <v>6.027027027027027</v>
      </c>
      <c r="I41" s="19">
        <f t="shared" si="20"/>
        <v>8.18918918918919</v>
      </c>
      <c r="J41" s="19">
        <f t="shared" si="20"/>
        <v>16.37837837837838</v>
      </c>
      <c r="K41" s="19">
        <f t="shared" si="20"/>
        <v>23.16216216216216</v>
      </c>
      <c r="L41" s="19">
        <f t="shared" si="20"/>
        <v>37.83783783783784</v>
      </c>
      <c r="M41" s="8">
        <f>((M40-(P40+Q40))*100)/$M40</f>
        <v>99.70270270270271</v>
      </c>
      <c r="N41" s="21" t="s">
        <v>18</v>
      </c>
      <c r="O41" s="38" t="s">
        <v>18</v>
      </c>
      <c r="P41" s="19">
        <f>(P40*100)/$M40</f>
        <v>0</v>
      </c>
      <c r="Q41" s="19">
        <f>(Q40*100)/$M40</f>
        <v>0.2972972972972973</v>
      </c>
      <c r="R41" s="18"/>
      <c r="T41" s="13"/>
      <c r="U41" s="13"/>
      <c r="V41" s="13"/>
      <c r="W41" s="13"/>
      <c r="X41" s="13"/>
      <c r="Y41" s="13"/>
      <c r="Z41" s="13"/>
      <c r="AA41" s="13"/>
      <c r="AB41" s="13"/>
      <c r="AC41" s="63"/>
      <c r="AR41" s="63"/>
      <c r="AS41" s="63"/>
      <c r="AT41" s="63"/>
      <c r="AU41" s="63"/>
      <c r="AV41" s="63"/>
      <c r="AW41" s="63"/>
      <c r="AX41" s="63"/>
      <c r="AY41" s="63"/>
    </row>
    <row r="42" spans="1:51" s="17" customFormat="1" ht="20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9"/>
      <c r="P42" s="2"/>
      <c r="Q42" s="2"/>
      <c r="R42" s="2"/>
      <c r="T42" s="13"/>
      <c r="U42" s="13"/>
      <c r="V42" s="13"/>
      <c r="W42" s="13"/>
      <c r="X42" s="13"/>
      <c r="Y42" s="13"/>
      <c r="Z42" s="13"/>
      <c r="AA42" s="13"/>
      <c r="AB42" s="13"/>
      <c r="AC42" s="63"/>
      <c r="AR42" s="63"/>
      <c r="AS42" s="63"/>
      <c r="AT42" s="63"/>
      <c r="AU42" s="63"/>
      <c r="AV42" s="63"/>
      <c r="AW42" s="63"/>
      <c r="AX42" s="63"/>
      <c r="AY42" s="63"/>
    </row>
    <row r="43" spans="1:51" s="17" customFormat="1" ht="23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9"/>
      <c r="P43" s="2"/>
      <c r="Q43" s="2"/>
      <c r="R43" s="2"/>
      <c r="T43" s="47"/>
      <c r="U43" s="47"/>
      <c r="V43" s="47"/>
      <c r="W43" s="47"/>
      <c r="X43" s="47"/>
      <c r="Y43" s="47"/>
      <c r="Z43" s="47"/>
      <c r="AA43" s="47"/>
      <c r="AB43" s="47"/>
      <c r="AC43" s="63"/>
      <c r="AR43" s="63"/>
      <c r="AS43" s="63"/>
      <c r="AT43" s="63"/>
      <c r="AU43" s="63"/>
      <c r="AV43" s="63"/>
      <c r="AW43" s="63"/>
      <c r="AX43" s="63"/>
      <c r="AY43" s="63"/>
    </row>
    <row r="44" spans="1:51" s="17" customFormat="1" ht="23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9"/>
      <c r="P44" s="2"/>
      <c r="Q44" s="2"/>
      <c r="R44" s="2"/>
      <c r="T44" s="47"/>
      <c r="U44" s="47"/>
      <c r="V44" s="47"/>
      <c r="W44" s="47"/>
      <c r="X44" s="47"/>
      <c r="Y44" s="47"/>
      <c r="Z44" s="64"/>
      <c r="AA44" s="47"/>
      <c r="AB44" s="47"/>
      <c r="AC44" s="63"/>
      <c r="AR44" s="63"/>
      <c r="AS44" s="63"/>
      <c r="AT44" s="63"/>
      <c r="AU44" s="63"/>
      <c r="AV44" s="63"/>
      <c r="AW44" s="63"/>
      <c r="AX44" s="63"/>
      <c r="AY44" s="63"/>
    </row>
  </sheetData>
  <sheetProtection/>
  <mergeCells count="24">
    <mergeCell ref="A15:D15"/>
    <mergeCell ref="E27:L27"/>
    <mergeCell ref="N27:N28"/>
    <mergeCell ref="O27:O28"/>
    <mergeCell ref="D3:D4"/>
    <mergeCell ref="E3:L3"/>
    <mergeCell ref="N3:N4"/>
    <mergeCell ref="O3:O4"/>
    <mergeCell ref="A41:D41"/>
    <mergeCell ref="R27:R28"/>
    <mergeCell ref="A14:D14"/>
    <mergeCell ref="A40:D40"/>
    <mergeCell ref="A25:R25"/>
    <mergeCell ref="A26:R26"/>
    <mergeCell ref="A27:A28"/>
    <mergeCell ref="B27:B28"/>
    <mergeCell ref="C27:C28"/>
    <mergeCell ref="D27:D28"/>
    <mergeCell ref="A1:R1"/>
    <mergeCell ref="A2:R2"/>
    <mergeCell ref="R3:R4"/>
    <mergeCell ref="A3:A4"/>
    <mergeCell ref="B3:B4"/>
    <mergeCell ref="C3:C4"/>
  </mergeCells>
  <printOptions/>
  <pageMargins left="0.75" right="0.29" top="0.56" bottom="0.45" header="0.5" footer="0.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2"/>
  <sheetViews>
    <sheetView zoomScalePageLayoutView="0" workbookViewId="0" topLeftCell="A1">
      <selection activeCell="U49" sqref="U49"/>
    </sheetView>
  </sheetViews>
  <sheetFormatPr defaultColWidth="9.140625" defaultRowHeight="12.75"/>
  <cols>
    <col min="1" max="1" width="8.57421875" style="3" customWidth="1"/>
    <col min="2" max="2" width="7.8515625" style="0" bestFit="1" customWidth="1"/>
    <col min="3" max="3" width="18.57421875" style="3" customWidth="1"/>
    <col min="4" max="4" width="11.8515625" style="3" customWidth="1"/>
    <col min="5" max="5" width="4.421875" style="3" bestFit="1" customWidth="1"/>
    <col min="6" max="6" width="5.421875" style="3" bestFit="1" customWidth="1"/>
    <col min="7" max="7" width="6.00390625" style="3" bestFit="1" customWidth="1"/>
    <col min="8" max="8" width="5.421875" style="3" bestFit="1" customWidth="1"/>
    <col min="9" max="9" width="6.00390625" style="3" bestFit="1" customWidth="1"/>
    <col min="10" max="10" width="5.421875" style="3" bestFit="1" customWidth="1"/>
    <col min="11" max="11" width="6.00390625" style="3" bestFit="1" customWidth="1"/>
    <col min="12" max="12" width="5.421875" style="3" bestFit="1" customWidth="1"/>
    <col min="13" max="13" width="13.7109375" style="3" bestFit="1" customWidth="1"/>
    <col min="14" max="14" width="5.140625" style="4" customWidth="1"/>
    <col min="15" max="15" width="5.28125" style="41" customWidth="1"/>
    <col min="16" max="17" width="5.00390625" style="3" customWidth="1"/>
    <col min="18" max="18" width="8.57421875" style="4" bestFit="1" customWidth="1"/>
    <col min="19" max="19" width="9.140625" style="66" customWidth="1"/>
    <col min="20" max="20" width="10.00390625" style="66" bestFit="1" customWidth="1"/>
    <col min="21" max="21" width="8.00390625" style="66" bestFit="1" customWidth="1"/>
    <col min="22" max="27" width="5.7109375" style="66" customWidth="1"/>
    <col min="28" max="28" width="6.421875" style="66" bestFit="1" customWidth="1"/>
    <col min="29" max="32" width="7.140625" style="66" customWidth="1"/>
    <col min="33" max="33" width="11.421875" style="66" bestFit="1" customWidth="1"/>
    <col min="34" max="16384" width="9.140625" style="66" customWidth="1"/>
  </cols>
  <sheetData>
    <row r="1" spans="1:18" s="47" customFormat="1" ht="26.25">
      <c r="A1" s="165" t="s">
        <v>44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18" s="47" customFormat="1" ht="26.25">
      <c r="A2" s="165" t="s">
        <v>555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18" s="47" customFormat="1" ht="21.75" customHeight="1">
      <c r="A3" s="163" t="s">
        <v>22</v>
      </c>
      <c r="B3" s="163" t="s">
        <v>0</v>
      </c>
      <c r="C3" s="163" t="s">
        <v>32</v>
      </c>
      <c r="D3" s="163" t="s">
        <v>29</v>
      </c>
      <c r="E3" s="159" t="s">
        <v>17</v>
      </c>
      <c r="F3" s="159"/>
      <c r="G3" s="159"/>
      <c r="H3" s="159"/>
      <c r="I3" s="159"/>
      <c r="J3" s="159"/>
      <c r="K3" s="159"/>
      <c r="L3" s="159"/>
      <c r="M3" s="9" t="s">
        <v>16</v>
      </c>
      <c r="N3" s="163" t="s">
        <v>20</v>
      </c>
      <c r="O3" s="161" t="s">
        <v>21</v>
      </c>
      <c r="P3" s="68"/>
      <c r="Q3" s="68"/>
      <c r="R3" s="170" t="s">
        <v>3</v>
      </c>
    </row>
    <row r="4" spans="1:32" s="47" customFormat="1" ht="22.5" customHeight="1">
      <c r="A4" s="163"/>
      <c r="B4" s="163"/>
      <c r="C4" s="163"/>
      <c r="D4" s="163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63"/>
      <c r="O4" s="161"/>
      <c r="P4" s="69" t="s">
        <v>1</v>
      </c>
      <c r="Q4" s="69" t="s">
        <v>2</v>
      </c>
      <c r="R4" s="170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47" t="s">
        <v>2</v>
      </c>
    </row>
    <row r="5" spans="1:34" s="47" customFormat="1" ht="23.25">
      <c r="A5" s="85" t="s">
        <v>23</v>
      </c>
      <c r="B5" s="85" t="s">
        <v>395</v>
      </c>
      <c r="C5" s="153" t="s">
        <v>461</v>
      </c>
      <c r="D5" s="85" t="s">
        <v>30</v>
      </c>
      <c r="E5" s="7">
        <v>0</v>
      </c>
      <c r="F5" s="7">
        <v>1</v>
      </c>
      <c r="G5" s="7">
        <v>1</v>
      </c>
      <c r="H5" s="7">
        <v>2</v>
      </c>
      <c r="I5" s="7">
        <v>2</v>
      </c>
      <c r="J5" s="7">
        <v>5</v>
      </c>
      <c r="K5" s="7">
        <v>10</v>
      </c>
      <c r="L5" s="7">
        <v>8</v>
      </c>
      <c r="M5" s="7">
        <f>SUM(E5:L5)</f>
        <v>29</v>
      </c>
      <c r="N5" s="8">
        <f aca="true" t="shared" si="0" ref="N5:N15">((4*L5)+(3.5*K5)+(3*J5)+(2.5*I5)+(2*H5)+(1.5*G5)+(F5))/M5</f>
        <v>3.2241379310344827</v>
      </c>
      <c r="O5" s="40">
        <f aca="true" t="shared" si="1" ref="O5:O15">SQRT((16*L5+12.25*K5+9*J5+6.25*I5+4*H5+2.25*G5+F5)/M5-(N5^2))</f>
        <v>0.7832977028690041</v>
      </c>
      <c r="P5" s="77">
        <v>0</v>
      </c>
      <c r="Q5" s="77">
        <v>0</v>
      </c>
      <c r="R5" s="123" t="s">
        <v>557</v>
      </c>
      <c r="U5" s="47" t="s">
        <v>23</v>
      </c>
      <c r="V5" s="12">
        <f aca="true" t="shared" si="2" ref="V5:AC5">SUM(E5:E10)</f>
        <v>1</v>
      </c>
      <c r="W5" s="12">
        <f t="shared" si="2"/>
        <v>304</v>
      </c>
      <c r="X5" s="12">
        <f t="shared" si="2"/>
        <v>305</v>
      </c>
      <c r="Y5" s="12">
        <f t="shared" si="2"/>
        <v>286</v>
      </c>
      <c r="Z5" s="12">
        <f t="shared" si="2"/>
        <v>234</v>
      </c>
      <c r="AA5" s="12">
        <f t="shared" si="2"/>
        <v>235</v>
      </c>
      <c r="AB5" s="12">
        <f t="shared" si="2"/>
        <v>169</v>
      </c>
      <c r="AC5" s="12">
        <f t="shared" si="2"/>
        <v>192</v>
      </c>
      <c r="AD5" s="12">
        <f aca="true" t="shared" si="3" ref="AD5:AD10">SUM(V5:AC5)</f>
        <v>1726</v>
      </c>
      <c r="AE5" s="67">
        <f>SUM(P5:P10)</f>
        <v>0</v>
      </c>
      <c r="AF5" s="67">
        <f>SUM(Q5:Q10)</f>
        <v>0</v>
      </c>
      <c r="AG5" s="13">
        <f>((4*AC5)+(3.5*AB5)+(3*AA5)+(2.5*Z5)+(2*Y5)+(1.5*X5)+(W5))/AD5</f>
        <v>2.3076477404403244</v>
      </c>
      <c r="AH5" s="5" t="s">
        <v>18</v>
      </c>
    </row>
    <row r="6" spans="1:33" s="47" customFormat="1" ht="23.25">
      <c r="A6" s="9" t="s">
        <v>18</v>
      </c>
      <c r="B6" s="7" t="s">
        <v>71</v>
      </c>
      <c r="C6" s="7" t="s">
        <v>249</v>
      </c>
      <c r="D6" s="7" t="s">
        <v>31</v>
      </c>
      <c r="E6" s="7">
        <v>0</v>
      </c>
      <c r="F6" s="7">
        <v>128</v>
      </c>
      <c r="G6" s="7">
        <v>122</v>
      </c>
      <c r="H6" s="7">
        <v>82</v>
      </c>
      <c r="I6" s="7">
        <v>58</v>
      </c>
      <c r="J6" s="7">
        <v>67</v>
      </c>
      <c r="K6" s="7">
        <v>46</v>
      </c>
      <c r="L6" s="7">
        <v>42</v>
      </c>
      <c r="M6" s="7">
        <f>SUM(E6:L6)</f>
        <v>545</v>
      </c>
      <c r="N6" s="8">
        <f t="shared" si="0"/>
        <v>2.110091743119266</v>
      </c>
      <c r="O6" s="40">
        <f t="shared" si="1"/>
        <v>0.9625029445091092</v>
      </c>
      <c r="P6" s="77">
        <v>0</v>
      </c>
      <c r="Q6" s="77">
        <v>0</v>
      </c>
      <c r="R6" s="124" t="s">
        <v>557</v>
      </c>
      <c r="U6" s="47" t="s">
        <v>24</v>
      </c>
      <c r="V6" s="12">
        <f aca="true" t="shared" si="4" ref="V6:AC6">SUM(E11:E15)</f>
        <v>10</v>
      </c>
      <c r="W6" s="12">
        <f t="shared" si="4"/>
        <v>221</v>
      </c>
      <c r="X6" s="12">
        <f t="shared" si="4"/>
        <v>210</v>
      </c>
      <c r="Y6" s="12">
        <f t="shared" si="4"/>
        <v>317</v>
      </c>
      <c r="Z6" s="12">
        <f t="shared" si="4"/>
        <v>286</v>
      </c>
      <c r="AA6" s="12">
        <f t="shared" si="4"/>
        <v>296</v>
      </c>
      <c r="AB6" s="12">
        <f t="shared" si="4"/>
        <v>152</v>
      </c>
      <c r="AC6" s="12">
        <f t="shared" si="4"/>
        <v>202</v>
      </c>
      <c r="AD6" s="12">
        <f t="shared" si="3"/>
        <v>1694</v>
      </c>
      <c r="AE6" s="12">
        <f>SUM(P11:P15)</f>
        <v>4</v>
      </c>
      <c r="AF6" s="12">
        <f>SUM(Q11:Q15)</f>
        <v>0</v>
      </c>
      <c r="AG6" s="13">
        <f aca="true" t="shared" si="5" ref="AG6:AG14">((4*AC6)+(3.5*AB6)+(3*AA6)+(2.5*Z6)+(2*Y6)+(1.5*X6)+(W6))/AD6</f>
        <v>2.427981109799292</v>
      </c>
    </row>
    <row r="7" spans="1:33" s="47" customFormat="1" ht="23.25">
      <c r="A7" s="10"/>
      <c r="B7" s="7" t="s">
        <v>72</v>
      </c>
      <c r="C7" s="7" t="s">
        <v>36</v>
      </c>
      <c r="D7" s="7" t="s">
        <v>30</v>
      </c>
      <c r="E7" s="7">
        <v>1</v>
      </c>
      <c r="F7" s="7">
        <v>31</v>
      </c>
      <c r="G7" s="7">
        <v>23</v>
      </c>
      <c r="H7" s="7">
        <v>60</v>
      </c>
      <c r="I7" s="7">
        <v>57</v>
      </c>
      <c r="J7" s="7">
        <v>56</v>
      </c>
      <c r="K7" s="7">
        <v>34</v>
      </c>
      <c r="L7" s="7">
        <v>27</v>
      </c>
      <c r="M7" s="7">
        <f aca="true" t="shared" si="6" ref="M7:M12">SUM(E7:L7)</f>
        <v>289</v>
      </c>
      <c r="N7" s="8">
        <f t="shared" si="0"/>
        <v>2.5017301038062283</v>
      </c>
      <c r="O7" s="40">
        <f t="shared" si="1"/>
        <v>0.877928386837765</v>
      </c>
      <c r="P7" s="77">
        <v>0</v>
      </c>
      <c r="Q7" s="77">
        <v>0</v>
      </c>
      <c r="R7" s="124" t="s">
        <v>557</v>
      </c>
      <c r="U7" s="47" t="s">
        <v>25</v>
      </c>
      <c r="V7" s="12">
        <f>SUM(E28:E33)</f>
        <v>3</v>
      </c>
      <c r="W7" s="12">
        <f aca="true" t="shared" si="7" ref="W7:AC7">SUM(F28:F33)</f>
        <v>197</v>
      </c>
      <c r="X7" s="12">
        <f t="shared" si="7"/>
        <v>255</v>
      </c>
      <c r="Y7" s="12">
        <f t="shared" si="7"/>
        <v>422</v>
      </c>
      <c r="Z7" s="12">
        <f t="shared" si="7"/>
        <v>352</v>
      </c>
      <c r="AA7" s="12">
        <f t="shared" si="7"/>
        <v>258</v>
      </c>
      <c r="AB7" s="12">
        <f t="shared" si="7"/>
        <v>135</v>
      </c>
      <c r="AC7" s="12">
        <f t="shared" si="7"/>
        <v>182</v>
      </c>
      <c r="AD7" s="12">
        <f t="shared" si="3"/>
        <v>1804</v>
      </c>
      <c r="AE7" s="12">
        <f>SUM(P28:P33)</f>
        <v>0</v>
      </c>
      <c r="AF7" s="12">
        <f>SUM(Q28:Q33)</f>
        <v>0</v>
      </c>
      <c r="AG7" s="13">
        <f t="shared" si="5"/>
        <v>2.37139689578714</v>
      </c>
    </row>
    <row r="8" spans="1:33" s="47" customFormat="1" ht="23.25">
      <c r="A8" s="10"/>
      <c r="B8" s="7" t="s">
        <v>396</v>
      </c>
      <c r="C8" s="153" t="s">
        <v>462</v>
      </c>
      <c r="D8" s="7" t="s">
        <v>30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1</v>
      </c>
      <c r="K8" s="7">
        <v>7</v>
      </c>
      <c r="L8" s="7">
        <v>20</v>
      </c>
      <c r="M8" s="7">
        <f>SUM(E8:L8)</f>
        <v>29</v>
      </c>
      <c r="N8" s="8">
        <f t="shared" si="0"/>
        <v>3.7413793103448274</v>
      </c>
      <c r="O8" s="40">
        <f t="shared" si="1"/>
        <v>0.5816250963252773</v>
      </c>
      <c r="P8" s="77">
        <v>0</v>
      </c>
      <c r="Q8" s="77">
        <v>0</v>
      </c>
      <c r="R8" s="124" t="s">
        <v>558</v>
      </c>
      <c r="U8" s="47" t="s">
        <v>26</v>
      </c>
      <c r="V8" s="12">
        <f aca="true" t="shared" si="8" ref="V8:AC8">SUM(E51:E57)</f>
        <v>42</v>
      </c>
      <c r="W8" s="12">
        <f t="shared" si="8"/>
        <v>129</v>
      </c>
      <c r="X8" s="12">
        <f t="shared" si="8"/>
        <v>196</v>
      </c>
      <c r="Y8" s="12">
        <f t="shared" si="8"/>
        <v>497</v>
      </c>
      <c r="Z8" s="12">
        <f t="shared" si="8"/>
        <v>273</v>
      </c>
      <c r="AA8" s="12">
        <f t="shared" si="8"/>
        <v>155</v>
      </c>
      <c r="AB8" s="12">
        <f t="shared" si="8"/>
        <v>85</v>
      </c>
      <c r="AC8" s="12">
        <f t="shared" si="8"/>
        <v>219</v>
      </c>
      <c r="AD8" s="47">
        <f t="shared" si="3"/>
        <v>1596</v>
      </c>
      <c r="AE8" s="12">
        <f>SUM(P51:P57)</f>
        <v>1</v>
      </c>
      <c r="AF8" s="12">
        <f>SUM(Q51:Q57)</f>
        <v>7</v>
      </c>
      <c r="AG8" s="13">
        <f t="shared" si="5"/>
        <v>2.3421052631578947</v>
      </c>
    </row>
    <row r="9" spans="1:33" s="47" customFormat="1" ht="23.25">
      <c r="A9" s="10"/>
      <c r="B9" s="7" t="s">
        <v>73</v>
      </c>
      <c r="C9" s="7" t="s">
        <v>250</v>
      </c>
      <c r="D9" s="7" t="s">
        <v>31</v>
      </c>
      <c r="E9" s="7">
        <v>0</v>
      </c>
      <c r="F9" s="7">
        <v>120</v>
      </c>
      <c r="G9" s="7">
        <v>130</v>
      </c>
      <c r="H9" s="7">
        <v>79</v>
      </c>
      <c r="I9" s="7">
        <v>48</v>
      </c>
      <c r="J9" s="7">
        <v>62</v>
      </c>
      <c r="K9" s="7">
        <v>45</v>
      </c>
      <c r="L9" s="7">
        <v>61</v>
      </c>
      <c r="M9" s="7">
        <f>SUM(E9:L9)</f>
        <v>545</v>
      </c>
      <c r="N9" s="8">
        <f t="shared" si="0"/>
        <v>2.1660550458715595</v>
      </c>
      <c r="O9" s="40">
        <f t="shared" si="1"/>
        <v>1.0106969330852518</v>
      </c>
      <c r="P9" s="77">
        <v>0</v>
      </c>
      <c r="Q9" s="77">
        <v>0</v>
      </c>
      <c r="R9" s="124" t="s">
        <v>558</v>
      </c>
      <c r="U9" s="47" t="s">
        <v>27</v>
      </c>
      <c r="V9" s="12">
        <f aca="true" t="shared" si="9" ref="V9:AC9">SUM(E58:E69)</f>
        <v>39</v>
      </c>
      <c r="W9" s="12">
        <f t="shared" si="9"/>
        <v>425</v>
      </c>
      <c r="X9" s="12">
        <f t="shared" si="9"/>
        <v>425</v>
      </c>
      <c r="Y9" s="12">
        <f t="shared" si="9"/>
        <v>372</v>
      </c>
      <c r="Z9" s="12">
        <f t="shared" si="9"/>
        <v>364</v>
      </c>
      <c r="AA9" s="12">
        <f t="shared" si="9"/>
        <v>318</v>
      </c>
      <c r="AB9" s="12">
        <f t="shared" si="9"/>
        <v>179</v>
      </c>
      <c r="AC9" s="12">
        <f t="shared" si="9"/>
        <v>367</v>
      </c>
      <c r="AD9" s="47">
        <f t="shared" si="3"/>
        <v>2489</v>
      </c>
      <c r="AE9" s="12">
        <f>SUM(P58:P69)</f>
        <v>12</v>
      </c>
      <c r="AF9" s="12">
        <f>SUM(Q58:Q69)</f>
        <v>7</v>
      </c>
      <c r="AG9" s="13">
        <f t="shared" si="5"/>
        <v>2.316191241462435</v>
      </c>
    </row>
    <row r="10" spans="1:33" s="47" customFormat="1" ht="23.25">
      <c r="A10" s="11"/>
      <c r="B10" s="7" t="s">
        <v>74</v>
      </c>
      <c r="C10" s="7" t="s">
        <v>36</v>
      </c>
      <c r="D10" s="7" t="s">
        <v>30</v>
      </c>
      <c r="E10" s="7">
        <v>0</v>
      </c>
      <c r="F10" s="7">
        <v>23</v>
      </c>
      <c r="G10" s="7">
        <v>29</v>
      </c>
      <c r="H10" s="7">
        <v>63</v>
      </c>
      <c r="I10" s="7">
        <v>69</v>
      </c>
      <c r="J10" s="7">
        <v>44</v>
      </c>
      <c r="K10" s="7">
        <v>27</v>
      </c>
      <c r="L10" s="7">
        <v>34</v>
      </c>
      <c r="M10" s="7">
        <f>SUM(E10:L10)</f>
        <v>289</v>
      </c>
      <c r="N10" s="8">
        <f t="shared" si="0"/>
        <v>2.517301038062284</v>
      </c>
      <c r="O10" s="40">
        <f t="shared" si="1"/>
        <v>0.8542859476254666</v>
      </c>
      <c r="P10" s="77">
        <v>0</v>
      </c>
      <c r="Q10" s="77">
        <v>0</v>
      </c>
      <c r="R10" s="124" t="s">
        <v>558</v>
      </c>
      <c r="U10" s="47" t="s">
        <v>28</v>
      </c>
      <c r="V10" s="12">
        <f aca="true" t="shared" si="10" ref="V10:AC10">SUM(E74:E78)</f>
        <v>15</v>
      </c>
      <c r="W10" s="12">
        <f t="shared" si="10"/>
        <v>35</v>
      </c>
      <c r="X10" s="12">
        <f t="shared" si="10"/>
        <v>54</v>
      </c>
      <c r="Y10" s="12">
        <f t="shared" si="10"/>
        <v>113</v>
      </c>
      <c r="Z10" s="12">
        <f t="shared" si="10"/>
        <v>384</v>
      </c>
      <c r="AA10" s="12">
        <f t="shared" si="10"/>
        <v>427</v>
      </c>
      <c r="AB10" s="12">
        <f t="shared" si="10"/>
        <v>161</v>
      </c>
      <c r="AC10" s="12">
        <f t="shared" si="10"/>
        <v>364</v>
      </c>
      <c r="AD10" s="47">
        <f t="shared" si="3"/>
        <v>1553</v>
      </c>
      <c r="AE10" s="12">
        <f>SUM(P74:P78)</f>
        <v>7</v>
      </c>
      <c r="AF10" s="12">
        <f>SUM(Q74:Q78)</f>
        <v>11</v>
      </c>
      <c r="AG10" s="13">
        <f t="shared" si="5"/>
        <v>2.963618802318094</v>
      </c>
    </row>
    <row r="11" spans="1:32" s="47" customFormat="1" ht="23.25">
      <c r="A11" s="7" t="s">
        <v>24</v>
      </c>
      <c r="B11" s="22" t="s">
        <v>482</v>
      </c>
      <c r="C11" s="155" t="s">
        <v>483</v>
      </c>
      <c r="D11" s="7" t="s">
        <v>30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28</v>
      </c>
      <c r="M11" s="7">
        <f t="shared" si="6"/>
        <v>28</v>
      </c>
      <c r="N11" s="8">
        <f t="shared" si="0"/>
        <v>4</v>
      </c>
      <c r="O11" s="40">
        <f t="shared" si="1"/>
        <v>0</v>
      </c>
      <c r="P11" s="28">
        <v>0</v>
      </c>
      <c r="Q11" s="28">
        <v>0</v>
      </c>
      <c r="R11" s="124" t="s">
        <v>561</v>
      </c>
      <c r="V11" s="12"/>
      <c r="W11" s="12"/>
      <c r="X11" s="12"/>
      <c r="Y11" s="12"/>
      <c r="Z11" s="12"/>
      <c r="AA11" s="12"/>
      <c r="AB11" s="12"/>
      <c r="AC11" s="12"/>
      <c r="AE11" s="12"/>
      <c r="AF11" s="12"/>
    </row>
    <row r="12" spans="1:33" s="47" customFormat="1" ht="23.25">
      <c r="A12" s="9"/>
      <c r="B12" s="22" t="s">
        <v>115</v>
      </c>
      <c r="C12" s="7" t="s">
        <v>261</v>
      </c>
      <c r="D12" s="7" t="s">
        <v>31</v>
      </c>
      <c r="E12" s="28">
        <v>5</v>
      </c>
      <c r="F12" s="28">
        <v>95</v>
      </c>
      <c r="G12" s="28">
        <v>90</v>
      </c>
      <c r="H12" s="28">
        <v>110</v>
      </c>
      <c r="I12" s="28">
        <v>91</v>
      </c>
      <c r="J12" s="28">
        <v>47</v>
      </c>
      <c r="K12" s="28">
        <v>35</v>
      </c>
      <c r="L12" s="28">
        <v>39</v>
      </c>
      <c r="M12" s="7">
        <f t="shared" si="6"/>
        <v>512</v>
      </c>
      <c r="N12" s="8">
        <f t="shared" si="0"/>
        <v>2.142578125</v>
      </c>
      <c r="O12" s="40">
        <f t="shared" si="1"/>
        <v>0.9181245712165013</v>
      </c>
      <c r="P12" s="28">
        <v>1</v>
      </c>
      <c r="Q12" s="28">
        <v>0</v>
      </c>
      <c r="R12" s="124" t="s">
        <v>561</v>
      </c>
      <c r="U12" s="47" t="s">
        <v>62</v>
      </c>
      <c r="V12" s="47">
        <f>SUM(V5:V7)</f>
        <v>14</v>
      </c>
      <c r="W12" s="47">
        <f aca="true" t="shared" si="11" ref="W12:AD12">SUM(W5:W7)</f>
        <v>722</v>
      </c>
      <c r="X12" s="47">
        <f t="shared" si="11"/>
        <v>770</v>
      </c>
      <c r="Y12" s="47">
        <f t="shared" si="11"/>
        <v>1025</v>
      </c>
      <c r="Z12" s="47">
        <f t="shared" si="11"/>
        <v>872</v>
      </c>
      <c r="AA12" s="47">
        <f t="shared" si="11"/>
        <v>789</v>
      </c>
      <c r="AB12" s="47">
        <f t="shared" si="11"/>
        <v>456</v>
      </c>
      <c r="AC12" s="47">
        <f t="shared" si="11"/>
        <v>576</v>
      </c>
      <c r="AD12" s="47">
        <f t="shared" si="11"/>
        <v>5224</v>
      </c>
      <c r="AE12" s="12">
        <f>SUM(AE5:AE7)</f>
        <v>4</v>
      </c>
      <c r="AF12" s="12">
        <f>SUM(AF5:AF7)</f>
        <v>0</v>
      </c>
      <c r="AG12" s="13">
        <f t="shared" si="5"/>
        <v>2.3686830015313936</v>
      </c>
    </row>
    <row r="13" spans="1:33" s="47" customFormat="1" ht="23.25">
      <c r="A13" s="10"/>
      <c r="B13" s="22" t="s">
        <v>117</v>
      </c>
      <c r="C13" s="7" t="s">
        <v>36</v>
      </c>
      <c r="D13" s="7" t="s">
        <v>30</v>
      </c>
      <c r="E13" s="28">
        <v>0</v>
      </c>
      <c r="F13" s="28">
        <v>64</v>
      </c>
      <c r="G13" s="28">
        <v>33</v>
      </c>
      <c r="H13" s="28">
        <v>44</v>
      </c>
      <c r="I13" s="28">
        <v>50</v>
      </c>
      <c r="J13" s="28">
        <v>68</v>
      </c>
      <c r="K13" s="28">
        <v>32</v>
      </c>
      <c r="L13" s="28">
        <v>30</v>
      </c>
      <c r="M13" s="7">
        <f>SUM(E13:L13)</f>
        <v>321</v>
      </c>
      <c r="N13" s="8">
        <f t="shared" si="0"/>
        <v>2.3753894080996885</v>
      </c>
      <c r="O13" s="40">
        <f t="shared" si="1"/>
        <v>0.9659556569674278</v>
      </c>
      <c r="P13" s="28">
        <v>1</v>
      </c>
      <c r="Q13" s="28">
        <v>0</v>
      </c>
      <c r="R13" s="124" t="s">
        <v>561</v>
      </c>
      <c r="U13" s="47" t="s">
        <v>63</v>
      </c>
      <c r="V13" s="47">
        <f>SUM(V8:V10)</f>
        <v>96</v>
      </c>
      <c r="W13" s="47">
        <f aca="true" t="shared" si="12" ref="W13:AC13">SUM(W8:W10)</f>
        <v>589</v>
      </c>
      <c r="X13" s="47">
        <f t="shared" si="12"/>
        <v>675</v>
      </c>
      <c r="Y13" s="47">
        <f t="shared" si="12"/>
        <v>982</v>
      </c>
      <c r="Z13" s="47">
        <f t="shared" si="12"/>
        <v>1021</v>
      </c>
      <c r="AA13" s="47">
        <f t="shared" si="12"/>
        <v>900</v>
      </c>
      <c r="AB13" s="47">
        <f t="shared" si="12"/>
        <v>425</v>
      </c>
      <c r="AC13" s="47">
        <f t="shared" si="12"/>
        <v>950</v>
      </c>
      <c r="AD13" s="47">
        <f>SUM(AD8:AD10)</f>
        <v>5638</v>
      </c>
      <c r="AE13" s="12">
        <f>SUM(AE8:AE10)</f>
        <v>20</v>
      </c>
      <c r="AF13" s="12">
        <f>SUM(AF8:AF10)</f>
        <v>25</v>
      </c>
      <c r="AG13" s="13">
        <f t="shared" si="5"/>
        <v>2.501862362539908</v>
      </c>
    </row>
    <row r="14" spans="1:33" s="47" customFormat="1" ht="23.25">
      <c r="A14" s="10"/>
      <c r="B14" s="22" t="s">
        <v>116</v>
      </c>
      <c r="C14" s="7" t="s">
        <v>262</v>
      </c>
      <c r="D14" s="7" t="s">
        <v>31</v>
      </c>
      <c r="E14" s="28">
        <v>5</v>
      </c>
      <c r="F14" s="28">
        <v>39</v>
      </c>
      <c r="G14" s="28">
        <v>52</v>
      </c>
      <c r="H14" s="28">
        <v>79</v>
      </c>
      <c r="I14" s="28">
        <v>80</v>
      </c>
      <c r="J14" s="28">
        <v>145</v>
      </c>
      <c r="K14" s="28">
        <v>56</v>
      </c>
      <c r="L14" s="28">
        <v>56</v>
      </c>
      <c r="M14" s="7">
        <f>SUM(E14:L14)</f>
        <v>512</v>
      </c>
      <c r="N14" s="8">
        <f t="shared" si="0"/>
        <v>2.59765625</v>
      </c>
      <c r="O14" s="40">
        <f t="shared" si="1"/>
        <v>0.8884207234390346</v>
      </c>
      <c r="P14" s="28">
        <v>1</v>
      </c>
      <c r="Q14" s="28">
        <v>0</v>
      </c>
      <c r="R14" s="124" t="s">
        <v>562</v>
      </c>
      <c r="U14" s="12" t="s">
        <v>64</v>
      </c>
      <c r="V14" s="12">
        <f>SUM(V12:V13)</f>
        <v>110</v>
      </c>
      <c r="W14" s="12">
        <f aca="true" t="shared" si="13" ref="W14:AC14">SUM(W12:W13)</f>
        <v>1311</v>
      </c>
      <c r="X14" s="12">
        <f t="shared" si="13"/>
        <v>1445</v>
      </c>
      <c r="Y14" s="12">
        <f t="shared" si="13"/>
        <v>2007</v>
      </c>
      <c r="Z14" s="12">
        <f t="shared" si="13"/>
        <v>1893</v>
      </c>
      <c r="AA14" s="12">
        <f t="shared" si="13"/>
        <v>1689</v>
      </c>
      <c r="AB14" s="12">
        <f t="shared" si="13"/>
        <v>881</v>
      </c>
      <c r="AC14" s="12">
        <f t="shared" si="13"/>
        <v>1526</v>
      </c>
      <c r="AD14" s="12">
        <f>SUM(AD12:AD13)</f>
        <v>10862</v>
      </c>
      <c r="AE14" s="12">
        <f>SUM(AE12:AE13)</f>
        <v>24</v>
      </c>
      <c r="AF14" s="12">
        <f>SUM(AF12:AF13)</f>
        <v>25</v>
      </c>
      <c r="AG14" s="13">
        <f t="shared" si="5"/>
        <v>2.437810716258516</v>
      </c>
    </row>
    <row r="15" spans="1:18" s="47" customFormat="1" ht="23.25">
      <c r="A15" s="11"/>
      <c r="B15" s="22" t="s">
        <v>118</v>
      </c>
      <c r="C15" s="7" t="s">
        <v>36</v>
      </c>
      <c r="D15" s="7" t="s">
        <v>30</v>
      </c>
      <c r="E15" s="28">
        <v>0</v>
      </c>
      <c r="F15" s="28">
        <v>23</v>
      </c>
      <c r="G15" s="28">
        <v>35</v>
      </c>
      <c r="H15" s="28">
        <v>84</v>
      </c>
      <c r="I15" s="28">
        <v>65</v>
      </c>
      <c r="J15" s="28">
        <v>36</v>
      </c>
      <c r="K15" s="28">
        <v>29</v>
      </c>
      <c r="L15" s="28">
        <v>49</v>
      </c>
      <c r="M15" s="7">
        <f>SUM(E15:L15)</f>
        <v>321</v>
      </c>
      <c r="N15" s="8">
        <f t="shared" si="0"/>
        <v>2.52803738317757</v>
      </c>
      <c r="O15" s="40">
        <f t="shared" si="1"/>
        <v>0.8925926805136534</v>
      </c>
      <c r="P15" s="28">
        <v>1</v>
      </c>
      <c r="Q15" s="28">
        <v>0</v>
      </c>
      <c r="R15" s="124" t="s">
        <v>562</v>
      </c>
    </row>
    <row r="16" spans="1:18" s="12" customFormat="1" ht="23.25">
      <c r="A16" s="2"/>
      <c r="B16" s="2"/>
      <c r="C16" s="2"/>
      <c r="D16" s="2"/>
      <c r="E16" s="5"/>
      <c r="F16" s="5"/>
      <c r="G16" s="5"/>
      <c r="H16" s="5"/>
      <c r="I16" s="5"/>
      <c r="J16" s="5"/>
      <c r="K16" s="5"/>
      <c r="L16" s="5"/>
      <c r="M16" s="5"/>
      <c r="N16" s="2"/>
      <c r="O16" s="39"/>
      <c r="P16" s="2"/>
      <c r="Q16" s="2"/>
      <c r="R16" s="127"/>
    </row>
    <row r="17" spans="1:18" s="12" customFormat="1" ht="23.25">
      <c r="A17" s="2"/>
      <c r="B17" s="2"/>
      <c r="C17" s="2"/>
      <c r="D17" s="2"/>
      <c r="E17" s="5"/>
      <c r="F17" s="5"/>
      <c r="G17" s="5"/>
      <c r="H17" s="5"/>
      <c r="I17" s="5"/>
      <c r="J17" s="5"/>
      <c r="K17" s="5"/>
      <c r="L17" s="5"/>
      <c r="M17" s="5"/>
      <c r="N17" s="2"/>
      <c r="O17" s="39"/>
      <c r="P17" s="2"/>
      <c r="Q17" s="2"/>
      <c r="R17" s="127"/>
    </row>
    <row r="18" spans="1:18" s="12" customFormat="1" ht="23.25">
      <c r="A18" s="2"/>
      <c r="B18" s="2"/>
      <c r="C18" s="2"/>
      <c r="D18" s="2"/>
      <c r="E18" s="5"/>
      <c r="F18" s="5"/>
      <c r="G18" s="5"/>
      <c r="H18" s="5"/>
      <c r="I18" s="5"/>
      <c r="J18" s="5"/>
      <c r="K18" s="5"/>
      <c r="L18" s="5"/>
      <c r="M18" s="5"/>
      <c r="N18" s="2"/>
      <c r="O18" s="39"/>
      <c r="P18" s="2"/>
      <c r="Q18" s="2"/>
      <c r="R18" s="127"/>
    </row>
    <row r="19" spans="1:18" s="12" customFormat="1" ht="23.25">
      <c r="A19" s="2"/>
      <c r="B19" s="2"/>
      <c r="C19" s="2"/>
      <c r="D19" s="2"/>
      <c r="E19" s="5"/>
      <c r="F19" s="5"/>
      <c r="G19" s="5"/>
      <c r="H19" s="5"/>
      <c r="I19" s="5"/>
      <c r="J19" s="5"/>
      <c r="K19" s="5"/>
      <c r="L19" s="5"/>
      <c r="M19" s="5"/>
      <c r="N19" s="2"/>
      <c r="O19" s="39"/>
      <c r="P19" s="2"/>
      <c r="Q19" s="2"/>
      <c r="R19" s="127"/>
    </row>
    <row r="20" spans="1:18" s="12" customFormat="1" ht="23.25">
      <c r="A20" s="2"/>
      <c r="B20" s="2"/>
      <c r="C20" s="2"/>
      <c r="D20" s="2"/>
      <c r="E20" s="5"/>
      <c r="F20" s="5"/>
      <c r="G20" s="5"/>
      <c r="H20" s="5"/>
      <c r="I20" s="5"/>
      <c r="J20" s="5"/>
      <c r="K20" s="5"/>
      <c r="L20" s="5"/>
      <c r="M20" s="5"/>
      <c r="N20" s="2"/>
      <c r="O20" s="39"/>
      <c r="P20" s="2"/>
      <c r="Q20" s="2"/>
      <c r="R20" s="127"/>
    </row>
    <row r="21" spans="1:18" s="12" customFormat="1" ht="23.25">
      <c r="A21" s="2"/>
      <c r="B21" s="2"/>
      <c r="C21" s="2"/>
      <c r="D21" s="2"/>
      <c r="E21" s="5"/>
      <c r="F21" s="5"/>
      <c r="G21" s="5"/>
      <c r="H21" s="5"/>
      <c r="I21" s="5"/>
      <c r="J21" s="5"/>
      <c r="K21" s="5"/>
      <c r="L21" s="5"/>
      <c r="M21" s="5"/>
      <c r="N21" s="2"/>
      <c r="O21" s="39"/>
      <c r="P21" s="2"/>
      <c r="Q21" s="2"/>
      <c r="R21" s="127"/>
    </row>
    <row r="22" spans="1:18" s="12" customFormat="1" ht="23.25">
      <c r="A22" s="2"/>
      <c r="B22" s="2"/>
      <c r="C22" s="2"/>
      <c r="D22" s="2"/>
      <c r="E22" s="5"/>
      <c r="F22" s="5"/>
      <c r="G22" s="5"/>
      <c r="H22" s="5"/>
      <c r="I22" s="5"/>
      <c r="J22" s="5"/>
      <c r="K22" s="5"/>
      <c r="L22" s="5"/>
      <c r="M22" s="5"/>
      <c r="N22" s="2"/>
      <c r="O22" s="39"/>
      <c r="P22" s="2"/>
      <c r="Q22" s="2"/>
      <c r="R22" s="127"/>
    </row>
    <row r="23" spans="1:18" s="12" customFormat="1" ht="23.25">
      <c r="A23" s="2"/>
      <c r="B23" s="2"/>
      <c r="C23" s="2"/>
      <c r="D23" s="2"/>
      <c r="E23" s="5"/>
      <c r="F23" s="5"/>
      <c r="G23" s="5"/>
      <c r="H23" s="5"/>
      <c r="I23" s="5"/>
      <c r="J23" s="5"/>
      <c r="K23" s="5"/>
      <c r="L23" s="5"/>
      <c r="M23" s="5"/>
      <c r="N23" s="2"/>
      <c r="O23" s="39"/>
      <c r="P23" s="2"/>
      <c r="Q23" s="2"/>
      <c r="R23" s="127"/>
    </row>
    <row r="24" spans="1:18" s="12" customFormat="1" ht="26.25">
      <c r="A24" s="165" t="s">
        <v>44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28" s="47" customFormat="1" ht="21.75" customHeight="1">
      <c r="A25" s="165" t="s">
        <v>555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s="47" customFormat="1" ht="23.25">
      <c r="A26" s="163" t="s">
        <v>22</v>
      </c>
      <c r="B26" s="163" t="s">
        <v>0</v>
      </c>
      <c r="C26" s="163" t="s">
        <v>32</v>
      </c>
      <c r="D26" s="163" t="s">
        <v>29</v>
      </c>
      <c r="E26" s="159" t="s">
        <v>17</v>
      </c>
      <c r="F26" s="159"/>
      <c r="G26" s="159"/>
      <c r="H26" s="159"/>
      <c r="I26" s="159"/>
      <c r="J26" s="159"/>
      <c r="K26" s="159"/>
      <c r="L26" s="159"/>
      <c r="M26" s="9" t="s">
        <v>16</v>
      </c>
      <c r="N26" s="163" t="s">
        <v>20</v>
      </c>
      <c r="O26" s="161" t="s">
        <v>21</v>
      </c>
      <c r="P26" s="68"/>
      <c r="Q26" s="68"/>
      <c r="R26" s="170" t="s">
        <v>3</v>
      </c>
      <c r="T26" s="13"/>
      <c r="U26" s="13"/>
      <c r="V26" s="13"/>
      <c r="W26" s="13"/>
      <c r="X26" s="13"/>
      <c r="Y26" s="13"/>
      <c r="Z26" s="13"/>
      <c r="AA26" s="13"/>
      <c r="AB26" s="13"/>
    </row>
    <row r="27" spans="1:28" s="47" customFormat="1" ht="21.75" customHeight="1">
      <c r="A27" s="163"/>
      <c r="B27" s="163"/>
      <c r="C27" s="163"/>
      <c r="D27" s="163"/>
      <c r="E27" s="7">
        <v>0</v>
      </c>
      <c r="F27" s="7">
        <v>1</v>
      </c>
      <c r="G27" s="7">
        <v>1.5</v>
      </c>
      <c r="H27" s="7">
        <v>2</v>
      </c>
      <c r="I27" s="7">
        <v>2.5</v>
      </c>
      <c r="J27" s="7">
        <v>3</v>
      </c>
      <c r="K27" s="7">
        <v>3.5</v>
      </c>
      <c r="L27" s="7">
        <v>4</v>
      </c>
      <c r="M27" s="11" t="s">
        <v>19</v>
      </c>
      <c r="N27" s="163"/>
      <c r="O27" s="161"/>
      <c r="P27" s="69" t="s">
        <v>1</v>
      </c>
      <c r="Q27" s="69" t="s">
        <v>2</v>
      </c>
      <c r="R27" s="170"/>
      <c r="T27" s="13"/>
      <c r="U27" s="13"/>
      <c r="V27" s="13"/>
      <c r="W27" s="13"/>
      <c r="X27" s="13"/>
      <c r="Y27" s="13"/>
      <c r="Z27" s="13"/>
      <c r="AA27" s="13"/>
      <c r="AB27" s="13"/>
    </row>
    <row r="28" spans="1:18" s="12" customFormat="1" ht="20.25" customHeight="1">
      <c r="A28" s="7" t="s">
        <v>25</v>
      </c>
      <c r="B28" s="22" t="s">
        <v>571</v>
      </c>
      <c r="C28" s="7" t="s">
        <v>572</v>
      </c>
      <c r="D28" s="7" t="s">
        <v>31</v>
      </c>
      <c r="E28" s="28">
        <v>0</v>
      </c>
      <c r="F28" s="28">
        <v>0</v>
      </c>
      <c r="G28" s="28">
        <v>0</v>
      </c>
      <c r="H28" s="28">
        <v>0</v>
      </c>
      <c r="I28" s="28">
        <v>1</v>
      </c>
      <c r="J28" s="28">
        <v>2</v>
      </c>
      <c r="K28" s="28">
        <v>11</v>
      </c>
      <c r="L28" s="28">
        <v>13</v>
      </c>
      <c r="M28" s="7">
        <f aca="true" t="shared" si="14" ref="M28:M33">SUM(E28:L28)</f>
        <v>27</v>
      </c>
      <c r="N28" s="8">
        <f aca="true" t="shared" si="15" ref="N28:N34">((4*L28)+(3.5*K28)+(3*J28)+(2.5*I28)+(2*H28)+(1.5*G28)+(F28))/M28</f>
        <v>3.6666666666666665</v>
      </c>
      <c r="O28" s="40">
        <f aca="true" t="shared" si="16" ref="O28:O34">SQRT((16*L28+12.25*K28+9*J28+6.25*I28+4*H28+2.25*G28+F28)/M28-(N28^2))</f>
        <v>0.3849001794597537</v>
      </c>
      <c r="P28" s="28">
        <v>0</v>
      </c>
      <c r="Q28" s="28">
        <v>0</v>
      </c>
      <c r="R28" s="124" t="s">
        <v>563</v>
      </c>
    </row>
    <row r="29" spans="1:18" s="12" customFormat="1" ht="20.25" customHeight="1">
      <c r="A29" s="9"/>
      <c r="B29" s="22" t="s">
        <v>186</v>
      </c>
      <c r="C29" s="7" t="s">
        <v>283</v>
      </c>
      <c r="D29" s="7" t="s">
        <v>30</v>
      </c>
      <c r="E29" s="28">
        <v>1</v>
      </c>
      <c r="F29" s="28">
        <v>46</v>
      </c>
      <c r="G29" s="28">
        <v>74</v>
      </c>
      <c r="H29" s="28">
        <v>116</v>
      </c>
      <c r="I29" s="28">
        <v>124</v>
      </c>
      <c r="J29" s="28">
        <v>93</v>
      </c>
      <c r="K29" s="28">
        <v>38</v>
      </c>
      <c r="L29" s="28">
        <v>37</v>
      </c>
      <c r="M29" s="7">
        <f t="shared" si="14"/>
        <v>529</v>
      </c>
      <c r="N29" s="8">
        <f t="shared" si="15"/>
        <v>2.379962192816635</v>
      </c>
      <c r="O29" s="40">
        <f t="shared" si="16"/>
        <v>0.8129709328758644</v>
      </c>
      <c r="P29" s="28">
        <v>0</v>
      </c>
      <c r="Q29" s="28">
        <v>0</v>
      </c>
      <c r="R29" s="124" t="s">
        <v>563</v>
      </c>
    </row>
    <row r="30" spans="1:18" s="12" customFormat="1" ht="23.25">
      <c r="A30" s="10"/>
      <c r="B30" s="22" t="s">
        <v>187</v>
      </c>
      <c r="C30" s="7" t="s">
        <v>36</v>
      </c>
      <c r="D30" s="7" t="s">
        <v>31</v>
      </c>
      <c r="E30" s="28">
        <v>0</v>
      </c>
      <c r="F30" s="28">
        <v>20</v>
      </c>
      <c r="G30" s="28">
        <v>47</v>
      </c>
      <c r="H30" s="28">
        <v>96</v>
      </c>
      <c r="I30" s="28">
        <v>100</v>
      </c>
      <c r="J30" s="28">
        <v>48</v>
      </c>
      <c r="K30" s="28">
        <v>21</v>
      </c>
      <c r="L30" s="28">
        <v>14</v>
      </c>
      <c r="M30" s="7">
        <f t="shared" si="14"/>
        <v>346</v>
      </c>
      <c r="N30" s="8">
        <f t="shared" si="15"/>
        <v>2.3294797687861273</v>
      </c>
      <c r="O30" s="40">
        <f t="shared" si="16"/>
        <v>0.7018540812197368</v>
      </c>
      <c r="P30" s="28">
        <v>0</v>
      </c>
      <c r="Q30" s="28">
        <v>0</v>
      </c>
      <c r="R30" s="124" t="s">
        <v>563</v>
      </c>
    </row>
    <row r="31" spans="1:18" s="12" customFormat="1" ht="23.25">
      <c r="A31" s="10"/>
      <c r="B31" s="22" t="s">
        <v>573</v>
      </c>
      <c r="C31" s="7" t="s">
        <v>574</v>
      </c>
      <c r="D31" s="7" t="s">
        <v>30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27</v>
      </c>
      <c r="M31" s="7">
        <f t="shared" si="14"/>
        <v>27</v>
      </c>
      <c r="N31" s="8">
        <f t="shared" si="15"/>
        <v>4</v>
      </c>
      <c r="O31" s="40">
        <f t="shared" si="16"/>
        <v>0</v>
      </c>
      <c r="P31" s="28">
        <v>0</v>
      </c>
      <c r="Q31" s="28">
        <v>0</v>
      </c>
      <c r="R31" s="124" t="s">
        <v>564</v>
      </c>
    </row>
    <row r="32" spans="1:18" s="12" customFormat="1" ht="23.25">
      <c r="A32" s="10"/>
      <c r="B32" s="22" t="s">
        <v>188</v>
      </c>
      <c r="C32" s="7" t="s">
        <v>284</v>
      </c>
      <c r="D32" s="7" t="s">
        <v>31</v>
      </c>
      <c r="E32" s="28">
        <v>2</v>
      </c>
      <c r="F32" s="28">
        <v>90</v>
      </c>
      <c r="G32" s="28">
        <v>77</v>
      </c>
      <c r="H32" s="28">
        <v>127</v>
      </c>
      <c r="I32" s="28">
        <v>65</v>
      </c>
      <c r="J32" s="28">
        <v>62</v>
      </c>
      <c r="K32" s="28">
        <v>39</v>
      </c>
      <c r="L32" s="28">
        <v>67</v>
      </c>
      <c r="M32" s="7">
        <f t="shared" si="14"/>
        <v>529</v>
      </c>
      <c r="N32" s="8">
        <f t="shared" si="15"/>
        <v>2.2920604914933835</v>
      </c>
      <c r="O32" s="40">
        <f t="shared" si="16"/>
        <v>0.9781416874880795</v>
      </c>
      <c r="P32" s="28">
        <v>0</v>
      </c>
      <c r="Q32" s="28">
        <v>0</v>
      </c>
      <c r="R32" s="156" t="s">
        <v>564</v>
      </c>
    </row>
    <row r="33" spans="1:18" s="12" customFormat="1" ht="23.25">
      <c r="A33" s="11"/>
      <c r="B33" s="22" t="s">
        <v>189</v>
      </c>
      <c r="C33" s="7" t="s">
        <v>36</v>
      </c>
      <c r="D33" s="7" t="s">
        <v>30</v>
      </c>
      <c r="E33" s="28">
        <v>0</v>
      </c>
      <c r="F33" s="28">
        <v>41</v>
      </c>
      <c r="G33" s="28">
        <v>57</v>
      </c>
      <c r="H33" s="28">
        <v>83</v>
      </c>
      <c r="I33" s="28">
        <v>62</v>
      </c>
      <c r="J33" s="28">
        <v>53</v>
      </c>
      <c r="K33" s="28">
        <v>26</v>
      </c>
      <c r="L33" s="28">
        <v>24</v>
      </c>
      <c r="M33" s="7">
        <f t="shared" si="14"/>
        <v>346</v>
      </c>
      <c r="N33" s="8">
        <f t="shared" si="15"/>
        <v>2.2933526011560694</v>
      </c>
      <c r="O33" s="40">
        <f t="shared" si="16"/>
        <v>0.8474284647331919</v>
      </c>
      <c r="P33" s="28">
        <v>0</v>
      </c>
      <c r="Q33" s="28">
        <v>0</v>
      </c>
      <c r="R33" s="156" t="s">
        <v>564</v>
      </c>
    </row>
    <row r="34" spans="1:18" s="12" customFormat="1" ht="23.25">
      <c r="A34" s="159" t="s">
        <v>41</v>
      </c>
      <c r="B34" s="159"/>
      <c r="C34" s="159"/>
      <c r="D34" s="159"/>
      <c r="E34" s="7">
        <f>SUM(E5:E15,E28:E33)</f>
        <v>14</v>
      </c>
      <c r="F34" s="7">
        <f aca="true" t="shared" si="17" ref="F34:L34">SUM(F5:F15,F28:F33)</f>
        <v>722</v>
      </c>
      <c r="G34" s="7">
        <f t="shared" si="17"/>
        <v>770</v>
      </c>
      <c r="H34" s="7">
        <f t="shared" si="17"/>
        <v>1025</v>
      </c>
      <c r="I34" s="7">
        <f t="shared" si="17"/>
        <v>872</v>
      </c>
      <c r="J34" s="7">
        <f t="shared" si="17"/>
        <v>789</v>
      </c>
      <c r="K34" s="7">
        <f t="shared" si="17"/>
        <v>456</v>
      </c>
      <c r="L34" s="7">
        <f t="shared" si="17"/>
        <v>576</v>
      </c>
      <c r="M34" s="61">
        <f>SUM(M5:M15,M28:M33)</f>
        <v>5224</v>
      </c>
      <c r="N34" s="8">
        <f t="shared" si="15"/>
        <v>2.3686830015313936</v>
      </c>
      <c r="O34" s="40">
        <f t="shared" si="16"/>
        <v>0.9381134071898436</v>
      </c>
      <c r="P34" s="61">
        <f>SUM(P28:P33,P5:P15)</f>
        <v>4</v>
      </c>
      <c r="Q34" s="7">
        <f>SUM(Q15:Q31)</f>
        <v>0</v>
      </c>
      <c r="R34" s="125"/>
    </row>
    <row r="35" spans="1:18" s="12" customFormat="1" ht="23.25">
      <c r="A35" s="159" t="s">
        <v>43</v>
      </c>
      <c r="B35" s="159"/>
      <c r="C35" s="159"/>
      <c r="D35" s="159"/>
      <c r="E35" s="8">
        <f>(E34*100)/$M34</f>
        <v>0.2679938744257274</v>
      </c>
      <c r="F35" s="8">
        <f aca="true" t="shared" si="18" ref="F35:L35">(F34*100)/$M34</f>
        <v>13.820826952526799</v>
      </c>
      <c r="G35" s="8">
        <f t="shared" si="18"/>
        <v>14.739663093415007</v>
      </c>
      <c r="H35" s="8">
        <f t="shared" si="18"/>
        <v>19.620980091883613</v>
      </c>
      <c r="I35" s="8">
        <f t="shared" si="18"/>
        <v>16.69218989280245</v>
      </c>
      <c r="J35" s="8">
        <f t="shared" si="18"/>
        <v>15.103369065849924</v>
      </c>
      <c r="K35" s="8">
        <f t="shared" si="18"/>
        <v>8.728943338437979</v>
      </c>
      <c r="L35" s="8">
        <f t="shared" si="18"/>
        <v>11.0260336906585</v>
      </c>
      <c r="M35" s="8">
        <f>((M34-(P34+Q34))*100)/$M34</f>
        <v>99.92343032159265</v>
      </c>
      <c r="N35" s="23" t="s">
        <v>18</v>
      </c>
      <c r="O35" s="36" t="s">
        <v>18</v>
      </c>
      <c r="P35" s="78">
        <f>(P34*100)/$M34</f>
        <v>0.07656967840735068</v>
      </c>
      <c r="Q35" s="7">
        <f>(Q34*100)/$M34</f>
        <v>0</v>
      </c>
      <c r="R35" s="126"/>
    </row>
    <row r="36" spans="1:18" s="12" customFormat="1" ht="23.25">
      <c r="A36" s="2"/>
      <c r="B36" s="2"/>
      <c r="C36" s="2"/>
      <c r="D36" s="2"/>
      <c r="E36" s="5"/>
      <c r="F36" s="5"/>
      <c r="G36" s="5"/>
      <c r="H36" s="5"/>
      <c r="I36" s="5"/>
      <c r="J36" s="5"/>
      <c r="K36" s="5"/>
      <c r="L36" s="5"/>
      <c r="M36" s="5"/>
      <c r="N36" s="2"/>
      <c r="O36" s="39"/>
      <c r="P36" s="2"/>
      <c r="Q36" s="2"/>
      <c r="R36" s="127"/>
    </row>
    <row r="37" spans="1:18" s="12" customFormat="1" ht="23.25">
      <c r="A37" s="2"/>
      <c r="B37" s="2"/>
      <c r="C37" s="2"/>
      <c r="D37" s="2"/>
      <c r="E37" s="5"/>
      <c r="F37" s="5"/>
      <c r="G37" s="5"/>
      <c r="H37" s="5"/>
      <c r="I37" s="5"/>
      <c r="J37" s="5"/>
      <c r="K37" s="5"/>
      <c r="L37" s="5"/>
      <c r="M37" s="5"/>
      <c r="N37" s="2"/>
      <c r="O37" s="39"/>
      <c r="P37" s="2"/>
      <c r="Q37" s="2"/>
      <c r="R37" s="127"/>
    </row>
    <row r="38" spans="1:18" s="12" customFormat="1" ht="23.25">
      <c r="A38" s="2"/>
      <c r="B38" s="2"/>
      <c r="C38" s="2"/>
      <c r="D38" s="2"/>
      <c r="E38" s="5"/>
      <c r="F38" s="5"/>
      <c r="G38" s="5"/>
      <c r="H38" s="5"/>
      <c r="I38" s="5"/>
      <c r="J38" s="5"/>
      <c r="K38" s="5"/>
      <c r="L38" s="5"/>
      <c r="M38" s="5"/>
      <c r="N38" s="2"/>
      <c r="O38" s="39"/>
      <c r="P38" s="2"/>
      <c r="Q38" s="2"/>
      <c r="R38" s="127"/>
    </row>
    <row r="39" spans="1:18" s="12" customFormat="1" ht="23.25">
      <c r="A39" s="2"/>
      <c r="B39" s="2"/>
      <c r="C39" s="2"/>
      <c r="D39" s="2"/>
      <c r="E39" s="5"/>
      <c r="F39" s="5"/>
      <c r="G39" s="5"/>
      <c r="H39" s="5"/>
      <c r="I39" s="5"/>
      <c r="J39" s="5"/>
      <c r="K39" s="5"/>
      <c r="L39" s="5"/>
      <c r="M39" s="5"/>
      <c r="N39" s="2"/>
      <c r="O39" s="39"/>
      <c r="P39" s="2"/>
      <c r="Q39" s="2"/>
      <c r="R39" s="127"/>
    </row>
    <row r="40" spans="1:18" s="12" customFormat="1" ht="23.25">
      <c r="A40" s="2"/>
      <c r="B40" s="2"/>
      <c r="C40" s="2"/>
      <c r="D40" s="2"/>
      <c r="E40" s="5"/>
      <c r="F40" s="5"/>
      <c r="G40" s="5"/>
      <c r="H40" s="5"/>
      <c r="I40" s="5"/>
      <c r="J40" s="5"/>
      <c r="K40" s="5"/>
      <c r="L40" s="5"/>
      <c r="M40" s="5"/>
      <c r="N40" s="2"/>
      <c r="O40" s="39"/>
      <c r="P40" s="2"/>
      <c r="Q40" s="2"/>
      <c r="R40" s="127"/>
    </row>
    <row r="41" spans="1:18" s="12" customFormat="1" ht="23.25">
      <c r="A41" s="2"/>
      <c r="B41" s="2"/>
      <c r="C41" s="2"/>
      <c r="D41" s="2"/>
      <c r="E41" s="5"/>
      <c r="F41" s="5"/>
      <c r="G41" s="5"/>
      <c r="H41" s="5"/>
      <c r="I41" s="5"/>
      <c r="J41" s="5"/>
      <c r="K41" s="5"/>
      <c r="L41" s="5"/>
      <c r="M41" s="5"/>
      <c r="N41" s="2"/>
      <c r="O41" s="39"/>
      <c r="P41" s="2"/>
      <c r="Q41" s="2"/>
      <c r="R41" s="127"/>
    </row>
    <row r="42" spans="1:18" s="12" customFormat="1" ht="23.25">
      <c r="A42" s="2"/>
      <c r="B42" s="2"/>
      <c r="C42" s="2"/>
      <c r="D42" s="2"/>
      <c r="E42" s="5"/>
      <c r="F42" s="5"/>
      <c r="G42" s="5"/>
      <c r="H42" s="5"/>
      <c r="I42" s="5"/>
      <c r="J42" s="5"/>
      <c r="K42" s="5"/>
      <c r="L42" s="5"/>
      <c r="M42" s="5"/>
      <c r="N42" s="2"/>
      <c r="O42" s="39"/>
      <c r="P42" s="2"/>
      <c r="Q42" s="2"/>
      <c r="R42" s="127"/>
    </row>
    <row r="43" spans="1:18" s="12" customFormat="1" ht="23.25">
      <c r="A43" s="2"/>
      <c r="B43" s="2"/>
      <c r="C43" s="2"/>
      <c r="D43" s="2"/>
      <c r="E43" s="5"/>
      <c r="F43" s="5"/>
      <c r="G43" s="5"/>
      <c r="H43" s="5"/>
      <c r="I43" s="5"/>
      <c r="J43" s="5"/>
      <c r="K43" s="5"/>
      <c r="L43" s="5"/>
      <c r="M43" s="5"/>
      <c r="N43" s="2"/>
      <c r="O43" s="39"/>
      <c r="P43" s="2"/>
      <c r="Q43" s="2"/>
      <c r="R43" s="127"/>
    </row>
    <row r="44" spans="1:18" s="12" customFormat="1" ht="23.25">
      <c r="A44" s="2"/>
      <c r="B44" s="2"/>
      <c r="C44" s="2"/>
      <c r="D44" s="2"/>
      <c r="E44" s="5"/>
      <c r="F44" s="5"/>
      <c r="G44" s="5"/>
      <c r="H44" s="5"/>
      <c r="I44" s="5"/>
      <c r="J44" s="5"/>
      <c r="K44" s="5"/>
      <c r="L44" s="5"/>
      <c r="M44" s="5"/>
      <c r="N44" s="2"/>
      <c r="O44" s="39"/>
      <c r="P44" s="2"/>
      <c r="Q44" s="2"/>
      <c r="R44" s="127"/>
    </row>
    <row r="45" spans="1:18" s="12" customFormat="1" ht="23.25">
      <c r="A45" s="2"/>
      <c r="B45" s="2"/>
      <c r="C45" s="2"/>
      <c r="D45" s="2"/>
      <c r="E45" s="5"/>
      <c r="F45" s="5"/>
      <c r="G45" s="5"/>
      <c r="H45" s="5"/>
      <c r="I45" s="5"/>
      <c r="J45" s="5"/>
      <c r="K45" s="5"/>
      <c r="L45" s="5"/>
      <c r="M45" s="5"/>
      <c r="N45" s="2"/>
      <c r="O45" s="39"/>
      <c r="P45" s="2"/>
      <c r="Q45" s="2"/>
      <c r="R45" s="127"/>
    </row>
    <row r="46" spans="1:18" s="12" customFormat="1" ht="23.25">
      <c r="A46" s="2"/>
      <c r="B46" s="2"/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2"/>
      <c r="O46" s="39"/>
      <c r="P46" s="2"/>
      <c r="Q46" s="2"/>
      <c r="R46" s="127"/>
    </row>
    <row r="47" spans="1:31" s="63" customFormat="1" ht="27">
      <c r="A47" s="171" t="s">
        <v>44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U47" s="47"/>
      <c r="V47" s="47"/>
      <c r="W47" s="47"/>
      <c r="X47" s="47"/>
      <c r="Y47" s="47"/>
      <c r="Z47" s="47"/>
      <c r="AA47" s="47"/>
      <c r="AB47" s="47"/>
      <c r="AC47" s="47"/>
      <c r="AD47" s="12"/>
      <c r="AE47" s="12"/>
    </row>
    <row r="48" spans="1:31" s="63" customFormat="1" ht="27">
      <c r="A48" s="171" t="s">
        <v>556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U48" s="47"/>
      <c r="V48" s="47"/>
      <c r="W48" s="47"/>
      <c r="X48" s="47"/>
      <c r="Y48" s="47"/>
      <c r="Z48" s="47"/>
      <c r="AA48" s="47"/>
      <c r="AB48" s="47"/>
      <c r="AC48" s="47"/>
      <c r="AD48" s="12"/>
      <c r="AE48" s="12"/>
    </row>
    <row r="49" spans="1:31" s="63" customFormat="1" ht="23.25">
      <c r="A49" s="169" t="s">
        <v>22</v>
      </c>
      <c r="B49" s="169" t="s">
        <v>0</v>
      </c>
      <c r="C49" s="169" t="s">
        <v>32</v>
      </c>
      <c r="D49" s="169" t="s">
        <v>29</v>
      </c>
      <c r="E49" s="168" t="s">
        <v>17</v>
      </c>
      <c r="F49" s="168"/>
      <c r="G49" s="168"/>
      <c r="H49" s="168"/>
      <c r="I49" s="168"/>
      <c r="J49" s="168"/>
      <c r="K49" s="168"/>
      <c r="L49" s="168"/>
      <c r="M49" s="15" t="s">
        <v>16</v>
      </c>
      <c r="N49" s="163" t="s">
        <v>20</v>
      </c>
      <c r="O49" s="161" t="s">
        <v>21</v>
      </c>
      <c r="P49" s="68"/>
      <c r="Q49" s="68"/>
      <c r="R49" s="172" t="s">
        <v>3</v>
      </c>
      <c r="U49" s="47"/>
      <c r="V49" s="47"/>
      <c r="W49" s="47"/>
      <c r="X49" s="47"/>
      <c r="Y49" s="47"/>
      <c r="Z49" s="47"/>
      <c r="AA49" s="47"/>
      <c r="AB49" s="47"/>
      <c r="AC49" s="47"/>
      <c r="AD49" s="12"/>
      <c r="AE49" s="12"/>
    </row>
    <row r="50" spans="1:31" s="63" customFormat="1" ht="19.5" customHeight="1">
      <c r="A50" s="169"/>
      <c r="B50" s="169"/>
      <c r="C50" s="169"/>
      <c r="D50" s="169"/>
      <c r="E50" s="15">
        <v>0</v>
      </c>
      <c r="F50" s="15">
        <v>1</v>
      </c>
      <c r="G50" s="15">
        <v>1.5</v>
      </c>
      <c r="H50" s="15">
        <v>2</v>
      </c>
      <c r="I50" s="15">
        <v>2.5</v>
      </c>
      <c r="J50" s="15">
        <v>3</v>
      </c>
      <c r="K50" s="15">
        <v>3.5</v>
      </c>
      <c r="L50" s="15">
        <v>4</v>
      </c>
      <c r="M50" s="15" t="s">
        <v>19</v>
      </c>
      <c r="N50" s="163"/>
      <c r="O50" s="161"/>
      <c r="P50" s="69" t="s">
        <v>1</v>
      </c>
      <c r="Q50" s="69" t="s">
        <v>2</v>
      </c>
      <c r="R50" s="172"/>
      <c r="U50" s="47"/>
      <c r="V50" s="47"/>
      <c r="W50" s="47"/>
      <c r="X50" s="47"/>
      <c r="Y50" s="47"/>
      <c r="Z50" s="47"/>
      <c r="AA50" s="47"/>
      <c r="AB50" s="47"/>
      <c r="AC50" s="47"/>
      <c r="AD50" s="12"/>
      <c r="AE50" s="12"/>
    </row>
    <row r="51" spans="1:31" s="63" customFormat="1" ht="23.25">
      <c r="A51" s="15" t="s">
        <v>26</v>
      </c>
      <c r="B51" s="72" t="s">
        <v>307</v>
      </c>
      <c r="C51" s="15" t="s">
        <v>308</v>
      </c>
      <c r="D51" s="15" t="s">
        <v>30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30</v>
      </c>
      <c r="M51" s="15">
        <f aca="true" t="shared" si="19" ref="M51:M69">SUM(E51:L51)</f>
        <v>30</v>
      </c>
      <c r="N51" s="19">
        <f aca="true" t="shared" si="20" ref="N51:N69">((4*L51)+(3.5*K51)+(3*J51)+(2.5*I51)+(2*H51)+(1.5*G51)+(F51))/M51</f>
        <v>4</v>
      </c>
      <c r="O51" s="40">
        <f>SQRT((16*L51+12.25*K51+9*J51+6.25*I51+4*H51+2.25*G51+F51)/M51-(N51^2))</f>
        <v>0</v>
      </c>
      <c r="P51" s="28">
        <v>0</v>
      </c>
      <c r="Q51" s="28">
        <v>0</v>
      </c>
      <c r="R51" s="124" t="s">
        <v>565</v>
      </c>
      <c r="U51" s="47"/>
      <c r="V51" s="47"/>
      <c r="W51" s="47"/>
      <c r="X51" s="47"/>
      <c r="Y51" s="47"/>
      <c r="Z51" s="47"/>
      <c r="AA51" s="47"/>
      <c r="AB51" s="47"/>
      <c r="AC51" s="47"/>
      <c r="AD51" s="12"/>
      <c r="AE51" s="12"/>
    </row>
    <row r="52" spans="1:31" s="63" customFormat="1" ht="23.25">
      <c r="A52" s="16"/>
      <c r="B52" s="72" t="s">
        <v>5</v>
      </c>
      <c r="C52" s="15" t="s">
        <v>249</v>
      </c>
      <c r="D52" s="15" t="s">
        <v>31</v>
      </c>
      <c r="E52" s="28">
        <v>12</v>
      </c>
      <c r="F52" s="28">
        <v>48</v>
      </c>
      <c r="G52" s="28">
        <v>94</v>
      </c>
      <c r="H52" s="28">
        <v>172</v>
      </c>
      <c r="I52" s="28">
        <v>69</v>
      </c>
      <c r="J52" s="28">
        <v>52</v>
      </c>
      <c r="K52" s="28">
        <v>32</v>
      </c>
      <c r="L52" s="28">
        <v>48</v>
      </c>
      <c r="M52" s="15">
        <f t="shared" si="19"/>
        <v>527</v>
      </c>
      <c r="N52" s="19">
        <f t="shared" si="20"/>
        <v>2.2115749525616697</v>
      </c>
      <c r="O52" s="40">
        <f aca="true" t="shared" si="21" ref="O52:O64">SQRT((16*L52+12.25*K52+9*J52+6.25*I52+4*H52+2.25*G52+F52)/M52-(N52^2))</f>
        <v>0.9024102164987479</v>
      </c>
      <c r="P52" s="28">
        <v>0</v>
      </c>
      <c r="Q52" s="28">
        <v>0</v>
      </c>
      <c r="R52" s="124" t="s">
        <v>565</v>
      </c>
      <c r="U52" s="47"/>
      <c r="V52" s="47"/>
      <c r="W52" s="47"/>
      <c r="X52" s="47"/>
      <c r="Y52" s="47"/>
      <c r="Z52" s="47"/>
      <c r="AA52" s="47"/>
      <c r="AB52" s="47"/>
      <c r="AC52" s="47"/>
      <c r="AD52" s="12"/>
      <c r="AE52" s="12"/>
    </row>
    <row r="53" spans="1:31" s="63" customFormat="1" ht="23.25">
      <c r="A53" s="20"/>
      <c r="B53" s="72" t="s">
        <v>6</v>
      </c>
      <c r="C53" s="15" t="s">
        <v>306</v>
      </c>
      <c r="D53" s="15" t="s">
        <v>30</v>
      </c>
      <c r="E53" s="28">
        <v>12</v>
      </c>
      <c r="F53" s="28">
        <v>50</v>
      </c>
      <c r="G53" s="28">
        <v>78</v>
      </c>
      <c r="H53" s="28">
        <v>149</v>
      </c>
      <c r="I53" s="28">
        <v>79</v>
      </c>
      <c r="J53" s="28">
        <v>39</v>
      </c>
      <c r="K53" s="28">
        <v>16</v>
      </c>
      <c r="L53" s="28">
        <v>7</v>
      </c>
      <c r="M53" s="15">
        <f t="shared" si="19"/>
        <v>430</v>
      </c>
      <c r="N53" s="19">
        <f t="shared" si="20"/>
        <v>2.0081395348837208</v>
      </c>
      <c r="O53" s="40">
        <f t="shared" si="21"/>
        <v>0.74743205591173</v>
      </c>
      <c r="P53" s="28">
        <v>0</v>
      </c>
      <c r="Q53" s="28">
        <v>0</v>
      </c>
      <c r="R53" s="124" t="s">
        <v>565</v>
      </c>
      <c r="U53" s="47"/>
      <c r="V53" s="47"/>
      <c r="W53" s="47"/>
      <c r="X53" s="47"/>
      <c r="Y53" s="47"/>
      <c r="Z53" s="47"/>
      <c r="AA53" s="47"/>
      <c r="AB53" s="47"/>
      <c r="AC53" s="47"/>
      <c r="AD53" s="12"/>
      <c r="AE53" s="12"/>
    </row>
    <row r="54" spans="1:31" s="63" customFormat="1" ht="21" customHeight="1">
      <c r="A54" s="20"/>
      <c r="B54" s="72" t="s">
        <v>119</v>
      </c>
      <c r="C54" s="15" t="s">
        <v>36</v>
      </c>
      <c r="D54" s="15" t="s">
        <v>30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4</v>
      </c>
      <c r="K54" s="28">
        <v>8</v>
      </c>
      <c r="L54" s="28">
        <v>18</v>
      </c>
      <c r="M54" s="15">
        <f t="shared" si="19"/>
        <v>30</v>
      </c>
      <c r="N54" s="19">
        <f t="shared" si="20"/>
        <v>3.7333333333333334</v>
      </c>
      <c r="O54" s="40">
        <f t="shared" si="21"/>
        <v>0.3590109871422986</v>
      </c>
      <c r="P54" s="28">
        <v>0</v>
      </c>
      <c r="Q54" s="28">
        <v>0</v>
      </c>
      <c r="R54" s="124" t="s">
        <v>565</v>
      </c>
      <c r="U54" s="47"/>
      <c r="V54" s="47"/>
      <c r="W54" s="47"/>
      <c r="X54" s="47"/>
      <c r="Y54" s="47"/>
      <c r="Z54" s="47"/>
      <c r="AA54" s="47"/>
      <c r="AB54" s="47"/>
      <c r="AC54" s="47"/>
      <c r="AD54" s="12"/>
      <c r="AE54" s="12"/>
    </row>
    <row r="55" spans="1:31" s="63" customFormat="1" ht="21" customHeight="1">
      <c r="A55" s="20"/>
      <c r="B55" s="72" t="s">
        <v>428</v>
      </c>
      <c r="C55" s="15" t="s">
        <v>309</v>
      </c>
      <c r="D55" s="15" t="s">
        <v>30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30</v>
      </c>
      <c r="M55" s="15">
        <f>SUM(E55:L55)</f>
        <v>30</v>
      </c>
      <c r="N55" s="19">
        <f>((4*L55)+(3.5*K55)+(3*J55)+(2.5*I55)+(2*H55)+(1.5*G55)+(F55))/M55</f>
        <v>4</v>
      </c>
      <c r="O55" s="40">
        <f>SQRT((16*L55+12.25*K55+9*J55+6.25*I55+4*H55+2.25*G55+F55)/M55-(N55^2))</f>
        <v>0</v>
      </c>
      <c r="P55" s="28">
        <v>0</v>
      </c>
      <c r="Q55" s="28">
        <v>0</v>
      </c>
      <c r="R55" s="124" t="s">
        <v>566</v>
      </c>
      <c r="U55" s="12"/>
      <c r="V55" s="12"/>
      <c r="W55" s="12"/>
      <c r="X55" s="12"/>
      <c r="Y55" s="12"/>
      <c r="Z55" s="12"/>
      <c r="AA55" s="12"/>
      <c r="AB55" s="12"/>
      <c r="AC55" s="47"/>
      <c r="AD55" s="12"/>
      <c r="AE55" s="12"/>
    </row>
    <row r="56" spans="1:31" s="63" customFormat="1" ht="23.25">
      <c r="A56" s="20"/>
      <c r="B56" s="72" t="s">
        <v>121</v>
      </c>
      <c r="C56" s="15" t="s">
        <v>310</v>
      </c>
      <c r="D56" s="15" t="s">
        <v>30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30</v>
      </c>
      <c r="M56" s="15">
        <f t="shared" si="19"/>
        <v>30</v>
      </c>
      <c r="N56" s="19">
        <f t="shared" si="20"/>
        <v>4</v>
      </c>
      <c r="O56" s="40">
        <f>SQRT((16*L56+12.25*K56+9*J56+6.25*I56+4*H56+2.25*G56+F56)/M56-(N56^2))</f>
        <v>0</v>
      </c>
      <c r="P56" s="28">
        <v>0</v>
      </c>
      <c r="Q56" s="28">
        <v>0</v>
      </c>
      <c r="R56" s="124" t="s">
        <v>566</v>
      </c>
      <c r="U56" s="12"/>
      <c r="V56" s="12"/>
      <c r="W56" s="12"/>
      <c r="X56" s="12"/>
      <c r="Y56" s="12"/>
      <c r="Z56" s="12"/>
      <c r="AA56" s="12"/>
      <c r="AB56" s="12"/>
      <c r="AC56" s="47"/>
      <c r="AD56" s="12"/>
      <c r="AE56" s="12"/>
    </row>
    <row r="57" spans="1:31" s="63" customFormat="1" ht="19.5" customHeight="1">
      <c r="A57" s="20"/>
      <c r="B57" s="72" t="s">
        <v>95</v>
      </c>
      <c r="C57" s="15" t="s">
        <v>250</v>
      </c>
      <c r="D57" s="15" t="s">
        <v>31</v>
      </c>
      <c r="E57" s="28">
        <v>18</v>
      </c>
      <c r="F57" s="28">
        <v>31</v>
      </c>
      <c r="G57" s="28">
        <v>24</v>
      </c>
      <c r="H57" s="28">
        <v>176</v>
      </c>
      <c r="I57" s="28">
        <v>125</v>
      </c>
      <c r="J57" s="28">
        <v>60</v>
      </c>
      <c r="K57" s="28">
        <v>29</v>
      </c>
      <c r="L57" s="28">
        <v>56</v>
      </c>
      <c r="M57" s="15">
        <f t="shared" si="19"/>
        <v>519</v>
      </c>
      <c r="N57" s="19">
        <f t="shared" si="20"/>
        <v>2.3834296724470136</v>
      </c>
      <c r="O57" s="40">
        <f>SQRT((16*L57+12.25*K57+9*J57+6.25*I57+4*H57+2.25*G57+F57)/M57-(N57^2))</f>
        <v>0.8922676780069333</v>
      </c>
      <c r="P57" s="28">
        <v>1</v>
      </c>
      <c r="Q57" s="28">
        <v>7</v>
      </c>
      <c r="R57" s="124" t="s">
        <v>566</v>
      </c>
      <c r="U57" s="12"/>
      <c r="V57" s="12"/>
      <c r="W57" s="12"/>
      <c r="X57" s="12"/>
      <c r="Y57" s="12"/>
      <c r="Z57" s="12"/>
      <c r="AA57" s="12"/>
      <c r="AB57" s="12"/>
      <c r="AC57" s="47"/>
      <c r="AD57" s="12"/>
      <c r="AE57" s="12"/>
    </row>
    <row r="58" spans="1:31" s="63" customFormat="1" ht="23.25">
      <c r="A58" s="20" t="s">
        <v>18</v>
      </c>
      <c r="B58" s="15" t="s">
        <v>96</v>
      </c>
      <c r="C58" s="15" t="s">
        <v>311</v>
      </c>
      <c r="D58" s="15" t="s">
        <v>30</v>
      </c>
      <c r="E58" s="28">
        <v>19</v>
      </c>
      <c r="F58" s="28">
        <v>35</v>
      </c>
      <c r="G58" s="28">
        <v>36</v>
      </c>
      <c r="H58" s="28">
        <v>105</v>
      </c>
      <c r="I58" s="28">
        <v>101</v>
      </c>
      <c r="J58" s="28">
        <v>88</v>
      </c>
      <c r="K58" s="28">
        <v>32</v>
      </c>
      <c r="L58" s="28">
        <v>8</v>
      </c>
      <c r="M58" s="15">
        <f t="shared" si="19"/>
        <v>424</v>
      </c>
      <c r="N58" s="19">
        <f t="shared" si="20"/>
        <v>2.2629716981132075</v>
      </c>
      <c r="O58" s="40">
        <f t="shared" si="21"/>
        <v>0.8522011672062428</v>
      </c>
      <c r="P58" s="28">
        <v>0</v>
      </c>
      <c r="Q58" s="28">
        <v>6</v>
      </c>
      <c r="R58" s="124" t="s">
        <v>566</v>
      </c>
      <c r="U58" s="12"/>
      <c r="V58" s="12"/>
      <c r="W58" s="12"/>
      <c r="X58" s="12"/>
      <c r="Y58" s="12"/>
      <c r="Z58" s="12"/>
      <c r="AA58" s="12"/>
      <c r="AB58" s="12"/>
      <c r="AC58" s="47"/>
      <c r="AD58" s="12"/>
      <c r="AE58" s="12"/>
    </row>
    <row r="59" spans="1:18" s="63" customFormat="1" ht="23.25">
      <c r="A59" s="18"/>
      <c r="B59" s="72" t="s">
        <v>120</v>
      </c>
      <c r="C59" s="15" t="s">
        <v>36</v>
      </c>
      <c r="D59" s="15" t="s">
        <v>30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4</v>
      </c>
      <c r="L59" s="28">
        <v>24</v>
      </c>
      <c r="M59" s="15">
        <f>SUM(E59:L59)</f>
        <v>30</v>
      </c>
      <c r="N59" s="19">
        <f>((4*L59)+(3.5*K59)+(3*J59)+(2.5*I59)+(2*H59)+(1.5*G59)+(F59))/M59</f>
        <v>3.8666666666666667</v>
      </c>
      <c r="O59" s="40">
        <f>SQRT((16*L59+12.25*K59+9*J59+6.25*I59+4*H59+2.25*G59+F59)/M59-(N59^2))</f>
        <v>0.2867441755680883</v>
      </c>
      <c r="P59" s="28">
        <v>0</v>
      </c>
      <c r="Q59" s="28">
        <v>0</v>
      </c>
      <c r="R59" s="124" t="s">
        <v>566</v>
      </c>
    </row>
    <row r="60" spans="1:18" s="63" customFormat="1" ht="21" customHeight="1">
      <c r="A60" s="15" t="s">
        <v>27</v>
      </c>
      <c r="B60" s="15" t="s">
        <v>437</v>
      </c>
      <c r="C60" s="15" t="s">
        <v>369</v>
      </c>
      <c r="D60" s="15" t="s">
        <v>30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30</v>
      </c>
      <c r="M60" s="15">
        <f t="shared" si="19"/>
        <v>30</v>
      </c>
      <c r="N60" s="19">
        <f t="shared" si="20"/>
        <v>4</v>
      </c>
      <c r="O60" s="40">
        <f t="shared" si="21"/>
        <v>0</v>
      </c>
      <c r="P60" s="28">
        <v>0</v>
      </c>
      <c r="Q60" s="28">
        <v>0</v>
      </c>
      <c r="R60" s="124" t="s">
        <v>567</v>
      </c>
    </row>
    <row r="61" spans="1:18" s="63" customFormat="1" ht="23.25">
      <c r="A61" s="20"/>
      <c r="B61" s="15" t="s">
        <v>216</v>
      </c>
      <c r="C61" s="15" t="s">
        <v>310</v>
      </c>
      <c r="D61" s="15" t="s">
        <v>30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30</v>
      </c>
      <c r="M61" s="15">
        <f t="shared" si="19"/>
        <v>30</v>
      </c>
      <c r="N61" s="19">
        <f t="shared" si="20"/>
        <v>4</v>
      </c>
      <c r="O61" s="40">
        <f>SQRT((16*L61+12.25*K61+9*J61+6.25*I61+4*H61+2.25*G61+F61)/M61-(N61^2))</f>
        <v>0</v>
      </c>
      <c r="P61" s="28">
        <v>0</v>
      </c>
      <c r="Q61" s="28">
        <v>0</v>
      </c>
      <c r="R61" s="124" t="s">
        <v>567</v>
      </c>
    </row>
    <row r="62" spans="1:18" s="63" customFormat="1" ht="21" customHeight="1">
      <c r="A62" s="20"/>
      <c r="B62" s="15" t="s">
        <v>12</v>
      </c>
      <c r="C62" s="15" t="s">
        <v>261</v>
      </c>
      <c r="D62" s="15" t="s">
        <v>31</v>
      </c>
      <c r="E62" s="28">
        <v>2</v>
      </c>
      <c r="F62" s="28">
        <v>63</v>
      </c>
      <c r="G62" s="28">
        <v>116</v>
      </c>
      <c r="H62" s="28">
        <v>83</v>
      </c>
      <c r="I62" s="28">
        <v>86</v>
      </c>
      <c r="J62" s="28">
        <v>78</v>
      </c>
      <c r="K62" s="28">
        <v>30</v>
      </c>
      <c r="L62" s="28">
        <v>66</v>
      </c>
      <c r="M62" s="15">
        <f t="shared" si="19"/>
        <v>524</v>
      </c>
      <c r="N62" s="19">
        <f t="shared" si="20"/>
        <v>2.3301526717557253</v>
      </c>
      <c r="O62" s="40">
        <f>SQRT((16*L62+12.25*K62+9*J62+6.25*I62+4*H62+2.25*G62+F62)/M62-(N62^2))</f>
        <v>0.9509773877219743</v>
      </c>
      <c r="P62" s="28">
        <v>4</v>
      </c>
      <c r="Q62" s="28">
        <v>0</v>
      </c>
      <c r="R62" s="124" t="s">
        <v>567</v>
      </c>
    </row>
    <row r="63" spans="1:18" s="63" customFormat="1" ht="23.25">
      <c r="A63" s="20"/>
      <c r="B63" s="15" t="s">
        <v>13</v>
      </c>
      <c r="C63" s="15" t="s">
        <v>347</v>
      </c>
      <c r="D63" s="15" t="s">
        <v>30</v>
      </c>
      <c r="E63" s="28">
        <v>1</v>
      </c>
      <c r="F63" s="28">
        <v>159</v>
      </c>
      <c r="G63" s="28">
        <v>94</v>
      </c>
      <c r="H63" s="28">
        <v>33</v>
      </c>
      <c r="I63" s="28">
        <v>47</v>
      </c>
      <c r="J63" s="28">
        <v>55</v>
      </c>
      <c r="K63" s="28">
        <v>16</v>
      </c>
      <c r="L63" s="28">
        <v>10</v>
      </c>
      <c r="M63" s="15">
        <f t="shared" si="19"/>
        <v>415</v>
      </c>
      <c r="N63" s="19">
        <f t="shared" si="20"/>
        <v>1.7939759036144578</v>
      </c>
      <c r="O63" s="40">
        <f>SQRT((16*L63+12.25*K63+9*J63+6.25*I63+4*H63+2.25*G63+F63)/M63-(N63^2))</f>
        <v>0.8665607686045016</v>
      </c>
      <c r="P63" s="28">
        <v>3</v>
      </c>
      <c r="Q63" s="28">
        <v>0</v>
      </c>
      <c r="R63" s="124" t="s">
        <v>567</v>
      </c>
    </row>
    <row r="64" spans="1:28" s="63" customFormat="1" ht="22.5" customHeight="1">
      <c r="A64" s="20"/>
      <c r="B64" s="15" t="s">
        <v>217</v>
      </c>
      <c r="C64" s="15" t="s">
        <v>36</v>
      </c>
      <c r="D64" s="15" t="s">
        <v>30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1</v>
      </c>
      <c r="K64" s="28">
        <v>2</v>
      </c>
      <c r="L64" s="28">
        <v>27</v>
      </c>
      <c r="M64" s="15">
        <f t="shared" si="19"/>
        <v>30</v>
      </c>
      <c r="N64" s="19">
        <f t="shared" si="20"/>
        <v>3.933333333333333</v>
      </c>
      <c r="O64" s="40">
        <f t="shared" si="21"/>
        <v>0.21343747458109916</v>
      </c>
      <c r="P64" s="28">
        <v>0</v>
      </c>
      <c r="Q64" s="28">
        <v>0</v>
      </c>
      <c r="R64" s="124" t="s">
        <v>567</v>
      </c>
      <c r="T64" s="12"/>
      <c r="U64" s="12"/>
      <c r="V64" s="12"/>
      <c r="W64" s="12"/>
      <c r="X64" s="12"/>
      <c r="Y64" s="12"/>
      <c r="Z64" s="12"/>
      <c r="AA64" s="12"/>
      <c r="AB64" s="47"/>
    </row>
    <row r="65" spans="1:18" s="65" customFormat="1" ht="27">
      <c r="A65" s="20"/>
      <c r="B65" s="16" t="s">
        <v>438</v>
      </c>
      <c r="C65" s="16" t="s">
        <v>439</v>
      </c>
      <c r="D65" s="16" t="s">
        <v>30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30</v>
      </c>
      <c r="M65" s="15">
        <f t="shared" si="19"/>
        <v>30</v>
      </c>
      <c r="N65" s="19">
        <f t="shared" si="20"/>
        <v>4</v>
      </c>
      <c r="O65" s="40">
        <f>SQRT((16*L65+12.25*K65+9*J65+6.25*I65+4*H65+2.25*G65+F65)/M65-(N65^2))</f>
        <v>0</v>
      </c>
      <c r="P65" s="79">
        <v>0</v>
      </c>
      <c r="Q65" s="79">
        <v>0</v>
      </c>
      <c r="R65" s="124" t="s">
        <v>568</v>
      </c>
    </row>
    <row r="66" spans="1:18" s="65" customFormat="1" ht="27">
      <c r="A66" s="20"/>
      <c r="B66" s="16" t="s">
        <v>370</v>
      </c>
      <c r="C66" s="15" t="s">
        <v>371</v>
      </c>
      <c r="D66" s="16" t="s">
        <v>30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6</v>
      </c>
      <c r="M66" s="15">
        <f t="shared" si="19"/>
        <v>6</v>
      </c>
      <c r="N66" s="19">
        <f t="shared" si="20"/>
        <v>4</v>
      </c>
      <c r="O66" s="40">
        <f>SQRT((16*L66+12.25*K66+9*J66+6.25*I66+4*H66+2.25*G66+F66)/M66-(N66^2))</f>
        <v>0</v>
      </c>
      <c r="P66" s="79">
        <v>0</v>
      </c>
      <c r="Q66" s="79">
        <v>0</v>
      </c>
      <c r="R66" s="124" t="s">
        <v>568</v>
      </c>
    </row>
    <row r="67" spans="1:18" s="63" customFormat="1" ht="23.25">
      <c r="A67" s="20"/>
      <c r="B67" s="16" t="s">
        <v>122</v>
      </c>
      <c r="C67" s="16" t="s">
        <v>262</v>
      </c>
      <c r="D67" s="16" t="s">
        <v>31</v>
      </c>
      <c r="E67" s="28">
        <v>11</v>
      </c>
      <c r="F67" s="28">
        <v>74</v>
      </c>
      <c r="G67" s="28">
        <v>93</v>
      </c>
      <c r="H67" s="28">
        <v>96</v>
      </c>
      <c r="I67" s="28">
        <v>74</v>
      </c>
      <c r="J67" s="28">
        <v>37</v>
      </c>
      <c r="K67" s="28">
        <v>59</v>
      </c>
      <c r="L67" s="28">
        <v>82</v>
      </c>
      <c r="M67" s="15">
        <f t="shared" si="19"/>
        <v>526</v>
      </c>
      <c r="N67" s="19">
        <f t="shared" si="20"/>
        <v>2.349809885931559</v>
      </c>
      <c r="O67" s="40">
        <f>SQRT((16*L67+12.25*K67+9*J67+6.25*I67+4*H67+2.25*G67+F67)/M67-(N67^2))</f>
        <v>1.0619006750654933</v>
      </c>
      <c r="P67" s="79">
        <v>1</v>
      </c>
      <c r="Q67" s="79">
        <v>1</v>
      </c>
      <c r="R67" s="124" t="s">
        <v>568</v>
      </c>
    </row>
    <row r="68" spans="1:18" s="63" customFormat="1" ht="23.25">
      <c r="A68" s="20"/>
      <c r="B68" s="15" t="s">
        <v>123</v>
      </c>
      <c r="C68" s="15" t="s">
        <v>348</v>
      </c>
      <c r="D68" s="15" t="s">
        <v>30</v>
      </c>
      <c r="E68" s="28">
        <v>6</v>
      </c>
      <c r="F68" s="28">
        <v>94</v>
      </c>
      <c r="G68" s="28">
        <v>86</v>
      </c>
      <c r="H68" s="28">
        <v>55</v>
      </c>
      <c r="I68" s="28">
        <v>56</v>
      </c>
      <c r="J68" s="28">
        <v>57</v>
      </c>
      <c r="K68" s="28">
        <v>32</v>
      </c>
      <c r="L68" s="28">
        <v>28</v>
      </c>
      <c r="M68" s="15">
        <f>SUM(E68:L68)</f>
        <v>414</v>
      </c>
      <c r="N68" s="19">
        <f>((4*L68)+(3.5*K68)+(3*J68)+(2.5*I68)+(2*H68)+(1.5*G68)+(F68))/M68</f>
        <v>2.0966183574879227</v>
      </c>
      <c r="O68" s="40">
        <f>SQRT((16*L68+12.25*K68+9*J68+6.25*I68+4*H68+2.25*G68+F68)/M68-(N68^2))</f>
        <v>0.9713719389198835</v>
      </c>
      <c r="P68" s="79">
        <v>4</v>
      </c>
      <c r="Q68" s="79">
        <v>0</v>
      </c>
      <c r="R68" s="124" t="s">
        <v>568</v>
      </c>
    </row>
    <row r="69" spans="1:28" s="63" customFormat="1" ht="23.25">
      <c r="A69" s="18"/>
      <c r="B69" s="15" t="s">
        <v>218</v>
      </c>
      <c r="C69" s="15" t="s">
        <v>36</v>
      </c>
      <c r="D69" s="15" t="s">
        <v>30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4</v>
      </c>
      <c r="L69" s="28">
        <v>26</v>
      </c>
      <c r="M69" s="15">
        <f t="shared" si="19"/>
        <v>30</v>
      </c>
      <c r="N69" s="19">
        <f t="shared" si="20"/>
        <v>3.933333333333333</v>
      </c>
      <c r="O69" s="40">
        <f>SQRT((16*L69+12.25*K69+9*J69+6.25*I69+4*H69+2.25*G69+F69)/M69-(N69^2))</f>
        <v>0.16996731711976232</v>
      </c>
      <c r="P69" s="28">
        <v>0</v>
      </c>
      <c r="Q69" s="28">
        <v>0</v>
      </c>
      <c r="R69" s="124" t="s">
        <v>568</v>
      </c>
      <c r="T69" s="12"/>
      <c r="U69" s="12"/>
      <c r="V69" s="12"/>
      <c r="W69" s="12"/>
      <c r="X69" s="12"/>
      <c r="Y69" s="12"/>
      <c r="Z69" s="12"/>
      <c r="AA69" s="12"/>
      <c r="AB69" s="12"/>
    </row>
    <row r="70" spans="1:28" s="63" customFormat="1" ht="27">
      <c r="A70" s="171" t="s">
        <v>44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T70" s="47"/>
      <c r="U70" s="47"/>
      <c r="V70" s="47"/>
      <c r="W70" s="47"/>
      <c r="X70" s="47"/>
      <c r="Y70" s="47"/>
      <c r="Z70" s="47"/>
      <c r="AA70" s="47"/>
      <c r="AB70" s="47"/>
    </row>
    <row r="71" spans="1:28" s="63" customFormat="1" ht="27">
      <c r="A71" s="171" t="s">
        <v>556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T71" s="47"/>
      <c r="U71" s="47"/>
      <c r="V71" s="47"/>
      <c r="W71" s="47"/>
      <c r="X71" s="47"/>
      <c r="Y71" s="47"/>
      <c r="Z71" s="47"/>
      <c r="AA71" s="47"/>
      <c r="AB71" s="47"/>
    </row>
    <row r="72" spans="1:28" s="63" customFormat="1" ht="23.25">
      <c r="A72" s="169" t="s">
        <v>22</v>
      </c>
      <c r="B72" s="169" t="s">
        <v>0</v>
      </c>
      <c r="C72" s="169" t="s">
        <v>32</v>
      </c>
      <c r="D72" s="169" t="s">
        <v>29</v>
      </c>
      <c r="E72" s="168" t="s">
        <v>17</v>
      </c>
      <c r="F72" s="168"/>
      <c r="G72" s="168"/>
      <c r="H72" s="168"/>
      <c r="I72" s="168"/>
      <c r="J72" s="168"/>
      <c r="K72" s="168"/>
      <c r="L72" s="168"/>
      <c r="M72" s="15" t="s">
        <v>16</v>
      </c>
      <c r="N72" s="163" t="s">
        <v>20</v>
      </c>
      <c r="O72" s="161" t="s">
        <v>21</v>
      </c>
      <c r="P72" s="68"/>
      <c r="Q72" s="68"/>
      <c r="R72" s="172" t="s">
        <v>3</v>
      </c>
      <c r="T72" s="47"/>
      <c r="U72" s="47"/>
      <c r="V72" s="47"/>
      <c r="W72" s="47"/>
      <c r="X72" s="47"/>
      <c r="Y72" s="47"/>
      <c r="Z72" s="47"/>
      <c r="AA72" s="47"/>
      <c r="AB72" s="47"/>
    </row>
    <row r="73" spans="1:28" s="63" customFormat="1" ht="23.25">
      <c r="A73" s="169"/>
      <c r="B73" s="169"/>
      <c r="C73" s="169"/>
      <c r="D73" s="169"/>
      <c r="E73" s="15">
        <v>0</v>
      </c>
      <c r="F73" s="15">
        <v>1</v>
      </c>
      <c r="G73" s="15">
        <v>1.5</v>
      </c>
      <c r="H73" s="15">
        <v>2</v>
      </c>
      <c r="I73" s="15">
        <v>2.5</v>
      </c>
      <c r="J73" s="15">
        <v>3</v>
      </c>
      <c r="K73" s="15">
        <v>3.5</v>
      </c>
      <c r="L73" s="15">
        <v>4</v>
      </c>
      <c r="M73" s="15" t="s">
        <v>19</v>
      </c>
      <c r="N73" s="163"/>
      <c r="O73" s="161"/>
      <c r="P73" s="69" t="s">
        <v>1</v>
      </c>
      <c r="Q73" s="69" t="s">
        <v>2</v>
      </c>
      <c r="R73" s="172"/>
      <c r="T73" s="47"/>
      <c r="U73" s="47"/>
      <c r="V73" s="47"/>
      <c r="W73" s="47"/>
      <c r="X73" s="47"/>
      <c r="Y73" s="47"/>
      <c r="Z73" s="47"/>
      <c r="AA73" s="47"/>
      <c r="AB73" s="47"/>
    </row>
    <row r="74" spans="1:28" s="63" customFormat="1" ht="23.25">
      <c r="A74" s="18" t="s">
        <v>28</v>
      </c>
      <c r="B74" s="18" t="s">
        <v>370</v>
      </c>
      <c r="C74" s="18" t="s">
        <v>371</v>
      </c>
      <c r="D74" s="18" t="s">
        <v>30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6</v>
      </c>
      <c r="M74" s="18">
        <f aca="true" t="shared" si="22" ref="M74:M79">SUM(E74:L74)</f>
        <v>6</v>
      </c>
      <c r="N74" s="50">
        <f aca="true" t="shared" si="23" ref="N74:N79">((4*L74)+(3.5*K74)+(3*J74)+(2.5*I74)+(2*H74)+(1.5*G74)+(F74))/M74</f>
        <v>4</v>
      </c>
      <c r="O74" s="98">
        <f aca="true" t="shared" si="24" ref="O74:O79">SQRT((16*L74+12.25*K74+9*J74+6.25*I74+4*H74+2.25*G74+F74)/M74-(N74^2))</f>
        <v>0</v>
      </c>
      <c r="P74" s="97">
        <v>0</v>
      </c>
      <c r="Q74" s="97">
        <v>0</v>
      </c>
      <c r="R74" s="128" t="s">
        <v>569</v>
      </c>
      <c r="T74" s="47"/>
      <c r="U74" s="47"/>
      <c r="V74" s="47"/>
      <c r="W74" s="47"/>
      <c r="X74" s="47"/>
      <c r="Y74" s="47"/>
      <c r="Z74" s="47"/>
      <c r="AA74" s="47"/>
      <c r="AB74" s="47"/>
    </row>
    <row r="75" spans="1:28" s="63" customFormat="1" ht="23.25">
      <c r="A75" s="16"/>
      <c r="B75" s="15" t="s">
        <v>231</v>
      </c>
      <c r="C75" s="15" t="s">
        <v>283</v>
      </c>
      <c r="D75" s="15" t="s">
        <v>31</v>
      </c>
      <c r="E75" s="28">
        <v>3</v>
      </c>
      <c r="F75" s="28">
        <v>5</v>
      </c>
      <c r="G75" s="28">
        <v>7</v>
      </c>
      <c r="H75" s="28">
        <v>25</v>
      </c>
      <c r="I75" s="28">
        <v>110</v>
      </c>
      <c r="J75" s="28">
        <v>180</v>
      </c>
      <c r="K75" s="28">
        <v>60</v>
      </c>
      <c r="L75" s="28">
        <v>156</v>
      </c>
      <c r="M75" s="15">
        <f t="shared" si="22"/>
        <v>546</v>
      </c>
      <c r="N75" s="19">
        <f t="shared" si="23"/>
        <v>3.14010989010989</v>
      </c>
      <c r="O75" s="40">
        <f t="shared" si="24"/>
        <v>0.7103777994565943</v>
      </c>
      <c r="P75" s="28">
        <v>1</v>
      </c>
      <c r="Q75" s="28">
        <v>5</v>
      </c>
      <c r="R75" s="124" t="s">
        <v>569</v>
      </c>
      <c r="T75" s="47"/>
      <c r="U75" s="47"/>
      <c r="V75" s="47"/>
      <c r="W75" s="47"/>
      <c r="X75" s="47"/>
      <c r="Y75" s="47"/>
      <c r="Z75" s="64"/>
      <c r="AA75" s="47"/>
      <c r="AB75" s="47"/>
    </row>
    <row r="76" spans="1:18" s="43" customFormat="1" ht="18.75" customHeight="1">
      <c r="A76" s="20"/>
      <c r="B76" s="15" t="s">
        <v>232</v>
      </c>
      <c r="C76" s="15" t="s">
        <v>36</v>
      </c>
      <c r="D76" s="15" t="s">
        <v>30</v>
      </c>
      <c r="E76" s="97">
        <v>3</v>
      </c>
      <c r="F76" s="97">
        <v>3</v>
      </c>
      <c r="G76" s="97">
        <v>4</v>
      </c>
      <c r="H76" s="97">
        <v>25</v>
      </c>
      <c r="I76" s="97">
        <v>39</v>
      </c>
      <c r="J76" s="97">
        <v>144</v>
      </c>
      <c r="K76" s="97">
        <v>72</v>
      </c>
      <c r="L76" s="97">
        <v>135</v>
      </c>
      <c r="M76" s="15">
        <f t="shared" si="22"/>
        <v>425</v>
      </c>
      <c r="N76" s="19">
        <f t="shared" si="23"/>
        <v>3.248235294117647</v>
      </c>
      <c r="O76" s="40">
        <f t="shared" si="24"/>
        <v>0.7022002001617977</v>
      </c>
      <c r="P76" s="28">
        <v>1</v>
      </c>
      <c r="Q76" s="28">
        <v>5</v>
      </c>
      <c r="R76" s="124" t="s">
        <v>569</v>
      </c>
    </row>
    <row r="77" spans="1:256" ht="23.25">
      <c r="A77" s="20"/>
      <c r="B77" s="15" t="s">
        <v>372</v>
      </c>
      <c r="C77" s="15" t="s">
        <v>36</v>
      </c>
      <c r="D77" s="15" t="s">
        <v>30</v>
      </c>
      <c r="E77" s="97">
        <v>2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27</v>
      </c>
      <c r="M77" s="15">
        <f t="shared" si="22"/>
        <v>29</v>
      </c>
      <c r="N77" s="19">
        <f t="shared" si="23"/>
        <v>3.7241379310344827</v>
      </c>
      <c r="O77" s="40">
        <f t="shared" si="24"/>
        <v>1.01358196253097</v>
      </c>
      <c r="P77" s="28">
        <v>0</v>
      </c>
      <c r="Q77" s="28">
        <v>0</v>
      </c>
      <c r="R77" s="124" t="s">
        <v>569</v>
      </c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ht="23.25">
      <c r="A78" s="20"/>
      <c r="B78" s="15" t="s">
        <v>230</v>
      </c>
      <c r="C78" s="15" t="s">
        <v>284</v>
      </c>
      <c r="D78" s="15" t="s">
        <v>31</v>
      </c>
      <c r="E78" s="97">
        <v>7</v>
      </c>
      <c r="F78" s="97">
        <v>27</v>
      </c>
      <c r="G78" s="97">
        <v>43</v>
      </c>
      <c r="H78" s="97">
        <v>63</v>
      </c>
      <c r="I78" s="97">
        <v>235</v>
      </c>
      <c r="J78" s="97">
        <v>103</v>
      </c>
      <c r="K78" s="97">
        <v>29</v>
      </c>
      <c r="L78" s="97">
        <v>40</v>
      </c>
      <c r="M78" s="15">
        <f t="shared" si="22"/>
        <v>547</v>
      </c>
      <c r="N78" s="19">
        <f t="shared" si="23"/>
        <v>2.5146252285191957</v>
      </c>
      <c r="O78" s="40">
        <f t="shared" si="24"/>
        <v>0.7502382292844004</v>
      </c>
      <c r="P78" s="28">
        <v>5</v>
      </c>
      <c r="Q78" s="28">
        <v>1</v>
      </c>
      <c r="R78" s="124" t="s">
        <v>570</v>
      </c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1:18" ht="23.25">
      <c r="A79" s="168" t="s">
        <v>41</v>
      </c>
      <c r="B79" s="168"/>
      <c r="C79" s="168"/>
      <c r="D79" s="168"/>
      <c r="E79" s="25">
        <f aca="true" t="shared" si="25" ref="E79:L79">SUM(E51:E69,E74:E78)</f>
        <v>96</v>
      </c>
      <c r="F79" s="25">
        <f t="shared" si="25"/>
        <v>589</v>
      </c>
      <c r="G79" s="25">
        <f t="shared" si="25"/>
        <v>675</v>
      </c>
      <c r="H79" s="25">
        <f t="shared" si="25"/>
        <v>982</v>
      </c>
      <c r="I79" s="25">
        <f t="shared" si="25"/>
        <v>1021</v>
      </c>
      <c r="J79" s="25">
        <f t="shared" si="25"/>
        <v>900</v>
      </c>
      <c r="K79" s="25">
        <f t="shared" si="25"/>
        <v>425</v>
      </c>
      <c r="L79" s="25">
        <f t="shared" si="25"/>
        <v>950</v>
      </c>
      <c r="M79" s="70">
        <f t="shared" si="22"/>
        <v>5638</v>
      </c>
      <c r="N79" s="19">
        <f t="shared" si="23"/>
        <v>2.501862362539908</v>
      </c>
      <c r="O79" s="40">
        <f t="shared" si="24"/>
        <v>0.999576927638032</v>
      </c>
      <c r="P79" s="25">
        <f>SUM(P51:P69,P74:P78)</f>
        <v>20</v>
      </c>
      <c r="Q79" s="25">
        <f>SUM(Q51:Q69,Q74:Q78)</f>
        <v>25</v>
      </c>
      <c r="R79" s="129"/>
    </row>
    <row r="80" spans="1:18" ht="21.75">
      <c r="A80" s="168" t="s">
        <v>43</v>
      </c>
      <c r="B80" s="168"/>
      <c r="C80" s="168"/>
      <c r="D80" s="168"/>
      <c r="E80" s="19">
        <f aca="true" t="shared" si="26" ref="E80:L80">(E79*100)/$M79</f>
        <v>1.7027314650585315</v>
      </c>
      <c r="F80" s="19">
        <f t="shared" si="26"/>
        <v>10.446967009577865</v>
      </c>
      <c r="G80" s="19">
        <f t="shared" si="26"/>
        <v>11.9723306136928</v>
      </c>
      <c r="H80" s="19">
        <f t="shared" si="26"/>
        <v>17.417523944661227</v>
      </c>
      <c r="I80" s="19">
        <f t="shared" si="26"/>
        <v>18.109258602341257</v>
      </c>
      <c r="J80" s="19">
        <f t="shared" si="26"/>
        <v>15.963107484923732</v>
      </c>
      <c r="K80" s="19">
        <f t="shared" si="26"/>
        <v>7.538134090102873</v>
      </c>
      <c r="L80" s="19">
        <f t="shared" si="26"/>
        <v>16.849946789641717</v>
      </c>
      <c r="M80" s="19">
        <f>((M79-(P79+Q79))*100)/$M79</f>
        <v>99.20184462575381</v>
      </c>
      <c r="N80" s="27" t="s">
        <v>18</v>
      </c>
      <c r="O80" s="38" t="s">
        <v>18</v>
      </c>
      <c r="P80" s="19">
        <f>(P79*100)/$M79</f>
        <v>0.35473572188719404</v>
      </c>
      <c r="Q80" s="19">
        <f>(Q79*100)/$M79</f>
        <v>0.44341965235899256</v>
      </c>
      <c r="R80" s="121"/>
    </row>
    <row r="81" spans="1:18" ht="23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9"/>
      <c r="P81" s="5"/>
      <c r="Q81" s="5"/>
      <c r="R81" s="122"/>
    </row>
    <row r="82" spans="1:18" ht="23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9"/>
      <c r="P82" s="5"/>
      <c r="Q82" s="5"/>
      <c r="R82" s="122"/>
    </row>
    <row r="137" ht="17.25" customHeight="1"/>
  </sheetData>
  <sheetProtection/>
  <mergeCells count="44">
    <mergeCell ref="A1:R1"/>
    <mergeCell ref="A2:R2"/>
    <mergeCell ref="A47:R47"/>
    <mergeCell ref="A48:R48"/>
    <mergeCell ref="E49:L49"/>
    <mergeCell ref="N49:N50"/>
    <mergeCell ref="A3:A4"/>
    <mergeCell ref="B3:B4"/>
    <mergeCell ref="E3:L3"/>
    <mergeCell ref="N3:N4"/>
    <mergeCell ref="R49:R50"/>
    <mergeCell ref="A79:D79"/>
    <mergeCell ref="O72:O73"/>
    <mergeCell ref="R72:R73"/>
    <mergeCell ref="C72:C73"/>
    <mergeCell ref="D72:D73"/>
    <mergeCell ref="O49:O50"/>
    <mergeCell ref="N72:N73"/>
    <mergeCell ref="A80:D80"/>
    <mergeCell ref="A49:A50"/>
    <mergeCell ref="B49:B50"/>
    <mergeCell ref="C49:C50"/>
    <mergeCell ref="D49:D50"/>
    <mergeCell ref="E72:L72"/>
    <mergeCell ref="A70:R70"/>
    <mergeCell ref="A71:R71"/>
    <mergeCell ref="A72:A73"/>
    <mergeCell ref="B72:B73"/>
    <mergeCell ref="A34:D34"/>
    <mergeCell ref="A35:D35"/>
    <mergeCell ref="A24:R24"/>
    <mergeCell ref="A25:R25"/>
    <mergeCell ref="A26:A27"/>
    <mergeCell ref="B26:B27"/>
    <mergeCell ref="C26:C27"/>
    <mergeCell ref="D26:D27"/>
    <mergeCell ref="E26:L26"/>
    <mergeCell ref="N26:N27"/>
    <mergeCell ref="O3:O4"/>
    <mergeCell ref="R3:R4"/>
    <mergeCell ref="O26:O27"/>
    <mergeCell ref="R26:R27"/>
    <mergeCell ref="C3:C4"/>
    <mergeCell ref="D3:D4"/>
  </mergeCells>
  <printOptions/>
  <pageMargins left="0.8" right="0.4" top="0.54" bottom="0.45" header="0.5" footer="0.3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5"/>
  <sheetViews>
    <sheetView zoomScalePageLayoutView="0" workbookViewId="0" topLeftCell="A1">
      <selection activeCell="U113" sqref="U113"/>
    </sheetView>
  </sheetViews>
  <sheetFormatPr defaultColWidth="9.140625" defaultRowHeight="12.75"/>
  <cols>
    <col min="1" max="1" width="8.28125" style="3" bestFit="1" customWidth="1"/>
    <col min="2" max="2" width="7.8515625" style="3" bestFit="1" customWidth="1"/>
    <col min="3" max="3" width="22.8515625" style="3" bestFit="1" customWidth="1"/>
    <col min="4" max="4" width="10.7109375" style="3" bestFit="1" customWidth="1"/>
    <col min="5" max="5" width="4.421875" style="3" bestFit="1" customWidth="1"/>
    <col min="6" max="12" width="5.421875" style="3" bestFit="1" customWidth="1"/>
    <col min="13" max="13" width="13.8515625" style="3" bestFit="1" customWidth="1"/>
    <col min="14" max="14" width="4.421875" style="6" customWidth="1"/>
    <col min="15" max="15" width="7.28125" style="42" bestFit="1" customWidth="1"/>
    <col min="16" max="17" width="4.421875" style="3" customWidth="1"/>
    <col min="18" max="18" width="8.57421875" style="3" bestFit="1" customWidth="1"/>
    <col min="21" max="21" width="10.00390625" style="0" bestFit="1" customWidth="1"/>
    <col min="22" max="25" width="6.421875" style="0" customWidth="1"/>
    <col min="26" max="26" width="7.421875" style="0" bestFit="1" customWidth="1"/>
    <col min="27" max="28" width="6.421875" style="0" customWidth="1"/>
    <col min="29" max="29" width="7.140625" style="0" customWidth="1"/>
    <col min="30" max="30" width="7.57421875" style="0" customWidth="1"/>
    <col min="33" max="33" width="12.00390625" style="0" customWidth="1"/>
  </cols>
  <sheetData>
    <row r="1" spans="1:18" s="106" customFormat="1" ht="24" customHeight="1">
      <c r="A1" s="165" t="s">
        <v>47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18" s="106" customFormat="1" ht="24.75" customHeight="1">
      <c r="A2" s="165" t="s">
        <v>555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18" s="17" customFormat="1" ht="21" customHeight="1">
      <c r="A3" s="169" t="s">
        <v>22</v>
      </c>
      <c r="B3" s="169" t="s">
        <v>0</v>
      </c>
      <c r="C3" s="169" t="s">
        <v>32</v>
      </c>
      <c r="D3" s="169" t="s">
        <v>29</v>
      </c>
      <c r="E3" s="168" t="s">
        <v>17</v>
      </c>
      <c r="F3" s="168"/>
      <c r="G3" s="168"/>
      <c r="H3" s="168"/>
      <c r="I3" s="168"/>
      <c r="J3" s="168"/>
      <c r="K3" s="168"/>
      <c r="L3" s="168"/>
      <c r="M3" s="16" t="s">
        <v>16</v>
      </c>
      <c r="N3" s="169" t="s">
        <v>20</v>
      </c>
      <c r="O3" s="175" t="s">
        <v>21</v>
      </c>
      <c r="P3" s="176" t="s">
        <v>1</v>
      </c>
      <c r="Q3" s="173" t="s">
        <v>2</v>
      </c>
      <c r="R3" s="169" t="s">
        <v>3</v>
      </c>
    </row>
    <row r="4" spans="1:32" s="17" customFormat="1" ht="19.5" customHeight="1">
      <c r="A4" s="169"/>
      <c r="B4" s="169"/>
      <c r="C4" s="169"/>
      <c r="D4" s="169"/>
      <c r="E4" s="15">
        <v>0</v>
      </c>
      <c r="F4" s="15">
        <v>1</v>
      </c>
      <c r="G4" s="15">
        <v>1.5</v>
      </c>
      <c r="H4" s="15">
        <v>2</v>
      </c>
      <c r="I4" s="15">
        <v>2.5</v>
      </c>
      <c r="J4" s="15">
        <v>3</v>
      </c>
      <c r="K4" s="15">
        <v>3.5</v>
      </c>
      <c r="L4" s="15">
        <v>4</v>
      </c>
      <c r="M4" s="18" t="s">
        <v>19</v>
      </c>
      <c r="N4" s="169"/>
      <c r="O4" s="175"/>
      <c r="P4" s="177"/>
      <c r="Q4" s="174"/>
      <c r="R4" s="169"/>
      <c r="V4" s="17">
        <v>0</v>
      </c>
      <c r="W4" s="17">
        <v>1</v>
      </c>
      <c r="X4" s="17">
        <v>1.5</v>
      </c>
      <c r="Y4" s="17">
        <v>2</v>
      </c>
      <c r="Z4" s="17">
        <v>2.5</v>
      </c>
      <c r="AA4" s="17">
        <v>3</v>
      </c>
      <c r="AB4" s="17">
        <v>3.5</v>
      </c>
      <c r="AC4" s="17">
        <v>4</v>
      </c>
      <c r="AD4" s="17" t="s">
        <v>41</v>
      </c>
      <c r="AE4" s="17" t="s">
        <v>1</v>
      </c>
      <c r="AF4" s="17" t="s">
        <v>2</v>
      </c>
    </row>
    <row r="5" spans="1:33" s="17" customFormat="1" ht="21.75">
      <c r="A5" s="15" t="s">
        <v>23</v>
      </c>
      <c r="B5" s="15" t="s">
        <v>406</v>
      </c>
      <c r="C5" s="15" t="s">
        <v>407</v>
      </c>
      <c r="D5" s="15" t="s">
        <v>30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29</v>
      </c>
      <c r="M5" s="15">
        <f aca="true" t="shared" si="0" ref="M5:M18">SUM(E5:L5)</f>
        <v>29</v>
      </c>
      <c r="N5" s="19">
        <f aca="true" t="shared" si="1" ref="N5:N36">((4*L5)+(3.5*K5)+(3*J5)+(2.5*I5)+(2*H5)+(1.5*G5)+(F5))/M5</f>
        <v>4</v>
      </c>
      <c r="O5" s="35">
        <f aca="true" t="shared" si="2" ref="O5:O36">SQRT((16*L5+12.25*K5+9*J5+6.25*I5+4*H5+2.25*G5+F5)/M5-(N5^2))</f>
        <v>0</v>
      </c>
      <c r="P5" s="15">
        <v>0</v>
      </c>
      <c r="Q5" s="15">
        <v>0</v>
      </c>
      <c r="R5" s="15" t="s">
        <v>557</v>
      </c>
      <c r="U5" s="17" t="s">
        <v>23</v>
      </c>
      <c r="V5" s="17">
        <f aca="true" t="shared" si="3" ref="V5:AC5">SUM(E5:E11)</f>
        <v>0</v>
      </c>
      <c r="W5" s="17">
        <f t="shared" si="3"/>
        <v>34</v>
      </c>
      <c r="X5" s="17">
        <f t="shared" si="3"/>
        <v>118</v>
      </c>
      <c r="Y5" s="17">
        <f t="shared" si="3"/>
        <v>297</v>
      </c>
      <c r="Z5" s="17">
        <f t="shared" si="3"/>
        <v>236</v>
      </c>
      <c r="AA5" s="17">
        <f t="shared" si="3"/>
        <v>241</v>
      </c>
      <c r="AB5" s="17">
        <f t="shared" si="3"/>
        <v>161</v>
      </c>
      <c r="AC5" s="17">
        <f t="shared" si="3"/>
        <v>524</v>
      </c>
      <c r="AD5" s="17">
        <f aca="true" t="shared" si="4" ref="AD5:AD10">SUM(V5:AC5)</f>
        <v>1611</v>
      </c>
      <c r="AE5" s="51">
        <f>SUM(P5:P11)</f>
        <v>0</v>
      </c>
      <c r="AF5" s="51">
        <f>SUM(Q5:Q11)</f>
        <v>0</v>
      </c>
      <c r="AG5" s="53">
        <f aca="true" t="shared" si="5" ref="AG5:AG10">((4*AC5)+(3.5*AB5)+(3*AA5)+(2.5*Z5)+(2*Y5)+(1.5*X5)+(W5))/AD5</f>
        <v>2.9655493482309123</v>
      </c>
    </row>
    <row r="6" spans="1:33" s="17" customFormat="1" ht="21.75">
      <c r="A6" s="16"/>
      <c r="B6" s="15" t="s">
        <v>408</v>
      </c>
      <c r="C6" s="15" t="s">
        <v>409</v>
      </c>
      <c r="D6" s="15" t="s">
        <v>30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29</v>
      </c>
      <c r="M6" s="15">
        <f t="shared" si="0"/>
        <v>29</v>
      </c>
      <c r="N6" s="19">
        <f t="shared" si="1"/>
        <v>4</v>
      </c>
      <c r="O6" s="35">
        <f t="shared" si="2"/>
        <v>0</v>
      </c>
      <c r="P6" s="15">
        <v>0</v>
      </c>
      <c r="Q6" s="15">
        <v>0</v>
      </c>
      <c r="R6" s="15" t="s">
        <v>557</v>
      </c>
      <c r="U6" s="17" t="s">
        <v>24</v>
      </c>
      <c r="V6" s="17">
        <f aca="true" t="shared" si="6" ref="V6:AC6">SUM(E12:E18)</f>
        <v>2</v>
      </c>
      <c r="W6" s="17">
        <f t="shared" si="6"/>
        <v>8</v>
      </c>
      <c r="X6" s="17">
        <f t="shared" si="6"/>
        <v>41</v>
      </c>
      <c r="Y6" s="17">
        <f t="shared" si="6"/>
        <v>107</v>
      </c>
      <c r="Z6" s="17">
        <f t="shared" si="6"/>
        <v>282</v>
      </c>
      <c r="AA6" s="17">
        <f t="shared" si="6"/>
        <v>351</v>
      </c>
      <c r="AB6" s="17">
        <f t="shared" si="6"/>
        <v>115</v>
      </c>
      <c r="AC6" s="17">
        <f t="shared" si="6"/>
        <v>590</v>
      </c>
      <c r="AD6" s="17">
        <f t="shared" si="4"/>
        <v>1496</v>
      </c>
      <c r="AE6" s="51">
        <f>SUM(P12:P18)</f>
        <v>0</v>
      </c>
      <c r="AF6" s="51">
        <f>SUM(Q12:Q18)</f>
        <v>0</v>
      </c>
      <c r="AG6" s="53">
        <f t="shared" si="5"/>
        <v>3.2112299465240643</v>
      </c>
    </row>
    <row r="7" spans="1:33" s="17" customFormat="1" ht="21.75">
      <c r="A7" s="20"/>
      <c r="B7" s="15" t="s">
        <v>75</v>
      </c>
      <c r="C7" s="15" t="s">
        <v>410</v>
      </c>
      <c r="D7" s="15" t="s">
        <v>31</v>
      </c>
      <c r="E7" s="15">
        <v>0</v>
      </c>
      <c r="F7" s="15">
        <v>29</v>
      </c>
      <c r="G7" s="15">
        <v>71</v>
      </c>
      <c r="H7" s="15">
        <v>141</v>
      </c>
      <c r="I7" s="15">
        <v>115</v>
      </c>
      <c r="J7" s="15">
        <v>108</v>
      </c>
      <c r="K7" s="15">
        <v>50</v>
      </c>
      <c r="L7" s="15">
        <v>31</v>
      </c>
      <c r="M7" s="15">
        <f t="shared" si="0"/>
        <v>545</v>
      </c>
      <c r="N7" s="19">
        <f t="shared" si="1"/>
        <v>2.436697247706422</v>
      </c>
      <c r="O7" s="35">
        <f t="shared" si="2"/>
        <v>0.7615364178294418</v>
      </c>
      <c r="P7" s="15">
        <v>0</v>
      </c>
      <c r="Q7" s="15">
        <v>0</v>
      </c>
      <c r="R7" s="15" t="s">
        <v>557</v>
      </c>
      <c r="U7" s="17" t="s">
        <v>25</v>
      </c>
      <c r="V7" s="17">
        <f aca="true" t="shared" si="7" ref="V7:AC7">SUM(E29:E32)</f>
        <v>1</v>
      </c>
      <c r="W7" s="17">
        <f t="shared" si="7"/>
        <v>45</v>
      </c>
      <c r="X7" s="17">
        <f t="shared" si="7"/>
        <v>42</v>
      </c>
      <c r="Y7" s="17">
        <f t="shared" si="7"/>
        <v>80</v>
      </c>
      <c r="Z7" s="17">
        <f t="shared" si="7"/>
        <v>80</v>
      </c>
      <c r="AA7" s="17">
        <f t="shared" si="7"/>
        <v>101</v>
      </c>
      <c r="AB7" s="17">
        <f t="shared" si="7"/>
        <v>134</v>
      </c>
      <c r="AC7" s="17">
        <f t="shared" si="7"/>
        <v>295</v>
      </c>
      <c r="AD7" s="17">
        <f t="shared" si="4"/>
        <v>778</v>
      </c>
      <c r="AE7" s="51">
        <f>SUM(P29:P32)</f>
        <v>0</v>
      </c>
      <c r="AF7" s="51">
        <f>SUM(Q29:Q32)</f>
        <v>0</v>
      </c>
      <c r="AG7" s="53">
        <f t="shared" si="5"/>
        <v>3.1105398457583546</v>
      </c>
    </row>
    <row r="8" spans="1:33" s="17" customFormat="1" ht="21.75">
      <c r="A8" s="20"/>
      <c r="B8" s="15" t="s">
        <v>76</v>
      </c>
      <c r="C8" s="15" t="s">
        <v>411</v>
      </c>
      <c r="D8" s="15" t="s">
        <v>30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6</v>
      </c>
      <c r="K8" s="15">
        <v>29</v>
      </c>
      <c r="L8" s="15">
        <v>182</v>
      </c>
      <c r="M8" s="15">
        <f t="shared" si="0"/>
        <v>217</v>
      </c>
      <c r="N8" s="19">
        <f t="shared" si="1"/>
        <v>3.9055299539170507</v>
      </c>
      <c r="O8" s="35">
        <f t="shared" si="2"/>
        <v>0.22833159708456174</v>
      </c>
      <c r="P8" s="15">
        <v>0</v>
      </c>
      <c r="Q8" s="15">
        <v>0</v>
      </c>
      <c r="R8" s="15" t="s">
        <v>557</v>
      </c>
      <c r="U8" s="17" t="s">
        <v>26</v>
      </c>
      <c r="V8" s="17">
        <f aca="true" t="shared" si="8" ref="V8:AC8">SUM(E54:E72)</f>
        <v>95</v>
      </c>
      <c r="W8" s="17">
        <f t="shared" si="8"/>
        <v>148</v>
      </c>
      <c r="X8" s="17">
        <f t="shared" si="8"/>
        <v>313</v>
      </c>
      <c r="Y8" s="17">
        <f t="shared" si="8"/>
        <v>547</v>
      </c>
      <c r="Z8" s="17">
        <f t="shared" si="8"/>
        <v>431</v>
      </c>
      <c r="AA8" s="17">
        <f t="shared" si="8"/>
        <v>380</v>
      </c>
      <c r="AB8" s="17">
        <f t="shared" si="8"/>
        <v>594</v>
      </c>
      <c r="AC8" s="17">
        <f t="shared" si="8"/>
        <v>801</v>
      </c>
      <c r="AD8" s="17">
        <f t="shared" si="4"/>
        <v>3309</v>
      </c>
      <c r="AE8" s="51">
        <f>SUM(P54:P72)</f>
        <v>4</v>
      </c>
      <c r="AF8" s="51">
        <f>SUM(Q54:Q72)</f>
        <v>33</v>
      </c>
      <c r="AG8" s="53">
        <f t="shared" si="5"/>
        <v>2.7839226352372317</v>
      </c>
    </row>
    <row r="9" spans="1:33" s="17" customFormat="1" ht="21.75">
      <c r="A9" s="20"/>
      <c r="B9" s="15" t="s">
        <v>412</v>
      </c>
      <c r="C9" s="15" t="s">
        <v>413</v>
      </c>
      <c r="D9" s="15" t="s">
        <v>30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29</v>
      </c>
      <c r="M9" s="15">
        <f t="shared" si="0"/>
        <v>29</v>
      </c>
      <c r="N9" s="19">
        <f t="shared" si="1"/>
        <v>4</v>
      </c>
      <c r="O9" s="35">
        <f t="shared" si="2"/>
        <v>0</v>
      </c>
      <c r="P9" s="15">
        <v>0</v>
      </c>
      <c r="Q9" s="15">
        <v>0</v>
      </c>
      <c r="R9" s="15" t="s">
        <v>558</v>
      </c>
      <c r="U9" s="17" t="s">
        <v>27</v>
      </c>
      <c r="V9" s="17">
        <f aca="true" t="shared" si="9" ref="V9:AC9">SUM(E77:E92)</f>
        <v>47</v>
      </c>
      <c r="W9" s="17">
        <f t="shared" si="9"/>
        <v>181</v>
      </c>
      <c r="X9" s="17">
        <f t="shared" si="9"/>
        <v>331</v>
      </c>
      <c r="Y9" s="17">
        <f t="shared" si="9"/>
        <v>624</v>
      </c>
      <c r="Z9" s="17">
        <f t="shared" si="9"/>
        <v>513</v>
      </c>
      <c r="AA9" s="17">
        <f t="shared" si="9"/>
        <v>407</v>
      </c>
      <c r="AB9" s="17">
        <f t="shared" si="9"/>
        <v>262</v>
      </c>
      <c r="AC9" s="17">
        <f t="shared" si="9"/>
        <v>529</v>
      </c>
      <c r="AD9" s="17">
        <f t="shared" si="4"/>
        <v>2894</v>
      </c>
      <c r="AE9" s="51">
        <f>SUM(P77:P92)</f>
        <v>0</v>
      </c>
      <c r="AF9" s="51">
        <f>SUM(Q77:Q92)</f>
        <v>5</v>
      </c>
      <c r="AG9" s="53">
        <f t="shared" si="5"/>
        <v>2.5784381478921907</v>
      </c>
    </row>
    <row r="10" spans="1:33" s="17" customFormat="1" ht="21.75">
      <c r="A10" s="20"/>
      <c r="B10" s="15" t="s">
        <v>77</v>
      </c>
      <c r="C10" s="15" t="s">
        <v>414</v>
      </c>
      <c r="D10" s="15" t="s">
        <v>31</v>
      </c>
      <c r="E10" s="15">
        <v>0</v>
      </c>
      <c r="F10" s="15">
        <v>5</v>
      </c>
      <c r="G10" s="15">
        <v>47</v>
      </c>
      <c r="H10" s="15">
        <v>155</v>
      </c>
      <c r="I10" s="15">
        <v>116</v>
      </c>
      <c r="J10" s="15">
        <v>101</v>
      </c>
      <c r="K10" s="15">
        <v>63</v>
      </c>
      <c r="L10" s="15">
        <v>58</v>
      </c>
      <c r="M10" s="15">
        <f t="shared" si="0"/>
        <v>545</v>
      </c>
      <c r="N10" s="19">
        <f t="shared" si="1"/>
        <v>2.6256880733944956</v>
      </c>
      <c r="O10" s="35">
        <f t="shared" si="2"/>
        <v>0.7507065381169372</v>
      </c>
      <c r="P10" s="15">
        <v>0</v>
      </c>
      <c r="Q10" s="15">
        <v>0</v>
      </c>
      <c r="R10" s="15" t="s">
        <v>558</v>
      </c>
      <c r="U10" s="17" t="s">
        <v>28</v>
      </c>
      <c r="V10" s="17">
        <f aca="true" t="shared" si="10" ref="V10:AC10">SUM(E100:E106)</f>
        <v>18</v>
      </c>
      <c r="W10" s="17">
        <f t="shared" si="10"/>
        <v>50</v>
      </c>
      <c r="X10" s="17">
        <f t="shared" si="10"/>
        <v>49</v>
      </c>
      <c r="Y10" s="17">
        <f t="shared" si="10"/>
        <v>82</v>
      </c>
      <c r="Z10" s="17">
        <f t="shared" si="10"/>
        <v>151</v>
      </c>
      <c r="AA10" s="17">
        <f t="shared" si="10"/>
        <v>175</v>
      </c>
      <c r="AB10" s="17">
        <f t="shared" si="10"/>
        <v>152</v>
      </c>
      <c r="AC10" s="17">
        <f t="shared" si="10"/>
        <v>257</v>
      </c>
      <c r="AD10" s="17">
        <f t="shared" si="4"/>
        <v>934</v>
      </c>
      <c r="AE10" s="51">
        <f>SUM(P100:P106)</f>
        <v>0</v>
      </c>
      <c r="AF10" s="51">
        <f>SUM(Q100:Q106)</f>
        <v>4</v>
      </c>
      <c r="AG10" s="53">
        <f t="shared" si="5"/>
        <v>2.9443254817987152</v>
      </c>
    </row>
    <row r="11" spans="1:18" s="17" customFormat="1" ht="21.75">
      <c r="A11" s="20"/>
      <c r="B11" s="15" t="s">
        <v>78</v>
      </c>
      <c r="C11" s="15" t="s">
        <v>415</v>
      </c>
      <c r="D11" s="15" t="s">
        <v>30</v>
      </c>
      <c r="E11" s="15">
        <v>0</v>
      </c>
      <c r="F11" s="15">
        <v>0</v>
      </c>
      <c r="G11" s="15">
        <v>0</v>
      </c>
      <c r="H11" s="15">
        <v>1</v>
      </c>
      <c r="I11" s="15">
        <v>5</v>
      </c>
      <c r="J11" s="15">
        <v>26</v>
      </c>
      <c r="K11" s="15">
        <v>19</v>
      </c>
      <c r="L11" s="15">
        <v>166</v>
      </c>
      <c r="M11" s="15">
        <f t="shared" si="0"/>
        <v>217</v>
      </c>
      <c r="N11" s="19">
        <f t="shared" si="1"/>
        <v>3.792626728110599</v>
      </c>
      <c r="O11" s="35">
        <f t="shared" si="2"/>
        <v>0.4110692069787758</v>
      </c>
      <c r="P11" s="15">
        <v>0</v>
      </c>
      <c r="Q11" s="15">
        <v>0</v>
      </c>
      <c r="R11" s="15" t="s">
        <v>558</v>
      </c>
    </row>
    <row r="12" spans="1:18" s="17" customFormat="1" ht="21.75">
      <c r="A12" s="15" t="s">
        <v>24</v>
      </c>
      <c r="B12" s="15" t="s">
        <v>484</v>
      </c>
      <c r="C12" s="154" t="s">
        <v>485</v>
      </c>
      <c r="D12" s="15" t="s">
        <v>30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28</v>
      </c>
      <c r="M12" s="15">
        <f t="shared" si="0"/>
        <v>28</v>
      </c>
      <c r="N12" s="19">
        <f t="shared" si="1"/>
        <v>4</v>
      </c>
      <c r="O12" s="35">
        <f t="shared" si="2"/>
        <v>0</v>
      </c>
      <c r="P12" s="15">
        <v>0</v>
      </c>
      <c r="Q12" s="15">
        <v>0</v>
      </c>
      <c r="R12" s="15" t="s">
        <v>561</v>
      </c>
    </row>
    <row r="13" spans="1:33" s="17" customFormat="1" ht="21.75">
      <c r="A13" s="16"/>
      <c r="B13" s="15" t="s">
        <v>124</v>
      </c>
      <c r="C13" s="15" t="s">
        <v>269</v>
      </c>
      <c r="D13" s="15" t="s">
        <v>31</v>
      </c>
      <c r="E13" s="15">
        <v>1</v>
      </c>
      <c r="F13" s="15">
        <v>0</v>
      </c>
      <c r="G13" s="15">
        <v>5</v>
      </c>
      <c r="H13" s="15">
        <v>24</v>
      </c>
      <c r="I13" s="15">
        <v>155</v>
      </c>
      <c r="J13" s="15">
        <v>204</v>
      </c>
      <c r="K13" s="15">
        <v>47</v>
      </c>
      <c r="L13" s="15">
        <v>77</v>
      </c>
      <c r="M13" s="15">
        <f t="shared" si="0"/>
        <v>513</v>
      </c>
      <c r="N13" s="19">
        <f t="shared" si="1"/>
        <v>2.9775828460038984</v>
      </c>
      <c r="O13" s="35">
        <f t="shared" si="2"/>
        <v>0.578180588435952</v>
      </c>
      <c r="P13" s="15">
        <v>0</v>
      </c>
      <c r="Q13" s="15">
        <v>0</v>
      </c>
      <c r="R13" s="15" t="s">
        <v>561</v>
      </c>
      <c r="U13" s="59" t="s">
        <v>62</v>
      </c>
      <c r="V13" s="134">
        <f aca="true" t="shared" si="11" ref="V13:AF13">SUM(V5:V7)</f>
        <v>3</v>
      </c>
      <c r="W13" s="134">
        <f t="shared" si="11"/>
        <v>87</v>
      </c>
      <c r="X13" s="134">
        <f t="shared" si="11"/>
        <v>201</v>
      </c>
      <c r="Y13" s="134">
        <f t="shared" si="11"/>
        <v>484</v>
      </c>
      <c r="Z13" s="134">
        <f t="shared" si="11"/>
        <v>598</v>
      </c>
      <c r="AA13" s="134">
        <f t="shared" si="11"/>
        <v>693</v>
      </c>
      <c r="AB13" s="134">
        <f t="shared" si="11"/>
        <v>410</v>
      </c>
      <c r="AC13" s="134">
        <f t="shared" si="11"/>
        <v>1409</v>
      </c>
      <c r="AD13" s="43">
        <f t="shared" si="11"/>
        <v>3885</v>
      </c>
      <c r="AE13" s="43">
        <f t="shared" si="11"/>
        <v>0</v>
      </c>
      <c r="AF13" s="43">
        <f t="shared" si="11"/>
        <v>0</v>
      </c>
      <c r="AG13" s="53">
        <f>((4*AC13)+(3.5*AB13)+(3*AA13)+(2.5*Z13)+(2*Y13)+(1.5*X13)+(W13))/AD13</f>
        <v>3.0891891891891894</v>
      </c>
    </row>
    <row r="14" spans="1:33" s="17" customFormat="1" ht="21.75">
      <c r="A14" s="20"/>
      <c r="B14" s="15" t="s">
        <v>125</v>
      </c>
      <c r="C14" s="15" t="s">
        <v>270</v>
      </c>
      <c r="D14" s="15" t="s">
        <v>30</v>
      </c>
      <c r="E14" s="15">
        <v>0</v>
      </c>
      <c r="F14" s="15">
        <v>4</v>
      </c>
      <c r="G14" s="15">
        <v>0</v>
      </c>
      <c r="H14" s="15">
        <v>0</v>
      </c>
      <c r="I14" s="15">
        <v>2</v>
      </c>
      <c r="J14" s="15">
        <v>2</v>
      </c>
      <c r="K14" s="15">
        <v>15</v>
      </c>
      <c r="L14" s="15">
        <v>170</v>
      </c>
      <c r="M14" s="15">
        <f t="shared" si="0"/>
        <v>193</v>
      </c>
      <c r="N14" s="19">
        <f t="shared" si="1"/>
        <v>3.873056994818653</v>
      </c>
      <c r="O14" s="35">
        <f t="shared" si="2"/>
        <v>0.47278195728581884</v>
      </c>
      <c r="P14" s="15">
        <v>0</v>
      </c>
      <c r="Q14" s="15">
        <v>0</v>
      </c>
      <c r="R14" s="15" t="s">
        <v>561</v>
      </c>
      <c r="U14" s="63" t="s">
        <v>63</v>
      </c>
      <c r="V14" s="135">
        <f aca="true" t="shared" si="12" ref="V14:AF14">SUM(V8:V9)</f>
        <v>142</v>
      </c>
      <c r="W14" s="135">
        <f t="shared" si="12"/>
        <v>329</v>
      </c>
      <c r="X14" s="135">
        <f t="shared" si="12"/>
        <v>644</v>
      </c>
      <c r="Y14" s="135">
        <f t="shared" si="12"/>
        <v>1171</v>
      </c>
      <c r="Z14" s="135">
        <f t="shared" si="12"/>
        <v>944</v>
      </c>
      <c r="AA14" s="135">
        <f t="shared" si="12"/>
        <v>787</v>
      </c>
      <c r="AB14" s="135">
        <f t="shared" si="12"/>
        <v>856</v>
      </c>
      <c r="AC14" s="135">
        <f t="shared" si="12"/>
        <v>1330</v>
      </c>
      <c r="AD14" s="135">
        <f t="shared" si="12"/>
        <v>6203</v>
      </c>
      <c r="AE14" s="43">
        <f t="shared" si="12"/>
        <v>4</v>
      </c>
      <c r="AF14" s="43">
        <f t="shared" si="12"/>
        <v>38</v>
      </c>
      <c r="AG14" s="53">
        <f>((4*AC14)+(3.5*AB14)+(3*AA14)+(2.5*Z14)+(2*Y14)+(1.5*X14)+(W14))/AD14</f>
        <v>2.6880541673383846</v>
      </c>
    </row>
    <row r="15" spans="1:33" s="17" customFormat="1" ht="21.75">
      <c r="A15" s="20"/>
      <c r="B15" s="15" t="s">
        <v>486</v>
      </c>
      <c r="C15" s="154" t="s">
        <v>487</v>
      </c>
      <c r="D15" s="15" t="s">
        <v>30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1</v>
      </c>
      <c r="L15" s="15">
        <v>27</v>
      </c>
      <c r="M15" s="15">
        <f t="shared" si="0"/>
        <v>28</v>
      </c>
      <c r="N15" s="19">
        <f t="shared" si="1"/>
        <v>3.982142857142857</v>
      </c>
      <c r="O15" s="35">
        <f t="shared" si="2"/>
        <v>0.0927884361197603</v>
      </c>
      <c r="P15" s="15">
        <v>0</v>
      </c>
      <c r="Q15" s="15">
        <v>0</v>
      </c>
      <c r="R15" s="15" t="s">
        <v>561</v>
      </c>
      <c r="U15" s="17" t="s">
        <v>64</v>
      </c>
      <c r="V15" s="136">
        <f aca="true" t="shared" si="13" ref="V15:AF15">SUM(V13:V14)</f>
        <v>145</v>
      </c>
      <c r="W15" s="136">
        <f t="shared" si="13"/>
        <v>416</v>
      </c>
      <c r="X15" s="136">
        <f t="shared" si="13"/>
        <v>845</v>
      </c>
      <c r="Y15" s="136">
        <f t="shared" si="13"/>
        <v>1655</v>
      </c>
      <c r="Z15" s="136">
        <f t="shared" si="13"/>
        <v>1542</v>
      </c>
      <c r="AA15" s="136">
        <f t="shared" si="13"/>
        <v>1480</v>
      </c>
      <c r="AB15" s="136">
        <f t="shared" si="13"/>
        <v>1266</v>
      </c>
      <c r="AC15" s="137">
        <f t="shared" si="13"/>
        <v>2739</v>
      </c>
      <c r="AD15" s="51">
        <f t="shared" si="13"/>
        <v>10088</v>
      </c>
      <c r="AE15" s="51">
        <f t="shared" si="13"/>
        <v>4</v>
      </c>
      <c r="AF15" s="51">
        <f t="shared" si="13"/>
        <v>38</v>
      </c>
      <c r="AG15" s="53">
        <f>((4*AC15)+(3.5*AB15)+(3*AA15)+(2.5*Z15)+(2*Y15)+(1.5*X15)+(W15))/AD15</f>
        <v>2.842535685963521</v>
      </c>
    </row>
    <row r="16" spans="1:20" s="17" customFormat="1" ht="21.75">
      <c r="A16" s="20"/>
      <c r="B16" s="15" t="s">
        <v>488</v>
      </c>
      <c r="C16" s="131" t="s">
        <v>489</v>
      </c>
      <c r="D16" s="15" t="s">
        <v>30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28</v>
      </c>
      <c r="M16" s="15">
        <f t="shared" si="0"/>
        <v>28</v>
      </c>
      <c r="N16" s="19">
        <f>((4*L16)+(3.5*K16)+(3*J16)+(2.5*I16)+(2*H16)+(1.5*G16)+(F16))/M16</f>
        <v>4</v>
      </c>
      <c r="O16" s="35">
        <f>SQRT((16*L16+12.25*K16+9*J16+6.25*I16+4*H16+2.25*G16+F16)/M16-(N16^2))</f>
        <v>0</v>
      </c>
      <c r="P16" s="15">
        <v>0</v>
      </c>
      <c r="Q16" s="15">
        <v>0</v>
      </c>
      <c r="R16" s="15" t="s">
        <v>562</v>
      </c>
      <c r="T16" s="43"/>
    </row>
    <row r="17" spans="1:32" s="17" customFormat="1" ht="21.75">
      <c r="A17" s="20"/>
      <c r="B17" s="15" t="s">
        <v>126</v>
      </c>
      <c r="C17" s="15" t="s">
        <v>271</v>
      </c>
      <c r="D17" s="15" t="s">
        <v>31</v>
      </c>
      <c r="E17" s="15">
        <v>1</v>
      </c>
      <c r="F17" s="15">
        <v>4</v>
      </c>
      <c r="G17" s="15">
        <v>36</v>
      </c>
      <c r="H17" s="15">
        <v>83</v>
      </c>
      <c r="I17" s="15">
        <v>125</v>
      </c>
      <c r="J17" s="15">
        <v>145</v>
      </c>
      <c r="K17" s="15">
        <v>52</v>
      </c>
      <c r="L17" s="15">
        <v>67</v>
      </c>
      <c r="M17" s="15">
        <f t="shared" si="0"/>
        <v>513</v>
      </c>
      <c r="N17" s="19">
        <f>((4*L17)+(3.5*K17)+(3*J17)+(2.5*I17)+(2*H17)+(1.5*G17)+(F17))/M17</f>
        <v>2.770955165692008</v>
      </c>
      <c r="O17" s="35">
        <f>SQRT((16*L17+12.25*K17+9*J17+6.25*I17+4*H17+2.25*G17+F17)/M17-(N17^2))</f>
        <v>0.7299459671434244</v>
      </c>
      <c r="P17" s="15">
        <v>0</v>
      </c>
      <c r="Q17" s="15">
        <v>0</v>
      </c>
      <c r="R17" s="15" t="s">
        <v>562</v>
      </c>
      <c r="T17" s="43"/>
      <c r="U17" s="43" t="s">
        <v>18</v>
      </c>
      <c r="V17" s="43"/>
      <c r="W17" s="43"/>
      <c r="X17" s="43"/>
      <c r="Y17" s="43"/>
      <c r="Z17" s="43"/>
      <c r="AA17" s="43"/>
      <c r="AB17" s="43"/>
      <c r="AC17" s="63"/>
      <c r="AD17" s="63"/>
      <c r="AE17" s="63"/>
      <c r="AF17" s="63"/>
    </row>
    <row r="18" spans="1:32" s="17" customFormat="1" ht="21.75">
      <c r="A18" s="18"/>
      <c r="B18" s="15" t="s">
        <v>127</v>
      </c>
      <c r="C18" s="15" t="s">
        <v>272</v>
      </c>
      <c r="D18" s="15" t="s">
        <v>30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193</v>
      </c>
      <c r="M18" s="15">
        <f t="shared" si="0"/>
        <v>193</v>
      </c>
      <c r="N18" s="19">
        <f>((4*L18)+(3.5*K18)+(3*J18)+(2.5*I18)+(2*H18)+(1.5*G18)+(F18))/M18</f>
        <v>4</v>
      </c>
      <c r="O18" s="35">
        <f>SQRT((16*L18+12.25*K18+9*J18+6.25*I18+4*H18+2.25*G18+F18)/M18-(N18^2))</f>
        <v>0</v>
      </c>
      <c r="P18" s="15">
        <v>0</v>
      </c>
      <c r="Q18" s="15">
        <v>0</v>
      </c>
      <c r="R18" s="15" t="s">
        <v>562</v>
      </c>
      <c r="T18" s="43"/>
      <c r="U18" s="43"/>
      <c r="V18" s="43"/>
      <c r="W18" s="43"/>
      <c r="X18" s="43"/>
      <c r="Y18" s="43"/>
      <c r="Z18" s="43"/>
      <c r="AA18" s="43"/>
      <c r="AB18" s="43"/>
      <c r="AC18" s="63"/>
      <c r="AD18" s="63"/>
      <c r="AE18" s="63"/>
      <c r="AF18" s="63"/>
    </row>
    <row r="19" spans="1:32" s="17" customFormat="1" ht="21.7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3"/>
      <c r="O19" s="84"/>
      <c r="P19" s="81"/>
      <c r="Q19" s="81"/>
      <c r="R19" s="81"/>
      <c r="T19" s="43"/>
      <c r="U19" s="43"/>
      <c r="V19" s="43"/>
      <c r="W19" s="43"/>
      <c r="X19" s="43"/>
      <c r="Y19" s="43"/>
      <c r="Z19" s="43"/>
      <c r="AA19" s="43"/>
      <c r="AB19" s="43"/>
      <c r="AC19" s="63"/>
      <c r="AD19" s="63"/>
      <c r="AE19" s="63"/>
      <c r="AF19" s="63"/>
    </row>
    <row r="20" spans="1:32" s="17" customFormat="1" ht="21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59"/>
      <c r="O20" s="60"/>
      <c r="P20" s="43"/>
      <c r="Q20" s="43"/>
      <c r="R20" s="43"/>
      <c r="T20" s="43"/>
      <c r="U20" s="43"/>
      <c r="V20" s="43"/>
      <c r="W20" s="43"/>
      <c r="X20" s="43"/>
      <c r="Y20" s="43"/>
      <c r="Z20" s="43"/>
      <c r="AA20" s="43"/>
      <c r="AB20" s="43"/>
      <c r="AC20" s="63"/>
      <c r="AD20" s="63"/>
      <c r="AE20" s="63"/>
      <c r="AF20" s="63"/>
    </row>
    <row r="21" spans="1:32" s="17" customFormat="1" ht="21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59"/>
      <c r="O21" s="60"/>
      <c r="P21" s="43"/>
      <c r="Q21" s="43"/>
      <c r="R21" s="43"/>
      <c r="T21" s="43"/>
      <c r="U21" s="43"/>
      <c r="V21" s="43"/>
      <c r="W21" s="43"/>
      <c r="X21" s="43"/>
      <c r="Y21" s="43"/>
      <c r="Z21" s="43"/>
      <c r="AA21" s="43"/>
      <c r="AB21" s="43"/>
      <c r="AC21" s="63"/>
      <c r="AD21" s="63"/>
      <c r="AE21" s="63"/>
      <c r="AF21" s="63"/>
    </row>
    <row r="22" spans="1:32" s="17" customFormat="1" ht="21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59"/>
      <c r="O22" s="60"/>
      <c r="P22" s="43"/>
      <c r="Q22" s="43"/>
      <c r="R22" s="43"/>
      <c r="T22" s="43"/>
      <c r="U22" s="43"/>
      <c r="V22" s="43"/>
      <c r="W22" s="43"/>
      <c r="X22" s="43"/>
      <c r="Y22" s="43"/>
      <c r="Z22" s="43"/>
      <c r="AA22" s="43"/>
      <c r="AB22" s="43"/>
      <c r="AC22" s="63"/>
      <c r="AD22" s="63"/>
      <c r="AE22" s="63"/>
      <c r="AF22" s="63"/>
    </row>
    <row r="23" spans="1:32" s="17" customFormat="1" ht="21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59"/>
      <c r="O23" s="60"/>
      <c r="P23" s="43"/>
      <c r="Q23" s="43"/>
      <c r="R23" s="43"/>
      <c r="T23" s="43"/>
      <c r="U23" s="43"/>
      <c r="V23" s="43"/>
      <c r="W23" s="43"/>
      <c r="X23" s="43"/>
      <c r="Y23" s="43"/>
      <c r="Z23" s="43"/>
      <c r="AA23" s="43"/>
      <c r="AB23" s="43"/>
      <c r="AC23" s="63"/>
      <c r="AD23" s="63"/>
      <c r="AE23" s="63"/>
      <c r="AF23" s="63"/>
    </row>
    <row r="24" spans="1:32" s="17" customFormat="1" ht="21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59"/>
      <c r="O24" s="60"/>
      <c r="P24" s="43"/>
      <c r="Q24" s="43"/>
      <c r="R24" s="43"/>
      <c r="T24" s="43"/>
      <c r="U24" s="43"/>
      <c r="V24" s="43"/>
      <c r="W24" s="43"/>
      <c r="X24" s="43"/>
      <c r="Y24" s="43"/>
      <c r="Z24" s="43"/>
      <c r="AA24" s="43"/>
      <c r="AB24" s="43"/>
      <c r="AC24" s="63"/>
      <c r="AD24" s="63"/>
      <c r="AE24" s="63"/>
      <c r="AF24" s="63"/>
    </row>
    <row r="25" spans="1:32" s="17" customFormat="1" ht="26.25">
      <c r="A25" s="165" t="s">
        <v>47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T25" s="43"/>
      <c r="U25" s="43"/>
      <c r="V25" s="43"/>
      <c r="W25" s="43"/>
      <c r="X25" s="43"/>
      <c r="Y25" s="43"/>
      <c r="Z25" s="43"/>
      <c r="AA25" s="43"/>
      <c r="AB25" s="43"/>
      <c r="AC25" s="63"/>
      <c r="AD25" s="63"/>
      <c r="AE25" s="63"/>
      <c r="AF25" s="63"/>
    </row>
    <row r="26" spans="1:20" s="51" customFormat="1" ht="26.25">
      <c r="A26" s="165" t="s">
        <v>555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T26" s="59"/>
    </row>
    <row r="27" spans="1:20" s="51" customFormat="1" ht="21.75">
      <c r="A27" s="169" t="s">
        <v>22</v>
      </c>
      <c r="B27" s="169" t="s">
        <v>0</v>
      </c>
      <c r="C27" s="169" t="s">
        <v>32</v>
      </c>
      <c r="D27" s="169" t="s">
        <v>29</v>
      </c>
      <c r="E27" s="168" t="s">
        <v>17</v>
      </c>
      <c r="F27" s="168"/>
      <c r="G27" s="168"/>
      <c r="H27" s="168"/>
      <c r="I27" s="168"/>
      <c r="J27" s="168"/>
      <c r="K27" s="168"/>
      <c r="L27" s="168"/>
      <c r="M27" s="16" t="s">
        <v>16</v>
      </c>
      <c r="N27" s="169" t="s">
        <v>20</v>
      </c>
      <c r="O27" s="175" t="s">
        <v>21</v>
      </c>
      <c r="P27" s="176" t="s">
        <v>1</v>
      </c>
      <c r="Q27" s="173" t="s">
        <v>2</v>
      </c>
      <c r="R27" s="169" t="s">
        <v>3</v>
      </c>
      <c r="T27" s="63"/>
    </row>
    <row r="28" spans="1:20" s="2" customFormat="1" ht="23.25">
      <c r="A28" s="169"/>
      <c r="B28" s="169"/>
      <c r="C28" s="169"/>
      <c r="D28" s="169"/>
      <c r="E28" s="15">
        <v>0</v>
      </c>
      <c r="F28" s="15">
        <v>1</v>
      </c>
      <c r="G28" s="15">
        <v>1.5</v>
      </c>
      <c r="H28" s="15">
        <v>2</v>
      </c>
      <c r="I28" s="15">
        <v>2.5</v>
      </c>
      <c r="J28" s="15">
        <v>3</v>
      </c>
      <c r="K28" s="15">
        <v>3.5</v>
      </c>
      <c r="L28" s="15">
        <v>4</v>
      </c>
      <c r="M28" s="18" t="s">
        <v>19</v>
      </c>
      <c r="N28" s="169"/>
      <c r="O28" s="175"/>
      <c r="P28" s="177"/>
      <c r="Q28" s="174"/>
      <c r="R28" s="169"/>
      <c r="T28" s="1"/>
    </row>
    <row r="29" spans="1:18" s="2" customFormat="1" ht="23.25">
      <c r="A29" s="18" t="s">
        <v>25</v>
      </c>
      <c r="B29" s="18" t="s">
        <v>575</v>
      </c>
      <c r="C29" s="18" t="s">
        <v>576</v>
      </c>
      <c r="D29" s="18" t="s">
        <v>30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27</v>
      </c>
      <c r="M29" s="18">
        <f aca="true" t="shared" si="14" ref="M29:M36">SUM(E29:L29)</f>
        <v>27</v>
      </c>
      <c r="N29" s="50">
        <f t="shared" si="1"/>
        <v>4</v>
      </c>
      <c r="O29" s="104">
        <f t="shared" si="2"/>
        <v>0</v>
      </c>
      <c r="P29" s="18">
        <v>0</v>
      </c>
      <c r="Q29" s="18">
        <v>0</v>
      </c>
      <c r="R29" s="18" t="s">
        <v>563</v>
      </c>
    </row>
    <row r="30" spans="1:18" s="2" customFormat="1" ht="23.25">
      <c r="A30" s="16"/>
      <c r="B30" s="15" t="s">
        <v>577</v>
      </c>
      <c r="C30" s="15" t="s">
        <v>578</v>
      </c>
      <c r="D30" s="15" t="s">
        <v>30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9</v>
      </c>
      <c r="L30" s="15">
        <v>18</v>
      </c>
      <c r="M30" s="15">
        <f t="shared" si="14"/>
        <v>27</v>
      </c>
      <c r="N30" s="19">
        <f t="shared" si="1"/>
        <v>3.8333333333333335</v>
      </c>
      <c r="O30" s="35">
        <f t="shared" si="2"/>
        <v>0.23570226039551165</v>
      </c>
      <c r="P30" s="18">
        <v>0</v>
      </c>
      <c r="Q30" s="18">
        <v>0</v>
      </c>
      <c r="R30" s="15" t="s">
        <v>563</v>
      </c>
    </row>
    <row r="31" spans="1:18" s="1" customFormat="1" ht="23.25">
      <c r="A31" s="20"/>
      <c r="B31" s="15" t="s">
        <v>190</v>
      </c>
      <c r="C31" s="15" t="s">
        <v>292</v>
      </c>
      <c r="D31" s="15" t="s">
        <v>31</v>
      </c>
      <c r="E31" s="15">
        <v>1</v>
      </c>
      <c r="F31" s="15">
        <v>45</v>
      </c>
      <c r="G31" s="15">
        <v>42</v>
      </c>
      <c r="H31" s="15">
        <v>80</v>
      </c>
      <c r="I31" s="15">
        <v>80</v>
      </c>
      <c r="J31" s="15">
        <v>98</v>
      </c>
      <c r="K31" s="15">
        <v>115</v>
      </c>
      <c r="L31" s="15">
        <v>68</v>
      </c>
      <c r="M31" s="15">
        <f t="shared" si="14"/>
        <v>529</v>
      </c>
      <c r="N31" s="19">
        <f t="shared" si="1"/>
        <v>2.715500945179584</v>
      </c>
      <c r="O31" s="35">
        <f t="shared" si="2"/>
        <v>0.9093433225985089</v>
      </c>
      <c r="P31" s="18">
        <v>0</v>
      </c>
      <c r="Q31" s="18">
        <v>0</v>
      </c>
      <c r="R31" s="15" t="s">
        <v>563</v>
      </c>
    </row>
    <row r="32" spans="1:18" s="1" customFormat="1" ht="23.25">
      <c r="A32" s="20"/>
      <c r="B32" s="15" t="s">
        <v>191</v>
      </c>
      <c r="C32" s="15" t="s">
        <v>293</v>
      </c>
      <c r="D32" s="15" t="s">
        <v>30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3</v>
      </c>
      <c r="K32" s="15">
        <v>10</v>
      </c>
      <c r="L32" s="15">
        <v>182</v>
      </c>
      <c r="M32" s="15">
        <f t="shared" si="14"/>
        <v>195</v>
      </c>
      <c r="N32" s="19">
        <f t="shared" si="1"/>
        <v>3.958974358974359</v>
      </c>
      <c r="O32" s="35">
        <f t="shared" si="2"/>
        <v>0.16285584110974288</v>
      </c>
      <c r="P32" s="18">
        <v>0</v>
      </c>
      <c r="Q32" s="18">
        <v>0</v>
      </c>
      <c r="R32" s="15" t="s">
        <v>563</v>
      </c>
    </row>
    <row r="33" spans="1:18" s="1" customFormat="1" ht="23.25">
      <c r="A33" s="20"/>
      <c r="B33" s="15" t="s">
        <v>579</v>
      </c>
      <c r="C33" s="15" t="s">
        <v>580</v>
      </c>
      <c r="D33" s="15" t="s">
        <v>30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27</v>
      </c>
      <c r="M33" s="15">
        <f t="shared" si="14"/>
        <v>27</v>
      </c>
      <c r="N33" s="19">
        <f>((4*L33)+(3.5*K33)+(3*J33)+(2.5*I33)+(2*H33)+(1.5*G33)+(F33))/M33</f>
        <v>4</v>
      </c>
      <c r="O33" s="35">
        <f>SQRT((16*L33+12.25*K33+9*J33+6.25*I33+4*H33+2.25*G33+F33)/M33-(N33^2))</f>
        <v>0</v>
      </c>
      <c r="P33" s="18">
        <v>0</v>
      </c>
      <c r="Q33" s="18">
        <v>0</v>
      </c>
      <c r="R33" s="16" t="s">
        <v>564</v>
      </c>
    </row>
    <row r="34" spans="1:18" s="1" customFormat="1" ht="23.25">
      <c r="A34" s="20"/>
      <c r="B34" s="15" t="s">
        <v>581</v>
      </c>
      <c r="C34" s="15" t="s">
        <v>582</v>
      </c>
      <c r="D34" s="15" t="s">
        <v>30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4</v>
      </c>
      <c r="K34" s="15">
        <v>8</v>
      </c>
      <c r="L34" s="15">
        <v>15</v>
      </c>
      <c r="M34" s="15">
        <f t="shared" si="14"/>
        <v>27</v>
      </c>
      <c r="N34" s="19">
        <f>((4*L34)+(3.5*K34)+(3*J34)+(2.5*I34)+(2*H34)+(1.5*G34)+(F34))/M34</f>
        <v>3.7037037037037037</v>
      </c>
      <c r="O34" s="35">
        <f>SQRT((16*L34+12.25*K34+9*J34+6.25*I34+4*H34+2.25*G34+F34)/M34-(N34^2))</f>
        <v>0.36664796061524474</v>
      </c>
      <c r="P34" s="18">
        <v>0</v>
      </c>
      <c r="Q34" s="18">
        <v>0</v>
      </c>
      <c r="R34" s="16" t="s">
        <v>564</v>
      </c>
    </row>
    <row r="35" spans="1:18" s="1" customFormat="1" ht="23.25">
      <c r="A35" s="18"/>
      <c r="B35" s="15" t="s">
        <v>192</v>
      </c>
      <c r="C35" s="15" t="s">
        <v>294</v>
      </c>
      <c r="D35" s="15" t="s">
        <v>31</v>
      </c>
      <c r="E35" s="15">
        <v>2</v>
      </c>
      <c r="F35" s="15">
        <v>49</v>
      </c>
      <c r="G35" s="15">
        <v>38</v>
      </c>
      <c r="H35" s="15">
        <v>62</v>
      </c>
      <c r="I35" s="15">
        <v>70</v>
      </c>
      <c r="J35" s="15">
        <v>91</v>
      </c>
      <c r="K35" s="15">
        <v>108</v>
      </c>
      <c r="L35" s="15">
        <v>109</v>
      </c>
      <c r="M35" s="15">
        <f t="shared" si="14"/>
        <v>529</v>
      </c>
      <c r="N35" s="19">
        <f>((4*L35)+(3.5*K35)+(3*J35)+(2.5*I35)+(2*H35)+(1.5*G35)+(F35))/M35</f>
        <v>2.820415879017013</v>
      </c>
      <c r="O35" s="35">
        <f>SQRT((16*L35+12.25*K35+9*J35+6.25*I35+4*H35+2.25*G35+F35)/M35-(N35^2))</f>
        <v>0.9701981834323238</v>
      </c>
      <c r="P35" s="18">
        <v>0</v>
      </c>
      <c r="Q35" s="18">
        <v>0</v>
      </c>
      <c r="R35" s="16" t="s">
        <v>564</v>
      </c>
    </row>
    <row r="36" spans="1:18" s="17" customFormat="1" ht="21.75">
      <c r="A36" s="168" t="s">
        <v>41</v>
      </c>
      <c r="B36" s="168"/>
      <c r="C36" s="168"/>
      <c r="D36" s="168"/>
      <c r="E36" s="15">
        <f>SUM(E5:E18,E29:E35)</f>
        <v>5</v>
      </c>
      <c r="F36" s="15">
        <f aca="true" t="shared" si="15" ref="F36:L36">SUM(F5:F18,F29:F35)</f>
        <v>136</v>
      </c>
      <c r="G36" s="15">
        <f t="shared" si="15"/>
        <v>239</v>
      </c>
      <c r="H36" s="15">
        <f t="shared" si="15"/>
        <v>546</v>
      </c>
      <c r="I36" s="15">
        <f t="shared" si="15"/>
        <v>668</v>
      </c>
      <c r="J36" s="15">
        <f t="shared" si="15"/>
        <v>788</v>
      </c>
      <c r="K36" s="15">
        <f t="shared" si="15"/>
        <v>526</v>
      </c>
      <c r="L36" s="15">
        <f t="shared" si="15"/>
        <v>1560</v>
      </c>
      <c r="M36" s="70">
        <f t="shared" si="14"/>
        <v>4468</v>
      </c>
      <c r="N36" s="19">
        <f t="shared" si="1"/>
        <v>3.066584601611459</v>
      </c>
      <c r="O36" s="35">
        <f t="shared" si="2"/>
        <v>0.8865150455137502</v>
      </c>
      <c r="P36" s="15">
        <f>SUM(P5:P32)</f>
        <v>0</v>
      </c>
      <c r="Q36" s="15">
        <f>SUM(Q5:Q32)</f>
        <v>0</v>
      </c>
      <c r="R36" s="16"/>
    </row>
    <row r="37" spans="1:18" s="17" customFormat="1" ht="21.75">
      <c r="A37" s="168" t="s">
        <v>43</v>
      </c>
      <c r="B37" s="168"/>
      <c r="C37" s="168"/>
      <c r="D37" s="168"/>
      <c r="E37" s="19">
        <f>(E36*100)/$M36</f>
        <v>0.11190689346463742</v>
      </c>
      <c r="F37" s="19">
        <f aca="true" t="shared" si="16" ref="F37:L37">(F36*100)/$M36</f>
        <v>3.043867502238138</v>
      </c>
      <c r="G37" s="19">
        <f t="shared" si="16"/>
        <v>5.349149507609669</v>
      </c>
      <c r="H37" s="19">
        <f t="shared" si="16"/>
        <v>12.220232766338407</v>
      </c>
      <c r="I37" s="19">
        <f t="shared" si="16"/>
        <v>14.95076096687556</v>
      </c>
      <c r="J37" s="19">
        <f t="shared" si="16"/>
        <v>17.636526410026857</v>
      </c>
      <c r="K37" s="19">
        <f t="shared" si="16"/>
        <v>11.772605192479856</v>
      </c>
      <c r="L37" s="19">
        <f t="shared" si="16"/>
        <v>34.914950760966875</v>
      </c>
      <c r="M37" s="19">
        <f>((M36-(P36+Q36))*100)/$M36</f>
        <v>100</v>
      </c>
      <c r="N37" s="21"/>
      <c r="O37" s="38"/>
      <c r="P37" s="19">
        <f>(P36*100)/$M36</f>
        <v>0</v>
      </c>
      <c r="Q37" s="19">
        <f>(Q36*100)/$M36</f>
        <v>0</v>
      </c>
      <c r="R37" s="18"/>
    </row>
    <row r="38" spans="1:18" s="17" customFormat="1" ht="23.25">
      <c r="A38" s="12"/>
      <c r="B38" s="12"/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5"/>
      <c r="O38" s="39"/>
      <c r="P38" s="13"/>
      <c r="Q38" s="13"/>
      <c r="R38" s="2"/>
    </row>
    <row r="39" spans="1:18" s="17" customFormat="1" ht="23.25">
      <c r="A39" s="12"/>
      <c r="B39" s="1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5"/>
      <c r="O39" s="39"/>
      <c r="P39" s="13"/>
      <c r="Q39" s="13"/>
      <c r="R39" s="2"/>
    </row>
    <row r="40" spans="1:18" s="17" customFormat="1" ht="23.25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5"/>
      <c r="O40" s="39"/>
      <c r="P40" s="13"/>
      <c r="Q40" s="13"/>
      <c r="R40" s="2"/>
    </row>
    <row r="41" spans="1:18" s="17" customFormat="1" ht="23.25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5"/>
      <c r="O41" s="39"/>
      <c r="P41" s="13"/>
      <c r="Q41" s="13"/>
      <c r="R41" s="2"/>
    </row>
    <row r="42" spans="1:18" s="17" customFormat="1" ht="23.25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5"/>
      <c r="O42" s="39"/>
      <c r="P42" s="13"/>
      <c r="Q42" s="13"/>
      <c r="R42" s="2"/>
    </row>
    <row r="43" spans="1:18" s="17" customFormat="1" ht="23.25">
      <c r="A43" s="12"/>
      <c r="B43" s="1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5"/>
      <c r="O43" s="39"/>
      <c r="P43" s="13"/>
      <c r="Q43" s="13"/>
      <c r="R43" s="2"/>
    </row>
    <row r="44" spans="1:18" s="17" customFormat="1" ht="23.25">
      <c r="A44" s="12"/>
      <c r="B44" s="12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5"/>
      <c r="O44" s="39"/>
      <c r="P44" s="13"/>
      <c r="Q44" s="13"/>
      <c r="R44" s="2"/>
    </row>
    <row r="45" spans="1:18" s="17" customFormat="1" ht="23.25">
      <c r="A45" s="12"/>
      <c r="B45" s="12"/>
      <c r="C45" s="12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5"/>
      <c r="O45" s="39"/>
      <c r="P45" s="13"/>
      <c r="Q45" s="13"/>
      <c r="R45" s="2"/>
    </row>
    <row r="46" spans="1:18" s="17" customFormat="1" ht="23.25">
      <c r="A46" s="12"/>
      <c r="B46" s="12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5"/>
      <c r="O46" s="39"/>
      <c r="P46" s="13"/>
      <c r="Q46" s="13"/>
      <c r="R46" s="2"/>
    </row>
    <row r="47" spans="1:18" s="17" customFormat="1" ht="23.25">
      <c r="A47" s="12"/>
      <c r="B47" s="12"/>
      <c r="C47" s="12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5"/>
      <c r="O47" s="39"/>
      <c r="P47" s="13"/>
      <c r="Q47" s="13"/>
      <c r="R47" s="2"/>
    </row>
    <row r="48" spans="1:18" s="17" customFormat="1" ht="23.25">
      <c r="A48" s="12"/>
      <c r="B48" s="12"/>
      <c r="C48" s="12"/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5"/>
      <c r="O48" s="39"/>
      <c r="P48" s="13"/>
      <c r="Q48" s="13"/>
      <c r="R48" s="2"/>
    </row>
    <row r="49" spans="1:18" s="17" customFormat="1" ht="23.25">
      <c r="A49" s="12"/>
      <c r="B49" s="12"/>
      <c r="C49" s="12"/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5"/>
      <c r="O49" s="39"/>
      <c r="P49" s="13"/>
      <c r="Q49" s="13"/>
      <c r="R49" s="2"/>
    </row>
    <row r="50" spans="1:18" s="17" customFormat="1" ht="29.25">
      <c r="A50" s="178" t="s">
        <v>47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s="17" customFormat="1" ht="29.25">
      <c r="A51" s="178" t="s">
        <v>556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s="17" customFormat="1" ht="23.25">
      <c r="A52" s="169" t="s">
        <v>22</v>
      </c>
      <c r="B52" s="169" t="s">
        <v>0</v>
      </c>
      <c r="C52" s="169" t="s">
        <v>32</v>
      </c>
      <c r="D52" s="169" t="s">
        <v>29</v>
      </c>
      <c r="E52" s="168" t="s">
        <v>17</v>
      </c>
      <c r="F52" s="168"/>
      <c r="G52" s="168"/>
      <c r="H52" s="168"/>
      <c r="I52" s="168"/>
      <c r="J52" s="168"/>
      <c r="K52" s="168"/>
      <c r="L52" s="168"/>
      <c r="M52" s="16" t="s">
        <v>16</v>
      </c>
      <c r="N52" s="163" t="s">
        <v>20</v>
      </c>
      <c r="O52" s="161" t="s">
        <v>21</v>
      </c>
      <c r="P52" s="68"/>
      <c r="Q52" s="68"/>
      <c r="R52" s="169" t="s">
        <v>3</v>
      </c>
    </row>
    <row r="53" spans="1:18" s="17" customFormat="1" ht="23.25">
      <c r="A53" s="169"/>
      <c r="B53" s="169"/>
      <c r="C53" s="169"/>
      <c r="D53" s="169"/>
      <c r="E53" s="15">
        <v>0</v>
      </c>
      <c r="F53" s="15">
        <v>1</v>
      </c>
      <c r="G53" s="15">
        <v>1.5</v>
      </c>
      <c r="H53" s="15">
        <v>2</v>
      </c>
      <c r="I53" s="15">
        <v>2.5</v>
      </c>
      <c r="J53" s="15">
        <v>3</v>
      </c>
      <c r="K53" s="15">
        <v>3.5</v>
      </c>
      <c r="L53" s="15">
        <v>4</v>
      </c>
      <c r="M53" s="18" t="s">
        <v>19</v>
      </c>
      <c r="N53" s="163"/>
      <c r="O53" s="161"/>
      <c r="P53" s="69" t="s">
        <v>1</v>
      </c>
      <c r="Q53" s="69" t="s">
        <v>2</v>
      </c>
      <c r="R53" s="169"/>
    </row>
    <row r="54" spans="1:18" s="17" customFormat="1" ht="21.75">
      <c r="A54" s="15" t="s">
        <v>26</v>
      </c>
      <c r="B54" s="72" t="s">
        <v>128</v>
      </c>
      <c r="C54" s="15" t="s">
        <v>317</v>
      </c>
      <c r="D54" s="15" t="s">
        <v>30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30</v>
      </c>
      <c r="M54" s="15">
        <f>SUM(E54:L54)</f>
        <v>30</v>
      </c>
      <c r="N54" s="19">
        <f>((4*L54)+(3.5*K54)+(3*J54)+(2.5*I54)+(2*H54)+(1.5*G54)+(F54))/M54</f>
        <v>4</v>
      </c>
      <c r="O54" s="35">
        <f aca="true" t="shared" si="17" ref="O54:O62">SQRT((16*L54+12.25*K54+9*J54+6.25*I54+4*H54+2.25*G54+F54)/M54-(N54^2))</f>
        <v>0</v>
      </c>
      <c r="P54" s="28">
        <v>0</v>
      </c>
      <c r="Q54" s="28">
        <v>0</v>
      </c>
      <c r="R54" s="28" t="s">
        <v>565</v>
      </c>
    </row>
    <row r="55" spans="1:18" s="17" customFormat="1" ht="21.75">
      <c r="A55" s="16"/>
      <c r="B55" s="72" t="s">
        <v>212</v>
      </c>
      <c r="C55" s="15" t="s">
        <v>245</v>
      </c>
      <c r="D55" s="15" t="s">
        <v>31</v>
      </c>
      <c r="E55" s="28">
        <v>6</v>
      </c>
      <c r="F55" s="28">
        <v>2</v>
      </c>
      <c r="G55" s="28">
        <v>3</v>
      </c>
      <c r="H55" s="28">
        <v>8</v>
      </c>
      <c r="I55" s="28">
        <v>17</v>
      </c>
      <c r="J55" s="28">
        <v>57</v>
      </c>
      <c r="K55" s="28">
        <v>91</v>
      </c>
      <c r="L55" s="28">
        <v>163</v>
      </c>
      <c r="M55" s="15">
        <f aca="true" t="shared" si="18" ref="M55:M62">SUM(E55:L55)</f>
        <v>347</v>
      </c>
      <c r="N55" s="19">
        <f aca="true" t="shared" si="19" ref="N55:N62">((4*L55)+(3.5*K55)+(3*J55)+(2.5*I55)+(2*H55)+(1.5*G55)+(F55))/M55</f>
        <v>3.4769452449567724</v>
      </c>
      <c r="O55" s="35">
        <f t="shared" si="17"/>
        <v>0.7357004973396081</v>
      </c>
      <c r="P55" s="28">
        <v>0</v>
      </c>
      <c r="Q55" s="28">
        <v>0</v>
      </c>
      <c r="R55" s="28" t="s">
        <v>565</v>
      </c>
    </row>
    <row r="56" spans="1:18" s="17" customFormat="1" ht="21.75">
      <c r="A56" s="20"/>
      <c r="B56" s="72" t="s">
        <v>318</v>
      </c>
      <c r="C56" s="131" t="s">
        <v>432</v>
      </c>
      <c r="D56" s="15" t="s">
        <v>31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30</v>
      </c>
      <c r="M56" s="15">
        <f t="shared" si="18"/>
        <v>30</v>
      </c>
      <c r="N56" s="19">
        <f t="shared" si="19"/>
        <v>4</v>
      </c>
      <c r="O56" s="35">
        <f t="shared" si="17"/>
        <v>0</v>
      </c>
      <c r="P56" s="28">
        <v>0</v>
      </c>
      <c r="Q56" s="28">
        <v>0</v>
      </c>
      <c r="R56" s="28" t="s">
        <v>565</v>
      </c>
    </row>
    <row r="57" spans="1:18" s="17" customFormat="1" ht="21.75">
      <c r="A57" s="20"/>
      <c r="B57" s="72" t="s">
        <v>319</v>
      </c>
      <c r="C57" s="15" t="s">
        <v>433</v>
      </c>
      <c r="D57" s="15" t="s">
        <v>31</v>
      </c>
      <c r="E57" s="28">
        <v>1</v>
      </c>
      <c r="F57" s="28">
        <v>1</v>
      </c>
      <c r="G57" s="28">
        <v>0</v>
      </c>
      <c r="H57" s="28">
        <v>2</v>
      </c>
      <c r="I57" s="28">
        <v>4</v>
      </c>
      <c r="J57" s="28">
        <v>6</v>
      </c>
      <c r="K57" s="28">
        <v>52</v>
      </c>
      <c r="L57" s="28">
        <v>84</v>
      </c>
      <c r="M57" s="15">
        <f t="shared" si="18"/>
        <v>150</v>
      </c>
      <c r="N57" s="19">
        <f>((4*L57)+(3.5*K57)+(3*J57)+(2.5*I57)+(2*H57)+(1.5*G57)+(F57))/M57</f>
        <v>3.6733333333333333</v>
      </c>
      <c r="O57" s="35">
        <f t="shared" si="17"/>
        <v>0.5476819839610904</v>
      </c>
      <c r="P57" s="28">
        <v>0</v>
      </c>
      <c r="Q57" s="28">
        <v>0</v>
      </c>
      <c r="R57" s="28" t="s">
        <v>565</v>
      </c>
    </row>
    <row r="58" spans="1:18" s="17" customFormat="1" ht="21.75">
      <c r="A58" s="20"/>
      <c r="B58" s="72" t="s">
        <v>7</v>
      </c>
      <c r="C58" s="15" t="s">
        <v>321</v>
      </c>
      <c r="D58" s="15" t="s">
        <v>30</v>
      </c>
      <c r="E58" s="28">
        <v>7</v>
      </c>
      <c r="F58" s="28">
        <v>20</v>
      </c>
      <c r="G58" s="28">
        <v>44</v>
      </c>
      <c r="H58" s="28">
        <v>141</v>
      </c>
      <c r="I58" s="28">
        <v>75</v>
      </c>
      <c r="J58" s="28">
        <v>37</v>
      </c>
      <c r="K58" s="28">
        <v>11</v>
      </c>
      <c r="L58" s="28">
        <v>11</v>
      </c>
      <c r="M58" s="15">
        <f t="shared" si="18"/>
        <v>346</v>
      </c>
      <c r="N58" s="19">
        <f t="shared" si="19"/>
        <v>2.1647398843930636</v>
      </c>
      <c r="O58" s="35">
        <f t="shared" si="17"/>
        <v>0.7093712647827006</v>
      </c>
      <c r="P58" s="28">
        <v>1</v>
      </c>
      <c r="Q58" s="28">
        <v>0</v>
      </c>
      <c r="R58" s="28" t="s">
        <v>565</v>
      </c>
    </row>
    <row r="59" spans="1:18" s="17" customFormat="1" ht="21.75">
      <c r="A59" s="20"/>
      <c r="B59" s="72" t="s">
        <v>322</v>
      </c>
      <c r="C59" s="15" t="s">
        <v>321</v>
      </c>
      <c r="D59" s="15" t="s">
        <v>30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13</v>
      </c>
      <c r="K59" s="28">
        <v>4</v>
      </c>
      <c r="L59" s="28">
        <v>13</v>
      </c>
      <c r="M59" s="15">
        <f t="shared" si="18"/>
        <v>30</v>
      </c>
      <c r="N59" s="19">
        <f t="shared" si="19"/>
        <v>3.5</v>
      </c>
      <c r="O59" s="35">
        <f t="shared" si="17"/>
        <v>0.4654746681256315</v>
      </c>
      <c r="P59" s="28">
        <v>0</v>
      </c>
      <c r="Q59" s="28">
        <v>0</v>
      </c>
      <c r="R59" s="28" t="s">
        <v>565</v>
      </c>
    </row>
    <row r="60" spans="1:18" s="17" customFormat="1" ht="21.75">
      <c r="A60" s="20"/>
      <c r="B60" s="72" t="s">
        <v>97</v>
      </c>
      <c r="C60" s="15" t="s">
        <v>323</v>
      </c>
      <c r="D60" s="15" t="s">
        <v>30</v>
      </c>
      <c r="E60" s="28">
        <v>21</v>
      </c>
      <c r="F60" s="28">
        <v>18</v>
      </c>
      <c r="G60" s="28">
        <v>50</v>
      </c>
      <c r="H60" s="28">
        <v>82</v>
      </c>
      <c r="I60" s="28">
        <v>63</v>
      </c>
      <c r="J60" s="28">
        <v>39</v>
      </c>
      <c r="K60" s="28">
        <v>29</v>
      </c>
      <c r="L60" s="28">
        <v>45</v>
      </c>
      <c r="M60" s="15">
        <f t="shared" si="18"/>
        <v>347</v>
      </c>
      <c r="N60" s="19">
        <f t="shared" si="19"/>
        <v>2.3429394812680115</v>
      </c>
      <c r="O60" s="35">
        <f t="shared" si="17"/>
        <v>1.0377461191760053</v>
      </c>
      <c r="P60" s="28">
        <v>0</v>
      </c>
      <c r="Q60" s="28">
        <v>0</v>
      </c>
      <c r="R60" s="28" t="s">
        <v>565</v>
      </c>
    </row>
    <row r="61" spans="1:18" s="17" customFormat="1" ht="21.75">
      <c r="A61" s="20"/>
      <c r="B61" s="72" t="s">
        <v>324</v>
      </c>
      <c r="C61" s="15" t="s">
        <v>323</v>
      </c>
      <c r="D61" s="15" t="s">
        <v>30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7</v>
      </c>
      <c r="K61" s="28">
        <v>9</v>
      </c>
      <c r="L61" s="28">
        <v>14</v>
      </c>
      <c r="M61" s="15">
        <f t="shared" si="18"/>
        <v>30</v>
      </c>
      <c r="N61" s="19">
        <f t="shared" si="19"/>
        <v>3.6166666666666667</v>
      </c>
      <c r="O61" s="35">
        <f t="shared" si="17"/>
        <v>0.401732359773131</v>
      </c>
      <c r="P61" s="28">
        <v>0</v>
      </c>
      <c r="Q61" s="28">
        <v>0</v>
      </c>
      <c r="R61" s="28" t="s">
        <v>565</v>
      </c>
    </row>
    <row r="62" spans="1:18" s="17" customFormat="1" ht="21.75">
      <c r="A62" s="20"/>
      <c r="B62" s="72" t="s">
        <v>98</v>
      </c>
      <c r="C62" s="15" t="s">
        <v>325</v>
      </c>
      <c r="D62" s="15" t="s">
        <v>30</v>
      </c>
      <c r="E62" s="28">
        <v>11</v>
      </c>
      <c r="F62" s="28">
        <v>31</v>
      </c>
      <c r="G62" s="28">
        <v>95</v>
      </c>
      <c r="H62" s="28">
        <v>118</v>
      </c>
      <c r="I62" s="28">
        <v>45</v>
      </c>
      <c r="J62" s="28">
        <v>21</v>
      </c>
      <c r="K62" s="28">
        <v>9</v>
      </c>
      <c r="L62" s="28">
        <v>17</v>
      </c>
      <c r="M62" s="15">
        <f t="shared" si="18"/>
        <v>347</v>
      </c>
      <c r="N62" s="19">
        <f t="shared" si="19"/>
        <v>1.9726224783861672</v>
      </c>
      <c r="O62" s="35">
        <f t="shared" si="17"/>
        <v>0.7944147856842433</v>
      </c>
      <c r="P62" s="28">
        <v>0</v>
      </c>
      <c r="Q62" s="28">
        <v>0</v>
      </c>
      <c r="R62" s="28" t="s">
        <v>565</v>
      </c>
    </row>
    <row r="63" spans="1:18" s="17" customFormat="1" ht="21.75">
      <c r="A63" s="20"/>
      <c r="B63" s="72" t="s">
        <v>326</v>
      </c>
      <c r="C63" s="15" t="s">
        <v>325</v>
      </c>
      <c r="D63" s="15" t="s">
        <v>30</v>
      </c>
      <c r="E63" s="28">
        <v>0</v>
      </c>
      <c r="F63" s="28">
        <v>0</v>
      </c>
      <c r="G63" s="28">
        <v>0</v>
      </c>
      <c r="H63" s="28">
        <v>0</v>
      </c>
      <c r="I63" s="28">
        <v>6</v>
      </c>
      <c r="J63" s="28">
        <v>4</v>
      </c>
      <c r="K63" s="28">
        <v>4</v>
      </c>
      <c r="L63" s="28">
        <v>16</v>
      </c>
      <c r="M63" s="15">
        <f aca="true" t="shared" si="20" ref="M63:M70">SUM(E63:L63)</f>
        <v>30</v>
      </c>
      <c r="N63" s="19">
        <f aca="true" t="shared" si="21" ref="N63:N70">((4*L63)+(3.5*K63)+(3*J63)+(2.5*I63)+(2*H63)+(1.5*G63)+(F63))/M63</f>
        <v>3.5</v>
      </c>
      <c r="O63" s="35">
        <f aca="true" t="shared" si="22" ref="O63:O70">SQRT((16*L63+12.25*K63+9*J63+6.25*I63+4*H63+2.25*G63+F63)/M63-(N63^2))</f>
        <v>0.6055300708194987</v>
      </c>
      <c r="P63" s="28">
        <v>0</v>
      </c>
      <c r="Q63" s="28">
        <v>0</v>
      </c>
      <c r="R63" s="28" t="s">
        <v>565</v>
      </c>
    </row>
    <row r="64" spans="1:18" s="17" customFormat="1" ht="21.75">
      <c r="A64" s="20"/>
      <c r="B64" s="72" t="s">
        <v>129</v>
      </c>
      <c r="C64" s="15" t="s">
        <v>327</v>
      </c>
      <c r="D64" s="15" t="s">
        <v>30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30</v>
      </c>
      <c r="M64" s="15">
        <f t="shared" si="20"/>
        <v>30</v>
      </c>
      <c r="N64" s="19">
        <f t="shared" si="21"/>
        <v>4</v>
      </c>
      <c r="O64" s="35">
        <f t="shared" si="22"/>
        <v>0</v>
      </c>
      <c r="P64" s="28">
        <v>0</v>
      </c>
      <c r="Q64" s="28">
        <v>0</v>
      </c>
      <c r="R64" s="28" t="s">
        <v>566</v>
      </c>
    </row>
    <row r="65" spans="1:18" s="17" customFormat="1" ht="21.75">
      <c r="A65" s="20"/>
      <c r="B65" s="72" t="s">
        <v>328</v>
      </c>
      <c r="C65" s="15" t="s">
        <v>394</v>
      </c>
      <c r="D65" s="15" t="s">
        <v>31</v>
      </c>
      <c r="E65" s="28">
        <v>17</v>
      </c>
      <c r="F65" s="28">
        <v>2</v>
      </c>
      <c r="G65" s="28">
        <v>1</v>
      </c>
      <c r="H65" s="28">
        <v>3</v>
      </c>
      <c r="I65" s="28">
        <v>4</v>
      </c>
      <c r="J65" s="28">
        <v>14</v>
      </c>
      <c r="K65" s="28">
        <v>165</v>
      </c>
      <c r="L65" s="28">
        <v>140</v>
      </c>
      <c r="M65" s="15">
        <f t="shared" si="20"/>
        <v>346</v>
      </c>
      <c r="N65" s="19">
        <f t="shared" si="21"/>
        <v>3.4653179190751446</v>
      </c>
      <c r="O65" s="35">
        <f t="shared" si="22"/>
        <v>0.8892157599332061</v>
      </c>
      <c r="P65" s="28">
        <v>1</v>
      </c>
      <c r="Q65" s="28">
        <v>0</v>
      </c>
      <c r="R65" s="28" t="s">
        <v>566</v>
      </c>
    </row>
    <row r="66" spans="1:18" s="106" customFormat="1" ht="26.25">
      <c r="A66" s="20"/>
      <c r="B66" s="72" t="s">
        <v>329</v>
      </c>
      <c r="C66" s="15" t="s">
        <v>320</v>
      </c>
      <c r="D66" s="15" t="s">
        <v>31</v>
      </c>
      <c r="E66" s="28">
        <v>3</v>
      </c>
      <c r="F66" s="28">
        <v>3</v>
      </c>
      <c r="G66" s="28">
        <v>2</v>
      </c>
      <c r="H66" s="28">
        <v>0</v>
      </c>
      <c r="I66" s="28">
        <v>9</v>
      </c>
      <c r="J66" s="28">
        <v>18</v>
      </c>
      <c r="K66" s="28">
        <v>70</v>
      </c>
      <c r="L66" s="28">
        <v>44</v>
      </c>
      <c r="M66" s="15">
        <f t="shared" si="20"/>
        <v>149</v>
      </c>
      <c r="N66" s="19">
        <f t="shared" si="21"/>
        <v>3.379194630872483</v>
      </c>
      <c r="O66" s="35">
        <f t="shared" si="22"/>
        <v>0.7589532855423989</v>
      </c>
      <c r="P66" s="28">
        <v>1</v>
      </c>
      <c r="Q66" s="28">
        <v>0</v>
      </c>
      <c r="R66" s="28" t="s">
        <v>566</v>
      </c>
    </row>
    <row r="67" spans="1:18" s="106" customFormat="1" ht="26.25">
      <c r="A67" s="20"/>
      <c r="B67" s="72" t="s">
        <v>330</v>
      </c>
      <c r="C67" s="15" t="s">
        <v>331</v>
      </c>
      <c r="D67" s="15" t="s">
        <v>30</v>
      </c>
      <c r="E67" s="28">
        <v>17</v>
      </c>
      <c r="F67" s="28">
        <v>5</v>
      </c>
      <c r="G67" s="28">
        <v>23</v>
      </c>
      <c r="H67" s="28">
        <v>67</v>
      </c>
      <c r="I67" s="28">
        <v>90</v>
      </c>
      <c r="J67" s="28">
        <v>64</v>
      </c>
      <c r="K67" s="28">
        <v>41</v>
      </c>
      <c r="L67" s="28">
        <v>39</v>
      </c>
      <c r="M67" s="15">
        <f t="shared" si="20"/>
        <v>346</v>
      </c>
      <c r="N67" s="19">
        <f t="shared" si="21"/>
        <v>2.5722543352601157</v>
      </c>
      <c r="O67" s="35">
        <f t="shared" si="22"/>
        <v>0.9314567520708166</v>
      </c>
      <c r="P67" s="28">
        <v>1</v>
      </c>
      <c r="Q67" s="28">
        <v>0</v>
      </c>
      <c r="R67" s="28" t="s">
        <v>566</v>
      </c>
    </row>
    <row r="68" spans="1:18" s="17" customFormat="1" ht="21.75">
      <c r="A68" s="20"/>
      <c r="B68" s="72" t="s">
        <v>332</v>
      </c>
      <c r="C68" s="15" t="s">
        <v>331</v>
      </c>
      <c r="D68" s="15" t="s">
        <v>30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3</v>
      </c>
      <c r="K68" s="28">
        <v>5</v>
      </c>
      <c r="L68" s="28">
        <v>22</v>
      </c>
      <c r="M68" s="15">
        <f t="shared" si="20"/>
        <v>30</v>
      </c>
      <c r="N68" s="19">
        <f t="shared" si="21"/>
        <v>3.816666666666667</v>
      </c>
      <c r="O68" s="35">
        <f t="shared" si="22"/>
        <v>0.32871804872193366</v>
      </c>
      <c r="P68" s="28">
        <v>0</v>
      </c>
      <c r="Q68" s="28">
        <v>0</v>
      </c>
      <c r="R68" s="28" t="s">
        <v>566</v>
      </c>
    </row>
    <row r="69" spans="1:18" s="17" customFormat="1" ht="21.75">
      <c r="A69" s="20"/>
      <c r="B69" s="72" t="s">
        <v>333</v>
      </c>
      <c r="C69" s="15" t="s">
        <v>334</v>
      </c>
      <c r="D69" s="15" t="s">
        <v>30</v>
      </c>
      <c r="E69" s="28">
        <v>7</v>
      </c>
      <c r="F69" s="28">
        <v>6</v>
      </c>
      <c r="G69" s="28">
        <v>30</v>
      </c>
      <c r="H69" s="28">
        <v>38</v>
      </c>
      <c r="I69" s="28">
        <v>66</v>
      </c>
      <c r="J69" s="28">
        <v>63</v>
      </c>
      <c r="K69" s="28">
        <v>71</v>
      </c>
      <c r="L69" s="28">
        <v>50</v>
      </c>
      <c r="M69" s="15">
        <f t="shared" si="20"/>
        <v>331</v>
      </c>
      <c r="N69" s="19">
        <f t="shared" si="21"/>
        <v>2.808157099697885</v>
      </c>
      <c r="O69" s="35">
        <f t="shared" si="22"/>
        <v>0.8940352457464448</v>
      </c>
      <c r="P69" s="28">
        <v>0</v>
      </c>
      <c r="Q69" s="28">
        <v>16</v>
      </c>
      <c r="R69" s="28" t="s">
        <v>566</v>
      </c>
    </row>
    <row r="70" spans="1:18" s="17" customFormat="1" ht="21.75">
      <c r="A70" s="20"/>
      <c r="B70" s="72" t="s">
        <v>335</v>
      </c>
      <c r="C70" s="15" t="s">
        <v>334</v>
      </c>
      <c r="D70" s="15" t="s">
        <v>30</v>
      </c>
      <c r="E70" s="28">
        <v>0</v>
      </c>
      <c r="F70" s="28">
        <v>0</v>
      </c>
      <c r="G70" s="28">
        <v>0</v>
      </c>
      <c r="H70" s="28">
        <v>0</v>
      </c>
      <c r="I70" s="28">
        <v>1</v>
      </c>
      <c r="J70" s="28">
        <v>5</v>
      </c>
      <c r="K70" s="28">
        <v>13</v>
      </c>
      <c r="L70" s="28">
        <v>11</v>
      </c>
      <c r="M70" s="15">
        <f t="shared" si="20"/>
        <v>30</v>
      </c>
      <c r="N70" s="19">
        <f t="shared" si="21"/>
        <v>3.566666666666667</v>
      </c>
      <c r="O70" s="35">
        <f t="shared" si="22"/>
        <v>0.4027681991198175</v>
      </c>
      <c r="P70" s="28">
        <v>0</v>
      </c>
      <c r="Q70" s="28">
        <v>0</v>
      </c>
      <c r="R70" s="28" t="s">
        <v>566</v>
      </c>
    </row>
    <row r="71" spans="1:18" s="17" customFormat="1" ht="21.75">
      <c r="A71" s="20"/>
      <c r="B71" s="72" t="s">
        <v>336</v>
      </c>
      <c r="C71" s="15" t="s">
        <v>337</v>
      </c>
      <c r="D71" s="15" t="s">
        <v>30</v>
      </c>
      <c r="E71" s="28">
        <v>5</v>
      </c>
      <c r="F71" s="28">
        <v>60</v>
      </c>
      <c r="G71" s="28">
        <v>65</v>
      </c>
      <c r="H71" s="28">
        <v>88</v>
      </c>
      <c r="I71" s="28">
        <v>51</v>
      </c>
      <c r="J71" s="28">
        <v>27</v>
      </c>
      <c r="K71" s="28">
        <v>14</v>
      </c>
      <c r="L71" s="28">
        <v>20</v>
      </c>
      <c r="M71" s="15">
        <v>476</v>
      </c>
      <c r="N71" s="19">
        <v>2.3077731092436973</v>
      </c>
      <c r="O71" s="35">
        <v>1.0736152303345459</v>
      </c>
      <c r="P71" s="28">
        <v>0</v>
      </c>
      <c r="Q71" s="28">
        <v>17</v>
      </c>
      <c r="R71" s="28" t="s">
        <v>566</v>
      </c>
    </row>
    <row r="72" spans="1:18" s="17" customFormat="1" ht="21.75">
      <c r="A72" s="18"/>
      <c r="B72" s="72" t="s">
        <v>338</v>
      </c>
      <c r="C72" s="15" t="s">
        <v>337</v>
      </c>
      <c r="D72" s="15" t="s">
        <v>30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2</v>
      </c>
      <c r="K72" s="28">
        <v>6</v>
      </c>
      <c r="L72" s="28">
        <v>22</v>
      </c>
      <c r="M72" s="15">
        <v>475</v>
      </c>
      <c r="N72" s="19">
        <v>2.2673684210526317</v>
      </c>
      <c r="O72" s="35">
        <v>0.9782306374548905</v>
      </c>
      <c r="P72" s="28">
        <v>0</v>
      </c>
      <c r="Q72" s="28">
        <v>0</v>
      </c>
      <c r="R72" s="28" t="s">
        <v>566</v>
      </c>
    </row>
    <row r="73" spans="1:18" s="17" customFormat="1" ht="26.25">
      <c r="A73" s="165" t="s">
        <v>47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</row>
    <row r="74" spans="1:18" s="17" customFormat="1" ht="26.25">
      <c r="A74" s="165" t="s">
        <v>556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</row>
    <row r="75" spans="1:18" s="17" customFormat="1" ht="23.25">
      <c r="A75" s="169" t="s">
        <v>22</v>
      </c>
      <c r="B75" s="169" t="s">
        <v>0</v>
      </c>
      <c r="C75" s="169" t="s">
        <v>32</v>
      </c>
      <c r="D75" s="169" t="s">
        <v>29</v>
      </c>
      <c r="E75" s="168" t="s">
        <v>17</v>
      </c>
      <c r="F75" s="168"/>
      <c r="G75" s="168"/>
      <c r="H75" s="168"/>
      <c r="I75" s="168"/>
      <c r="J75" s="168"/>
      <c r="K75" s="168"/>
      <c r="L75" s="168"/>
      <c r="M75" s="16" t="s">
        <v>16</v>
      </c>
      <c r="N75" s="163" t="s">
        <v>20</v>
      </c>
      <c r="O75" s="161" t="s">
        <v>21</v>
      </c>
      <c r="P75" s="68"/>
      <c r="Q75" s="68"/>
      <c r="R75" s="169" t="s">
        <v>3</v>
      </c>
    </row>
    <row r="76" spans="1:31" s="1" customFormat="1" ht="23.25">
      <c r="A76" s="169"/>
      <c r="B76" s="169"/>
      <c r="C76" s="169"/>
      <c r="D76" s="169"/>
      <c r="E76" s="15">
        <v>0</v>
      </c>
      <c r="F76" s="15">
        <v>1</v>
      </c>
      <c r="G76" s="15">
        <v>1.5</v>
      </c>
      <c r="H76" s="15">
        <v>2</v>
      </c>
      <c r="I76" s="15">
        <v>2.5</v>
      </c>
      <c r="J76" s="15">
        <v>3</v>
      </c>
      <c r="K76" s="15">
        <v>3.5</v>
      </c>
      <c r="L76" s="15">
        <v>4</v>
      </c>
      <c r="M76" s="18" t="s">
        <v>19</v>
      </c>
      <c r="N76" s="163"/>
      <c r="O76" s="161"/>
      <c r="P76" s="69" t="s">
        <v>1</v>
      </c>
      <c r="Q76" s="69" t="s">
        <v>2</v>
      </c>
      <c r="R76" s="169"/>
      <c r="T76" s="17"/>
      <c r="U76" s="12"/>
      <c r="V76" s="12"/>
      <c r="W76" s="12"/>
      <c r="X76" s="12"/>
      <c r="Y76" s="12"/>
      <c r="Z76" s="12"/>
      <c r="AA76" s="12"/>
      <c r="AB76" s="12"/>
      <c r="AC76" s="17"/>
      <c r="AD76" s="2"/>
      <c r="AE76" s="2"/>
    </row>
    <row r="77" spans="1:31" s="1" customFormat="1" ht="23.25">
      <c r="A77" s="15" t="s">
        <v>357</v>
      </c>
      <c r="B77" s="28" t="s">
        <v>352</v>
      </c>
      <c r="C77" s="15" t="s">
        <v>353</v>
      </c>
      <c r="D77" s="15" t="s">
        <v>30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30</v>
      </c>
      <c r="M77" s="15">
        <f aca="true" t="shared" si="23" ref="M77:M82">SUM(E77:L77)</f>
        <v>30</v>
      </c>
      <c r="N77" s="19">
        <f aca="true" t="shared" si="24" ref="N77:N92">((4*L77)+(3.5*K77)+(3*J77)+(2.5*I77)+(2*H77)+(1.5*G77)+(F77))/M77</f>
        <v>4</v>
      </c>
      <c r="O77" s="35">
        <f aca="true" t="shared" si="25" ref="O77:O92">SQRT((16*L77+12.25*K77+9*J77+6.25*I77+4*H77+2.25*G77+F77)/M77-(N77^2))</f>
        <v>0</v>
      </c>
      <c r="P77" s="28">
        <v>0</v>
      </c>
      <c r="Q77" s="28">
        <v>0</v>
      </c>
      <c r="R77" s="97" t="s">
        <v>567</v>
      </c>
      <c r="T77" s="17"/>
      <c r="U77" s="12"/>
      <c r="V77" s="12"/>
      <c r="W77" s="12"/>
      <c r="X77" s="12"/>
      <c r="Y77" s="12"/>
      <c r="Z77" s="12"/>
      <c r="AA77" s="12"/>
      <c r="AB77" s="12"/>
      <c r="AC77" s="17"/>
      <c r="AD77" s="2"/>
      <c r="AE77" s="2"/>
    </row>
    <row r="78" spans="1:31" s="1" customFormat="1" ht="21.75" customHeight="1">
      <c r="A78" s="20"/>
      <c r="B78" s="79" t="s">
        <v>442</v>
      </c>
      <c r="C78" s="131" t="s">
        <v>443</v>
      </c>
      <c r="D78" s="15" t="s">
        <v>31</v>
      </c>
      <c r="E78" s="28">
        <v>3</v>
      </c>
      <c r="F78" s="28">
        <v>10</v>
      </c>
      <c r="G78" s="28">
        <v>8</v>
      </c>
      <c r="H78" s="28">
        <v>22</v>
      </c>
      <c r="I78" s="28">
        <v>15</v>
      </c>
      <c r="J78" s="28">
        <v>10</v>
      </c>
      <c r="K78" s="28">
        <v>5</v>
      </c>
      <c r="L78" s="28">
        <v>7</v>
      </c>
      <c r="M78" s="15">
        <f t="shared" si="23"/>
        <v>80</v>
      </c>
      <c r="N78" s="19">
        <f t="shared" si="24"/>
        <v>2.2375</v>
      </c>
      <c r="O78" s="35">
        <f t="shared" si="25"/>
        <v>0.9518895681747963</v>
      </c>
      <c r="P78" s="28">
        <v>0</v>
      </c>
      <c r="Q78" s="28">
        <v>0</v>
      </c>
      <c r="R78" s="28" t="s">
        <v>567</v>
      </c>
      <c r="T78" s="17"/>
      <c r="U78" s="67"/>
      <c r="V78" s="67"/>
      <c r="W78" s="67"/>
      <c r="X78" s="67"/>
      <c r="Y78" s="67"/>
      <c r="Z78" s="67"/>
      <c r="AA78" s="67"/>
      <c r="AB78" s="67"/>
      <c r="AC78" s="17"/>
      <c r="AD78" s="2"/>
      <c r="AE78" s="2"/>
    </row>
    <row r="79" spans="1:31" s="1" customFormat="1" ht="20.25" customHeight="1">
      <c r="A79" s="20"/>
      <c r="B79" s="79" t="s">
        <v>130</v>
      </c>
      <c r="C79" s="16" t="s">
        <v>354</v>
      </c>
      <c r="D79" s="16" t="s">
        <v>30</v>
      </c>
      <c r="E79" s="79">
        <v>6</v>
      </c>
      <c r="F79" s="79">
        <v>40</v>
      </c>
      <c r="G79" s="79">
        <v>56</v>
      </c>
      <c r="H79" s="79">
        <v>89</v>
      </c>
      <c r="I79" s="79">
        <v>101</v>
      </c>
      <c r="J79" s="79">
        <v>48</v>
      </c>
      <c r="K79" s="79">
        <v>17</v>
      </c>
      <c r="L79" s="79">
        <v>61</v>
      </c>
      <c r="M79" s="15">
        <f>SUM(E79:L79)</f>
        <v>418</v>
      </c>
      <c r="N79" s="19">
        <f>((4*L79)+(3.5*K79)+(3*J79)+(2.5*I79)+(2*H79)+(1.5*G79)+(F79))/M79</f>
        <v>2.397129186602871</v>
      </c>
      <c r="O79" s="35">
        <f>SQRT((16*L79+12.25*K79+9*J79+6.25*I79+4*H79+2.25*G79+F79)/M79-(N79^2))</f>
        <v>0.9377471668104681</v>
      </c>
      <c r="P79" s="79">
        <v>0</v>
      </c>
      <c r="Q79" s="79">
        <v>0</v>
      </c>
      <c r="R79" s="28" t="s">
        <v>567</v>
      </c>
      <c r="T79" s="17"/>
      <c r="U79" s="47"/>
      <c r="V79" s="47"/>
      <c r="W79" s="47"/>
      <c r="X79" s="47"/>
      <c r="Y79" s="47"/>
      <c r="Z79" s="47"/>
      <c r="AA79" s="47"/>
      <c r="AB79" s="47"/>
      <c r="AC79" s="17"/>
      <c r="AD79" s="2"/>
      <c r="AE79" s="2"/>
    </row>
    <row r="80" spans="1:31" s="1" customFormat="1" ht="23.25">
      <c r="A80" s="20"/>
      <c r="B80" s="79" t="s">
        <v>444</v>
      </c>
      <c r="C80" s="16" t="s">
        <v>354</v>
      </c>
      <c r="D80" s="16" t="s">
        <v>30</v>
      </c>
      <c r="E80" s="79">
        <v>0</v>
      </c>
      <c r="F80" s="79">
        <v>0</v>
      </c>
      <c r="G80" s="79">
        <v>0</v>
      </c>
      <c r="H80" s="79">
        <v>0</v>
      </c>
      <c r="I80" s="79">
        <v>0</v>
      </c>
      <c r="J80" s="79">
        <v>0</v>
      </c>
      <c r="K80" s="79">
        <v>0</v>
      </c>
      <c r="L80" s="79">
        <v>30</v>
      </c>
      <c r="M80" s="15">
        <f>SUM(E80:L80)</f>
        <v>30</v>
      </c>
      <c r="N80" s="19">
        <f>((4*L80)+(3.5*K80)+(3*J80)+(2.5*I80)+(2*H80)+(1.5*G80)+(F80))/M80</f>
        <v>4</v>
      </c>
      <c r="O80" s="35">
        <f>SQRT((16*L80+12.25*K80+9*J80+6.25*I80+4*H80+2.25*G80+F80)/M80-(N80^2))</f>
        <v>0</v>
      </c>
      <c r="P80" s="79">
        <v>0</v>
      </c>
      <c r="Q80" s="79">
        <v>0</v>
      </c>
      <c r="R80" s="28" t="s">
        <v>567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s="1" customFormat="1" ht="21" customHeight="1">
      <c r="A81" s="20"/>
      <c r="B81" s="28" t="s">
        <v>131</v>
      </c>
      <c r="C81" s="16" t="s">
        <v>355</v>
      </c>
      <c r="D81" s="16" t="s">
        <v>30</v>
      </c>
      <c r="E81" s="79">
        <v>8</v>
      </c>
      <c r="F81" s="79">
        <v>26</v>
      </c>
      <c r="G81" s="79">
        <v>31</v>
      </c>
      <c r="H81" s="79">
        <v>79</v>
      </c>
      <c r="I81" s="79">
        <v>75</v>
      </c>
      <c r="J81" s="79">
        <v>101</v>
      </c>
      <c r="K81" s="79">
        <v>47</v>
      </c>
      <c r="L81" s="79">
        <v>51</v>
      </c>
      <c r="M81" s="16">
        <f t="shared" si="23"/>
        <v>418</v>
      </c>
      <c r="N81" s="26">
        <f t="shared" si="24"/>
        <v>2.6064593301435406</v>
      </c>
      <c r="O81" s="80">
        <f t="shared" si="25"/>
        <v>0.9038892041185355</v>
      </c>
      <c r="P81" s="79">
        <v>0</v>
      </c>
      <c r="Q81" s="79">
        <v>0</v>
      </c>
      <c r="R81" s="28" t="s">
        <v>567</v>
      </c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</row>
    <row r="82" spans="1:31" s="1" customFormat="1" ht="20.25" customHeight="1">
      <c r="A82" s="20"/>
      <c r="B82" s="15" t="s">
        <v>445</v>
      </c>
      <c r="C82" s="15" t="s">
        <v>355</v>
      </c>
      <c r="D82" s="15" t="s">
        <v>30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15</v>
      </c>
      <c r="K82" s="28">
        <v>8</v>
      </c>
      <c r="L82" s="28">
        <v>7</v>
      </c>
      <c r="M82" s="15">
        <f t="shared" si="23"/>
        <v>30</v>
      </c>
      <c r="N82" s="19">
        <f t="shared" si="24"/>
        <v>3.3666666666666667</v>
      </c>
      <c r="O82" s="35">
        <f t="shared" si="25"/>
        <v>0.4068851871911225</v>
      </c>
      <c r="P82" s="28">
        <v>0</v>
      </c>
      <c r="Q82" s="28">
        <v>0</v>
      </c>
      <c r="R82" s="28" t="s">
        <v>567</v>
      </c>
      <c r="T82" s="17"/>
      <c r="U82" s="47"/>
      <c r="V82" s="47"/>
      <c r="W82" s="47"/>
      <c r="X82" s="47"/>
      <c r="Y82" s="47"/>
      <c r="Z82" s="47"/>
      <c r="AA82" s="47"/>
      <c r="AB82" s="47"/>
      <c r="AC82" s="17"/>
      <c r="AD82" s="2"/>
      <c r="AE82" s="2"/>
    </row>
    <row r="83" spans="1:31" s="1" customFormat="1" ht="23.25">
      <c r="A83" s="10" t="s">
        <v>18</v>
      </c>
      <c r="B83" s="72" t="s">
        <v>132</v>
      </c>
      <c r="C83" s="7" t="s">
        <v>356</v>
      </c>
      <c r="D83" s="7" t="s">
        <v>30</v>
      </c>
      <c r="E83" s="28">
        <v>4</v>
      </c>
      <c r="F83" s="28">
        <v>38</v>
      </c>
      <c r="G83" s="28">
        <v>82</v>
      </c>
      <c r="H83" s="28">
        <v>141</v>
      </c>
      <c r="I83" s="28">
        <v>57</v>
      </c>
      <c r="J83" s="28">
        <v>29</v>
      </c>
      <c r="K83" s="28">
        <v>35</v>
      </c>
      <c r="L83" s="28">
        <v>32</v>
      </c>
      <c r="M83" s="7">
        <f>SUM(E83:L83)</f>
        <v>418</v>
      </c>
      <c r="N83" s="8">
        <f t="shared" si="24"/>
        <v>2.208133971291866</v>
      </c>
      <c r="O83" s="35">
        <f t="shared" si="25"/>
        <v>0.8561518787387904</v>
      </c>
      <c r="P83" s="28">
        <v>0</v>
      </c>
      <c r="Q83" s="28">
        <v>0</v>
      </c>
      <c r="R83" s="28" t="s">
        <v>567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s="1" customFormat="1" ht="21" customHeight="1">
      <c r="A84" s="10"/>
      <c r="B84" s="72" t="s">
        <v>446</v>
      </c>
      <c r="C84" s="7" t="s">
        <v>356</v>
      </c>
      <c r="D84" s="7" t="s">
        <v>30</v>
      </c>
      <c r="E84" s="28">
        <v>0</v>
      </c>
      <c r="F84" s="28">
        <v>0</v>
      </c>
      <c r="G84" s="28">
        <v>0</v>
      </c>
      <c r="H84" s="28">
        <v>0</v>
      </c>
      <c r="I84" s="28">
        <v>1</v>
      </c>
      <c r="J84" s="28">
        <v>0</v>
      </c>
      <c r="K84" s="28">
        <v>3</v>
      </c>
      <c r="L84" s="28">
        <v>26</v>
      </c>
      <c r="M84" s="7">
        <f aca="true" t="shared" si="26" ref="M84:M92">SUM(E84:L84)</f>
        <v>30</v>
      </c>
      <c r="N84" s="8">
        <f t="shared" si="24"/>
        <v>3.9</v>
      </c>
      <c r="O84" s="35">
        <f t="shared" si="25"/>
        <v>0.3000000000000027</v>
      </c>
      <c r="P84" s="28">
        <v>0</v>
      </c>
      <c r="Q84" s="28">
        <v>0</v>
      </c>
      <c r="R84" s="28" t="s">
        <v>567</v>
      </c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</row>
    <row r="85" spans="1:31" s="1" customFormat="1" ht="21" customHeight="1">
      <c r="A85" s="10"/>
      <c r="B85" s="72" t="s">
        <v>448</v>
      </c>
      <c r="C85" s="7" t="s">
        <v>449</v>
      </c>
      <c r="D85" s="7" t="s">
        <v>31</v>
      </c>
      <c r="E85" s="28">
        <v>2</v>
      </c>
      <c r="F85" s="28">
        <v>8</v>
      </c>
      <c r="G85" s="28">
        <v>14</v>
      </c>
      <c r="H85" s="28">
        <v>30</v>
      </c>
      <c r="I85" s="28">
        <v>14</v>
      </c>
      <c r="J85" s="28">
        <v>9</v>
      </c>
      <c r="K85" s="28">
        <v>2</v>
      </c>
      <c r="L85" s="28">
        <v>1</v>
      </c>
      <c r="M85" s="7">
        <f t="shared" si="26"/>
        <v>80</v>
      </c>
      <c r="N85" s="8">
        <f t="shared" si="24"/>
        <v>2.025</v>
      </c>
      <c r="O85" s="35">
        <f t="shared" si="25"/>
        <v>0.7110731326663947</v>
      </c>
      <c r="P85" s="28">
        <v>0</v>
      </c>
      <c r="Q85" s="28">
        <v>0</v>
      </c>
      <c r="R85" s="28" t="s">
        <v>568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s="1" customFormat="1" ht="21" customHeight="1">
      <c r="A86" s="10"/>
      <c r="B86" s="72" t="s">
        <v>450</v>
      </c>
      <c r="C86" s="7" t="s">
        <v>379</v>
      </c>
      <c r="D86" s="7" t="s">
        <v>30</v>
      </c>
      <c r="E86" s="28">
        <v>10</v>
      </c>
      <c r="F86" s="28">
        <v>30</v>
      </c>
      <c r="G86" s="28">
        <v>51</v>
      </c>
      <c r="H86" s="28">
        <v>69</v>
      </c>
      <c r="I86" s="28">
        <v>96</v>
      </c>
      <c r="J86" s="28">
        <v>70</v>
      </c>
      <c r="K86" s="28">
        <v>51</v>
      </c>
      <c r="L86" s="28">
        <v>40</v>
      </c>
      <c r="M86" s="7">
        <f>SUM(E86:L86)</f>
        <v>417</v>
      </c>
      <c r="N86" s="8">
        <f>((4*L86)+(3.5*K86)+(3*J86)+(2.5*I86)+(2*H86)+(1.5*G86)+(F86))/M86</f>
        <v>2.4772182254196644</v>
      </c>
      <c r="O86" s="35">
        <f>SQRT((16*L86+12.25*K86+9*J86+6.25*I86+4*H86+2.25*G86+F86)/M86-(N86^2))</f>
        <v>0.9246602501875731</v>
      </c>
      <c r="P86" s="28">
        <v>0</v>
      </c>
      <c r="Q86" s="28">
        <v>1</v>
      </c>
      <c r="R86" s="28" t="s">
        <v>568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s="1" customFormat="1" ht="21" customHeight="1">
      <c r="A87" s="10"/>
      <c r="B87" s="72" t="s">
        <v>451</v>
      </c>
      <c r="C87" s="7" t="s">
        <v>379</v>
      </c>
      <c r="D87" s="7" t="s">
        <v>30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30</v>
      </c>
      <c r="M87" s="7">
        <f>SUM(E87:L87)</f>
        <v>30</v>
      </c>
      <c r="N87" s="8">
        <f>((4*L87)+(3.5*K87)+(3*J87)+(2.5*I87)+(2*H87)+(1.5*G87)+(F87))/M87</f>
        <v>4</v>
      </c>
      <c r="O87" s="35">
        <f>SQRT((16*L87+12.25*K87+9*J87+6.25*I87+4*H87+2.25*G87+F87)/M87-(N87^2))</f>
        <v>0</v>
      </c>
      <c r="P87" s="28">
        <v>0</v>
      </c>
      <c r="Q87" s="28">
        <v>0</v>
      </c>
      <c r="R87" s="28" t="s">
        <v>568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s="1" customFormat="1" ht="21" customHeight="1">
      <c r="A88" s="10"/>
      <c r="B88" s="72" t="s">
        <v>452</v>
      </c>
      <c r="C88" s="7" t="s">
        <v>380</v>
      </c>
      <c r="D88" s="7" t="s">
        <v>30</v>
      </c>
      <c r="E88" s="28">
        <v>7</v>
      </c>
      <c r="F88" s="28">
        <v>28</v>
      </c>
      <c r="G88" s="28">
        <v>28</v>
      </c>
      <c r="H88" s="28">
        <v>77</v>
      </c>
      <c r="I88" s="28">
        <v>72</v>
      </c>
      <c r="J88" s="28">
        <v>73</v>
      </c>
      <c r="K88" s="28">
        <v>40</v>
      </c>
      <c r="L88" s="28">
        <v>90</v>
      </c>
      <c r="M88" s="7">
        <f>SUM(E88:L88)</f>
        <v>415</v>
      </c>
      <c r="N88" s="8">
        <f>((4*L88)+(3.5*K88)+(3*J88)+(2.5*I88)+(2*H88)+(1.5*G88)+(F88))/M88</f>
        <v>2.706024096385542</v>
      </c>
      <c r="O88" s="35">
        <f>SQRT((16*L88+12.25*K88+9*J88+6.25*I88+4*H88+2.25*G88+F88)/M88-(N88^2))</f>
        <v>0.9782390618197414</v>
      </c>
      <c r="P88" s="28">
        <v>0</v>
      </c>
      <c r="Q88" s="28">
        <v>3</v>
      </c>
      <c r="R88" s="28" t="s">
        <v>568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18" s="1" customFormat="1" ht="23.25">
      <c r="A89" s="10"/>
      <c r="B89" s="72" t="s">
        <v>453</v>
      </c>
      <c r="C89" s="7" t="s">
        <v>380</v>
      </c>
      <c r="D89" s="7" t="s">
        <v>30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12</v>
      </c>
      <c r="L89" s="28">
        <v>18</v>
      </c>
      <c r="M89" s="7">
        <f t="shared" si="26"/>
        <v>30</v>
      </c>
      <c r="N89" s="8">
        <f t="shared" si="24"/>
        <v>3.8</v>
      </c>
      <c r="O89" s="35">
        <f t="shared" si="25"/>
        <v>0.24494897427831883</v>
      </c>
      <c r="P89" s="28">
        <v>0</v>
      </c>
      <c r="Q89" s="28">
        <v>0</v>
      </c>
      <c r="R89" s="28" t="s">
        <v>568</v>
      </c>
    </row>
    <row r="90" spans="1:18" s="1" customFormat="1" ht="23.25">
      <c r="A90" s="10"/>
      <c r="B90" s="72" t="s">
        <v>454</v>
      </c>
      <c r="C90" s="7" t="s">
        <v>381</v>
      </c>
      <c r="D90" s="7" t="s">
        <v>30</v>
      </c>
      <c r="E90" s="28">
        <v>7</v>
      </c>
      <c r="F90" s="28">
        <v>1</v>
      </c>
      <c r="G90" s="28">
        <v>61</v>
      </c>
      <c r="H90" s="28">
        <v>117</v>
      </c>
      <c r="I90" s="28">
        <v>82</v>
      </c>
      <c r="J90" s="28">
        <v>52</v>
      </c>
      <c r="K90" s="28">
        <v>37</v>
      </c>
      <c r="L90" s="28">
        <v>60</v>
      </c>
      <c r="M90" s="7">
        <f t="shared" si="26"/>
        <v>417</v>
      </c>
      <c r="N90" s="8">
        <f t="shared" si="24"/>
        <v>2.5347721822541964</v>
      </c>
      <c r="O90" s="35">
        <f t="shared" si="25"/>
        <v>0.8770259907134141</v>
      </c>
      <c r="P90" s="28">
        <v>0</v>
      </c>
      <c r="Q90" s="28">
        <v>1</v>
      </c>
      <c r="R90" s="28" t="s">
        <v>568</v>
      </c>
    </row>
    <row r="91" spans="1:18" s="17" customFormat="1" ht="23.25">
      <c r="A91" s="10"/>
      <c r="B91" s="72" t="s">
        <v>455</v>
      </c>
      <c r="C91" s="7" t="s">
        <v>381</v>
      </c>
      <c r="D91" s="7" t="s">
        <v>30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5</v>
      </c>
      <c r="L91" s="28">
        <v>25</v>
      </c>
      <c r="M91" s="7">
        <f t="shared" si="26"/>
        <v>30</v>
      </c>
      <c r="N91" s="8">
        <f t="shared" si="24"/>
        <v>3.9166666666666665</v>
      </c>
      <c r="O91" s="35">
        <f t="shared" si="25"/>
        <v>0.1863389981249851</v>
      </c>
      <c r="P91" s="28">
        <v>0</v>
      </c>
      <c r="Q91" s="28">
        <v>0</v>
      </c>
      <c r="R91" s="28" t="s">
        <v>568</v>
      </c>
    </row>
    <row r="92" spans="1:18" s="17" customFormat="1" ht="23.25">
      <c r="A92" s="11"/>
      <c r="B92" s="72" t="s">
        <v>583</v>
      </c>
      <c r="C92" s="7" t="s">
        <v>447</v>
      </c>
      <c r="D92" s="7" t="s">
        <v>30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21</v>
      </c>
      <c r="M92" s="7">
        <f t="shared" si="26"/>
        <v>21</v>
      </c>
      <c r="N92" s="8">
        <f t="shared" si="24"/>
        <v>4</v>
      </c>
      <c r="O92" s="35">
        <f t="shared" si="25"/>
        <v>0</v>
      </c>
      <c r="P92" s="28">
        <v>0</v>
      </c>
      <c r="Q92" s="28">
        <v>0</v>
      </c>
      <c r="R92" s="28" t="s">
        <v>568</v>
      </c>
    </row>
    <row r="93" spans="1:18" s="17" customFormat="1" ht="23.25">
      <c r="A93" s="12"/>
      <c r="B93" s="66"/>
      <c r="C93" s="12"/>
      <c r="D93" s="12"/>
      <c r="E93" s="103"/>
      <c r="F93" s="103"/>
      <c r="G93" s="103"/>
      <c r="H93" s="103"/>
      <c r="I93" s="103"/>
      <c r="J93" s="103"/>
      <c r="K93" s="103"/>
      <c r="L93" s="103"/>
      <c r="M93" s="12"/>
      <c r="N93" s="13"/>
      <c r="O93" s="60"/>
      <c r="P93" s="103"/>
      <c r="Q93" s="103"/>
      <c r="R93" s="103"/>
    </row>
    <row r="94" spans="1:18" s="17" customFormat="1" ht="23.25">
      <c r="A94" s="12"/>
      <c r="B94" s="66"/>
      <c r="C94" s="12"/>
      <c r="D94" s="12"/>
      <c r="E94" s="103"/>
      <c r="F94" s="103"/>
      <c r="G94" s="103"/>
      <c r="H94" s="103"/>
      <c r="I94" s="103"/>
      <c r="J94" s="103"/>
      <c r="K94" s="103"/>
      <c r="L94" s="103"/>
      <c r="M94" s="12"/>
      <c r="N94" s="13"/>
      <c r="O94" s="60"/>
      <c r="P94" s="103"/>
      <c r="Q94" s="103"/>
      <c r="R94" s="103"/>
    </row>
    <row r="95" spans="1:18" s="17" customFormat="1" ht="23.25">
      <c r="A95" s="12"/>
      <c r="B95" s="66"/>
      <c r="C95" s="12"/>
      <c r="D95" s="12"/>
      <c r="E95" s="103"/>
      <c r="F95" s="103"/>
      <c r="G95" s="103"/>
      <c r="H95" s="103"/>
      <c r="I95" s="103"/>
      <c r="J95" s="103"/>
      <c r="K95" s="103"/>
      <c r="L95" s="103"/>
      <c r="M95" s="12"/>
      <c r="N95" s="13"/>
      <c r="O95" s="60"/>
      <c r="P95" s="103"/>
      <c r="Q95" s="103"/>
      <c r="R95" s="103"/>
    </row>
    <row r="96" spans="1:18" s="17" customFormat="1" ht="29.25">
      <c r="A96" s="178" t="s">
        <v>47</v>
      </c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s="17" customFormat="1" ht="29.25">
      <c r="A97" s="178" t="s">
        <v>556</v>
      </c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256" s="1" customFormat="1" ht="21.75" customHeight="1">
      <c r="A98" s="169" t="s">
        <v>22</v>
      </c>
      <c r="B98" s="169" t="s">
        <v>0</v>
      </c>
      <c r="C98" s="169" t="s">
        <v>32</v>
      </c>
      <c r="D98" s="169" t="s">
        <v>29</v>
      </c>
      <c r="E98" s="168" t="s">
        <v>17</v>
      </c>
      <c r="F98" s="168"/>
      <c r="G98" s="168"/>
      <c r="H98" s="168"/>
      <c r="I98" s="168"/>
      <c r="J98" s="168"/>
      <c r="K98" s="168"/>
      <c r="L98" s="168"/>
      <c r="M98" s="16" t="s">
        <v>16</v>
      </c>
      <c r="N98" s="163" t="s">
        <v>20</v>
      </c>
      <c r="O98" s="161" t="s">
        <v>21</v>
      </c>
      <c r="P98" s="68"/>
      <c r="Q98" s="68"/>
      <c r="R98" s="169" t="s">
        <v>3</v>
      </c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19" s="12" customFormat="1" ht="21.75" customHeight="1">
      <c r="A99" s="169"/>
      <c r="B99" s="169"/>
      <c r="C99" s="169"/>
      <c r="D99" s="169"/>
      <c r="E99" s="15">
        <v>0</v>
      </c>
      <c r="F99" s="15">
        <v>1</v>
      </c>
      <c r="G99" s="15">
        <v>1.5</v>
      </c>
      <c r="H99" s="15">
        <v>2</v>
      </c>
      <c r="I99" s="15">
        <v>2.5</v>
      </c>
      <c r="J99" s="15">
        <v>3</v>
      </c>
      <c r="K99" s="15">
        <v>3.5</v>
      </c>
      <c r="L99" s="15">
        <v>4</v>
      </c>
      <c r="M99" s="18" t="s">
        <v>19</v>
      </c>
      <c r="N99" s="163"/>
      <c r="O99" s="161"/>
      <c r="P99" s="69" t="s">
        <v>1</v>
      </c>
      <c r="Q99" s="69" t="s">
        <v>2</v>
      </c>
      <c r="R99" s="169"/>
      <c r="S99" s="58"/>
    </row>
    <row r="100" spans="1:18" s="49" customFormat="1" ht="21.75">
      <c r="A100" s="15" t="s">
        <v>28</v>
      </c>
      <c r="B100" s="72" t="s">
        <v>514</v>
      </c>
      <c r="C100" s="15" t="s">
        <v>515</v>
      </c>
      <c r="D100" s="15" t="s">
        <v>31</v>
      </c>
      <c r="E100" s="28">
        <v>2</v>
      </c>
      <c r="F100" s="28">
        <v>0</v>
      </c>
      <c r="G100" s="28">
        <v>0</v>
      </c>
      <c r="H100" s="28">
        <v>12</v>
      </c>
      <c r="I100" s="28">
        <v>20</v>
      </c>
      <c r="J100" s="28">
        <v>30</v>
      </c>
      <c r="K100" s="28">
        <v>18</v>
      </c>
      <c r="L100" s="28">
        <v>13</v>
      </c>
      <c r="M100" s="15">
        <f aca="true" t="shared" si="27" ref="M100:M107">SUM(E100:L100)</f>
        <v>95</v>
      </c>
      <c r="N100" s="19">
        <f aca="true" t="shared" si="28" ref="N100:N107">((4*L100)+(3.5*K100)+(3*J100)+(2.5*I100)+(2*H100)+(1.5*G100)+(F100))/M100</f>
        <v>2.9368421052631577</v>
      </c>
      <c r="O100" s="35">
        <f aca="true" t="shared" si="29" ref="O100:O107">SQRT((16*L100+12.25*K100+9*J100+6.25*I100+4*H100+2.25*G100+F100)/M100-(N100^2))</f>
        <v>0.7407041644811916</v>
      </c>
      <c r="P100" s="28">
        <v>0</v>
      </c>
      <c r="Q100" s="28">
        <v>0</v>
      </c>
      <c r="R100" s="28" t="s">
        <v>569</v>
      </c>
    </row>
    <row r="101" spans="1:18" s="49" customFormat="1" ht="21.75">
      <c r="A101" s="20"/>
      <c r="B101" s="72" t="s">
        <v>516</v>
      </c>
      <c r="C101" s="131" t="s">
        <v>382</v>
      </c>
      <c r="D101" s="15" t="s">
        <v>30</v>
      </c>
      <c r="E101" s="28">
        <v>2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27</v>
      </c>
      <c r="M101" s="15">
        <f t="shared" si="27"/>
        <v>29</v>
      </c>
      <c r="N101" s="19">
        <f t="shared" si="28"/>
        <v>3.7241379310344827</v>
      </c>
      <c r="O101" s="35">
        <f t="shared" si="29"/>
        <v>1.01358196253097</v>
      </c>
      <c r="P101" s="28">
        <v>0</v>
      </c>
      <c r="Q101" s="28">
        <v>0</v>
      </c>
      <c r="R101" s="28" t="s">
        <v>569</v>
      </c>
    </row>
    <row r="102" spans="1:18" s="49" customFormat="1" ht="21.75">
      <c r="A102" s="20"/>
      <c r="B102" s="72" t="s">
        <v>517</v>
      </c>
      <c r="C102" s="15" t="s">
        <v>383</v>
      </c>
      <c r="D102" s="15" t="s">
        <v>30</v>
      </c>
      <c r="E102" s="28">
        <v>2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27</v>
      </c>
      <c r="M102" s="15">
        <f t="shared" si="27"/>
        <v>29</v>
      </c>
      <c r="N102" s="19">
        <f t="shared" si="28"/>
        <v>3.7241379310344827</v>
      </c>
      <c r="O102" s="35">
        <f t="shared" si="29"/>
        <v>1.01358196253097</v>
      </c>
      <c r="P102" s="28">
        <v>0</v>
      </c>
      <c r="Q102" s="28">
        <v>0</v>
      </c>
      <c r="R102" s="28" t="s">
        <v>569</v>
      </c>
    </row>
    <row r="103" spans="1:18" s="49" customFormat="1" ht="21.75">
      <c r="A103" s="20"/>
      <c r="B103" s="72" t="s">
        <v>518</v>
      </c>
      <c r="C103" s="15" t="s">
        <v>384</v>
      </c>
      <c r="D103" s="15" t="s">
        <v>30</v>
      </c>
      <c r="E103" s="28">
        <v>4</v>
      </c>
      <c r="F103" s="28">
        <v>19</v>
      </c>
      <c r="G103" s="28">
        <v>27</v>
      </c>
      <c r="H103" s="28">
        <v>28</v>
      </c>
      <c r="I103" s="28">
        <v>39</v>
      </c>
      <c r="J103" s="28">
        <v>16</v>
      </c>
      <c r="K103" s="28">
        <v>25</v>
      </c>
      <c r="L103" s="28">
        <v>56</v>
      </c>
      <c r="M103" s="15">
        <f t="shared" si="27"/>
        <v>214</v>
      </c>
      <c r="N103" s="19">
        <f t="shared" si="28"/>
        <v>2.675233644859813</v>
      </c>
      <c r="O103" s="35">
        <f t="shared" si="29"/>
        <v>1.0812305604492187</v>
      </c>
      <c r="P103" s="28">
        <v>0</v>
      </c>
      <c r="Q103" s="28">
        <v>0</v>
      </c>
      <c r="R103" s="28" t="s">
        <v>569</v>
      </c>
    </row>
    <row r="104" spans="1:18" s="49" customFormat="1" ht="21.75">
      <c r="A104" s="20"/>
      <c r="B104" s="72" t="s">
        <v>519</v>
      </c>
      <c r="C104" s="15" t="s">
        <v>520</v>
      </c>
      <c r="D104" s="15" t="s">
        <v>30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18</v>
      </c>
      <c r="M104" s="15">
        <f t="shared" si="27"/>
        <v>18</v>
      </c>
      <c r="N104" s="19">
        <f t="shared" si="28"/>
        <v>4</v>
      </c>
      <c r="O104" s="35">
        <f t="shared" si="29"/>
        <v>0</v>
      </c>
      <c r="P104" s="28">
        <v>0</v>
      </c>
      <c r="Q104" s="28">
        <v>0</v>
      </c>
      <c r="R104" s="28" t="s">
        <v>569</v>
      </c>
    </row>
    <row r="105" spans="1:18" s="49" customFormat="1" ht="21.75">
      <c r="A105" s="138"/>
      <c r="B105" s="139" t="s">
        <v>521</v>
      </c>
      <c r="C105" s="15" t="s">
        <v>522</v>
      </c>
      <c r="D105" s="15" t="s">
        <v>31</v>
      </c>
      <c r="E105" s="28">
        <v>6</v>
      </c>
      <c r="F105" s="28">
        <v>31</v>
      </c>
      <c r="G105" s="28">
        <v>22</v>
      </c>
      <c r="H105" s="28">
        <v>36</v>
      </c>
      <c r="I105" s="28">
        <v>67</v>
      </c>
      <c r="J105" s="28">
        <v>101</v>
      </c>
      <c r="K105" s="28">
        <v>94</v>
      </c>
      <c r="L105" s="28">
        <v>97</v>
      </c>
      <c r="M105" s="15">
        <f t="shared" si="27"/>
        <v>454</v>
      </c>
      <c r="N105" s="19">
        <f t="shared" si="28"/>
        <v>2.9151982378854626</v>
      </c>
      <c r="O105" s="35">
        <f t="shared" si="29"/>
        <v>0.9356911414797039</v>
      </c>
      <c r="P105" s="28">
        <v>0</v>
      </c>
      <c r="Q105" s="28">
        <v>4</v>
      </c>
      <c r="R105" s="79" t="s">
        <v>570</v>
      </c>
    </row>
    <row r="106" spans="1:18" s="49" customFormat="1" ht="21.75">
      <c r="A106" s="138"/>
      <c r="B106" s="139" t="s">
        <v>523</v>
      </c>
      <c r="C106" s="15" t="s">
        <v>524</v>
      </c>
      <c r="D106" s="15" t="s">
        <v>31</v>
      </c>
      <c r="E106" s="28">
        <v>2</v>
      </c>
      <c r="F106" s="28">
        <v>0</v>
      </c>
      <c r="G106" s="28">
        <v>0</v>
      </c>
      <c r="H106" s="28">
        <v>6</v>
      </c>
      <c r="I106" s="28">
        <v>25</v>
      </c>
      <c r="J106" s="28">
        <v>28</v>
      </c>
      <c r="K106" s="28">
        <v>15</v>
      </c>
      <c r="L106" s="28">
        <v>19</v>
      </c>
      <c r="M106" s="15">
        <f t="shared" si="27"/>
        <v>95</v>
      </c>
      <c r="N106" s="19">
        <f t="shared" si="28"/>
        <v>3.0210526315789474</v>
      </c>
      <c r="O106" s="35">
        <f t="shared" si="29"/>
        <v>0.7466267632128564</v>
      </c>
      <c r="P106" s="28">
        <v>0</v>
      </c>
      <c r="Q106" s="28">
        <v>0</v>
      </c>
      <c r="R106" s="79" t="s">
        <v>570</v>
      </c>
    </row>
    <row r="107" spans="1:18" s="49" customFormat="1" ht="23.25">
      <c r="A107" s="179" t="s">
        <v>41</v>
      </c>
      <c r="B107" s="180"/>
      <c r="C107" s="180"/>
      <c r="D107" s="181"/>
      <c r="E107" s="31">
        <f>SUM(E54:E72,E77:E92,E100:E106)</f>
        <v>160</v>
      </c>
      <c r="F107" s="31">
        <f aca="true" t="shared" si="30" ref="F107:L107">SUM(F54:F72,F77:F92,F100:F106)</f>
        <v>379</v>
      </c>
      <c r="G107" s="31">
        <f t="shared" si="30"/>
        <v>693</v>
      </c>
      <c r="H107" s="31">
        <f t="shared" si="30"/>
        <v>1253</v>
      </c>
      <c r="I107" s="31">
        <f t="shared" si="30"/>
        <v>1095</v>
      </c>
      <c r="J107" s="31">
        <f t="shared" si="30"/>
        <v>962</v>
      </c>
      <c r="K107" s="31">
        <f t="shared" si="30"/>
        <v>1008</v>
      </c>
      <c r="L107" s="31">
        <f t="shared" si="30"/>
        <v>1587</v>
      </c>
      <c r="M107" s="61">
        <f t="shared" si="27"/>
        <v>7137</v>
      </c>
      <c r="N107" s="8">
        <f t="shared" si="28"/>
        <v>2.7215917051982625</v>
      </c>
      <c r="O107" s="35">
        <f t="shared" si="29"/>
        <v>1.0132789856107005</v>
      </c>
      <c r="P107" s="31">
        <f>SUM(P54:P72,P77:P92,P100:P106)</f>
        <v>4</v>
      </c>
      <c r="Q107" s="31">
        <f>SUM(Q54:Q72,Q77:Q92,Q100:Q106)</f>
        <v>42</v>
      </c>
      <c r="R107" s="32"/>
    </row>
    <row r="108" spans="1:18" s="49" customFormat="1" ht="23.25">
      <c r="A108" s="179" t="s">
        <v>43</v>
      </c>
      <c r="B108" s="180"/>
      <c r="C108" s="180"/>
      <c r="D108" s="181"/>
      <c r="E108" s="8">
        <f aca="true" t="shared" si="31" ref="E108:L108">(E107*100)/$M107</f>
        <v>2.241838307412078</v>
      </c>
      <c r="F108" s="8">
        <f t="shared" si="31"/>
        <v>5.31035449068236</v>
      </c>
      <c r="G108" s="8">
        <f t="shared" si="31"/>
        <v>9.709962168978562</v>
      </c>
      <c r="H108" s="8">
        <f t="shared" si="31"/>
        <v>17.556396244920837</v>
      </c>
      <c r="I108" s="8">
        <f t="shared" si="31"/>
        <v>15.342580916351409</v>
      </c>
      <c r="J108" s="8">
        <f t="shared" si="31"/>
        <v>13.479052823315119</v>
      </c>
      <c r="K108" s="8">
        <f t="shared" si="31"/>
        <v>14.123581336696091</v>
      </c>
      <c r="L108" s="8">
        <f t="shared" si="31"/>
        <v>22.236233711643546</v>
      </c>
      <c r="M108" s="8">
        <f>((M107-(P107+Q107))*100)/$M107</f>
        <v>99.35547148661902</v>
      </c>
      <c r="N108" s="23" t="s">
        <v>18</v>
      </c>
      <c r="O108" s="36" t="s">
        <v>18</v>
      </c>
      <c r="P108" s="8">
        <f>(P107*100)/$M107</f>
        <v>0.05604595768530195</v>
      </c>
      <c r="Q108" s="8">
        <f>(Q107*100)/$M107</f>
        <v>0.5884825556956704</v>
      </c>
      <c r="R108" s="11"/>
    </row>
    <row r="109" spans="1:18" s="49" customFormat="1" ht="18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6"/>
      <c r="O109" s="57"/>
      <c r="P109" s="55"/>
      <c r="Q109" s="55"/>
      <c r="R109" s="55"/>
    </row>
    <row r="110" spans="1:18" s="49" customFormat="1" ht="18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6"/>
      <c r="O110" s="57"/>
      <c r="P110" s="55"/>
      <c r="Q110" s="55"/>
      <c r="R110" s="55"/>
    </row>
    <row r="111" spans="1:18" s="49" customFormat="1" ht="18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6"/>
      <c r="O111" s="57"/>
      <c r="P111" s="55"/>
      <c r="Q111" s="55"/>
      <c r="R111" s="55"/>
    </row>
    <row r="112" spans="1:18" s="49" customFormat="1" ht="18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6"/>
      <c r="O112" s="57"/>
      <c r="P112" s="55"/>
      <c r="Q112" s="55"/>
      <c r="R112" s="55"/>
    </row>
    <row r="113" spans="1:18" s="49" customFormat="1" ht="18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6"/>
      <c r="O113" s="57"/>
      <c r="P113" s="55"/>
      <c r="Q113" s="55"/>
      <c r="R113" s="55"/>
    </row>
    <row r="114" spans="1:18" s="49" customFormat="1" ht="18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6"/>
      <c r="O114" s="57"/>
      <c r="P114" s="55"/>
      <c r="Q114" s="55"/>
      <c r="R114" s="55"/>
    </row>
    <row r="115" spans="1:18" s="49" customFormat="1" ht="18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6"/>
      <c r="O115" s="57"/>
      <c r="P115" s="55"/>
      <c r="Q115" s="55"/>
      <c r="R115" s="55"/>
    </row>
    <row r="116" spans="1:18" s="49" customFormat="1" ht="18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6"/>
      <c r="O116" s="57"/>
      <c r="P116" s="55"/>
      <c r="Q116" s="55"/>
      <c r="R116" s="55"/>
    </row>
    <row r="117" spans="1:18" s="49" customFormat="1" ht="18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6"/>
      <c r="O117" s="57"/>
      <c r="P117" s="55"/>
      <c r="Q117" s="55"/>
      <c r="R117" s="55"/>
    </row>
    <row r="118" spans="1:18" s="49" customFormat="1" ht="18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6"/>
      <c r="O118" s="57"/>
      <c r="P118" s="55"/>
      <c r="Q118" s="55"/>
      <c r="R118" s="55"/>
    </row>
    <row r="119" spans="1:18" s="49" customFormat="1" ht="18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6"/>
      <c r="O119" s="57"/>
      <c r="P119" s="55"/>
      <c r="Q119" s="55"/>
      <c r="R119" s="55"/>
    </row>
    <row r="120" spans="1:18" s="49" customFormat="1" ht="18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6"/>
      <c r="O120" s="57"/>
      <c r="P120" s="55"/>
      <c r="Q120" s="55"/>
      <c r="R120" s="55"/>
    </row>
    <row r="121" spans="1:18" s="49" customFormat="1" ht="18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6"/>
      <c r="O121" s="57"/>
      <c r="P121" s="55"/>
      <c r="Q121" s="55"/>
      <c r="R121" s="55"/>
    </row>
    <row r="122" spans="1:18" s="49" customFormat="1" ht="18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6"/>
      <c r="O122" s="57"/>
      <c r="P122" s="55"/>
      <c r="Q122" s="55"/>
      <c r="R122" s="55"/>
    </row>
    <row r="123" spans="1:18" s="49" customFormat="1" ht="18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6"/>
      <c r="O123" s="57"/>
      <c r="P123" s="55"/>
      <c r="Q123" s="55"/>
      <c r="R123" s="55"/>
    </row>
    <row r="124" spans="1:18" s="49" customFormat="1" ht="18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6"/>
      <c r="O124" s="57"/>
      <c r="P124" s="55"/>
      <c r="Q124" s="55"/>
      <c r="R124" s="55"/>
    </row>
    <row r="125" spans="1:18" s="49" customFormat="1" ht="18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6"/>
      <c r="O125" s="57"/>
      <c r="P125" s="55"/>
      <c r="Q125" s="55"/>
      <c r="R125" s="55"/>
    </row>
    <row r="126" spans="1:18" s="49" customFormat="1" ht="18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6"/>
      <c r="O126" s="57"/>
      <c r="P126" s="55"/>
      <c r="Q126" s="55"/>
      <c r="R126" s="55"/>
    </row>
    <row r="127" spans="1:18" s="49" customFormat="1" ht="18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6"/>
      <c r="O127" s="57"/>
      <c r="P127" s="55"/>
      <c r="Q127" s="55"/>
      <c r="R127" s="55"/>
    </row>
    <row r="128" spans="1:18" s="49" customFormat="1" ht="18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6"/>
      <c r="O128" s="57"/>
      <c r="P128" s="55"/>
      <c r="Q128" s="55"/>
      <c r="R128" s="55"/>
    </row>
    <row r="129" spans="1:18" ht="18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6"/>
      <c r="O129" s="57"/>
      <c r="P129" s="55"/>
      <c r="Q129" s="55"/>
      <c r="R129" s="55"/>
    </row>
    <row r="130" spans="1:18" ht="18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6"/>
      <c r="O130" s="57"/>
      <c r="P130" s="55"/>
      <c r="Q130" s="55"/>
      <c r="R130" s="55"/>
    </row>
    <row r="131" spans="1:18" ht="18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6"/>
      <c r="O131" s="57"/>
      <c r="P131" s="55"/>
      <c r="Q131" s="55"/>
      <c r="R131" s="55"/>
    </row>
    <row r="132" spans="1:18" ht="18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6"/>
      <c r="O132" s="57"/>
      <c r="P132" s="55"/>
      <c r="Q132" s="55"/>
      <c r="R132" s="55"/>
    </row>
    <row r="133" spans="1:18" ht="18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6"/>
      <c r="O133" s="57"/>
      <c r="P133" s="55"/>
      <c r="Q133" s="55"/>
      <c r="R133" s="55"/>
    </row>
    <row r="134" spans="1:18" ht="18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6"/>
      <c r="O134" s="57"/>
      <c r="P134" s="55"/>
      <c r="Q134" s="55"/>
      <c r="R134" s="55"/>
    </row>
    <row r="135" spans="1:18" ht="18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6"/>
      <c r="O135" s="57"/>
      <c r="P135" s="55"/>
      <c r="Q135" s="55"/>
      <c r="R135" s="55"/>
    </row>
  </sheetData>
  <sheetProtection/>
  <mergeCells count="58">
    <mergeCell ref="A36:D36"/>
    <mergeCell ref="A37:D37"/>
    <mergeCell ref="A73:R73"/>
    <mergeCell ref="E75:L75"/>
    <mergeCell ref="N75:N76"/>
    <mergeCell ref="O75:O76"/>
    <mergeCell ref="R75:R76"/>
    <mergeCell ref="A75:A76"/>
    <mergeCell ref="B75:B76"/>
    <mergeCell ref="C75:C76"/>
    <mergeCell ref="D75:D76"/>
    <mergeCell ref="E52:L52"/>
    <mergeCell ref="N52:N53"/>
    <mergeCell ref="O52:O53"/>
    <mergeCell ref="A74:R74"/>
    <mergeCell ref="R52:R53"/>
    <mergeCell ref="A52:A53"/>
    <mergeCell ref="B52:B53"/>
    <mergeCell ref="C52:C53"/>
    <mergeCell ref="D52:D53"/>
    <mergeCell ref="C3:C4"/>
    <mergeCell ref="D3:D4"/>
    <mergeCell ref="E3:L3"/>
    <mergeCell ref="N3:N4"/>
    <mergeCell ref="O3:O4"/>
    <mergeCell ref="R3:R4"/>
    <mergeCell ref="P3:P4"/>
    <mergeCell ref="Q3:Q4"/>
    <mergeCell ref="O98:O99"/>
    <mergeCell ref="R98:R99"/>
    <mergeCell ref="A107:D107"/>
    <mergeCell ref="A108:D108"/>
    <mergeCell ref="A1:R1"/>
    <mergeCell ref="A2:R2"/>
    <mergeCell ref="A50:R50"/>
    <mergeCell ref="A51:R51"/>
    <mergeCell ref="A3:A4"/>
    <mergeCell ref="B3:B4"/>
    <mergeCell ref="O27:O28"/>
    <mergeCell ref="P27:P28"/>
    <mergeCell ref="A96:R96"/>
    <mergeCell ref="A97:R97"/>
    <mergeCell ref="A98:A99"/>
    <mergeCell ref="B98:B99"/>
    <mergeCell ref="C98:C99"/>
    <mergeCell ref="D98:D99"/>
    <mergeCell ref="E98:L98"/>
    <mergeCell ref="N98:N99"/>
    <mergeCell ref="Q27:Q28"/>
    <mergeCell ref="R27:R28"/>
    <mergeCell ref="A25:R25"/>
    <mergeCell ref="A26:R26"/>
    <mergeCell ref="A27:A28"/>
    <mergeCell ref="B27:B28"/>
    <mergeCell ref="C27:C28"/>
    <mergeCell ref="D27:D28"/>
    <mergeCell ref="E27:L27"/>
    <mergeCell ref="N27:N28"/>
  </mergeCells>
  <printOptions/>
  <pageMargins left="0.75" right="0.47" top="0.54" bottom="0.57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3"/>
  <sheetViews>
    <sheetView zoomScalePageLayoutView="0" workbookViewId="0" topLeftCell="A1">
      <selection activeCell="A74" sqref="A74:A75"/>
    </sheetView>
  </sheetViews>
  <sheetFormatPr defaultColWidth="9.140625" defaultRowHeight="12.75"/>
  <cols>
    <col min="1" max="1" width="8.28125" style="3" bestFit="1" customWidth="1"/>
    <col min="2" max="2" width="7.8515625" style="0" bestFit="1" customWidth="1"/>
    <col min="3" max="3" width="18.421875" style="0" bestFit="1" customWidth="1"/>
    <col min="4" max="4" width="10.7109375" style="0" bestFit="1" customWidth="1"/>
    <col min="5" max="6" width="4.421875" style="3" bestFit="1" customWidth="1"/>
    <col min="7" max="12" width="5.421875" style="3" bestFit="1" customWidth="1"/>
    <col min="13" max="13" width="13.7109375" style="3" bestFit="1" customWidth="1"/>
    <col min="14" max="14" width="7.57421875" style="6" customWidth="1"/>
    <col min="15" max="15" width="7.57421875" style="42" customWidth="1"/>
    <col min="16" max="17" width="4.421875" style="3" bestFit="1" customWidth="1"/>
    <col min="18" max="18" width="8.57421875" style="0" bestFit="1" customWidth="1"/>
    <col min="21" max="21" width="10.00390625" style="0" bestFit="1" customWidth="1"/>
    <col min="22" max="32" width="7.00390625" style="0" customWidth="1"/>
    <col min="33" max="33" width="13.28125" style="0" customWidth="1"/>
    <col min="34" max="35" width="7.00390625" style="0" customWidth="1"/>
  </cols>
  <sheetData>
    <row r="1" spans="1:18" s="106" customFormat="1" ht="26.25">
      <c r="A1" s="165" t="s">
        <v>48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18" s="106" customFormat="1" ht="26.25">
      <c r="A2" s="165" t="s">
        <v>555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18" s="1" customFormat="1" ht="23.25">
      <c r="A3" s="163" t="s">
        <v>22</v>
      </c>
      <c r="B3" s="163" t="s">
        <v>0</v>
      </c>
      <c r="C3" s="163" t="s">
        <v>32</v>
      </c>
      <c r="D3" s="163" t="s">
        <v>29</v>
      </c>
      <c r="E3" s="159" t="s">
        <v>17</v>
      </c>
      <c r="F3" s="159"/>
      <c r="G3" s="159"/>
      <c r="H3" s="159"/>
      <c r="I3" s="159"/>
      <c r="J3" s="159"/>
      <c r="K3" s="159"/>
      <c r="L3" s="159"/>
      <c r="M3" s="9" t="s">
        <v>16</v>
      </c>
      <c r="N3" s="163" t="s">
        <v>20</v>
      </c>
      <c r="O3" s="161" t="s">
        <v>21</v>
      </c>
      <c r="P3" s="68"/>
      <c r="Q3" s="68"/>
      <c r="R3" s="163" t="s">
        <v>3</v>
      </c>
    </row>
    <row r="4" spans="1:32" s="1" customFormat="1" ht="23.25">
      <c r="A4" s="163"/>
      <c r="B4" s="163"/>
      <c r="C4" s="163"/>
      <c r="D4" s="163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63"/>
      <c r="O4" s="161"/>
      <c r="P4" s="69" t="s">
        <v>1</v>
      </c>
      <c r="Q4" s="69" t="s">
        <v>2</v>
      </c>
      <c r="R4" s="163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1" t="s">
        <v>2</v>
      </c>
    </row>
    <row r="5" spans="1:33" s="1" customFormat="1" ht="23.25">
      <c r="A5" s="7" t="s">
        <v>23</v>
      </c>
      <c r="B5" s="22" t="s">
        <v>584</v>
      </c>
      <c r="C5" s="75" t="s">
        <v>585</v>
      </c>
      <c r="D5" s="22" t="s">
        <v>30</v>
      </c>
      <c r="E5" s="7">
        <v>0</v>
      </c>
      <c r="F5" s="7">
        <v>1</v>
      </c>
      <c r="G5" s="7">
        <v>0</v>
      </c>
      <c r="H5" s="7">
        <v>7</v>
      </c>
      <c r="I5" s="7">
        <v>2</v>
      </c>
      <c r="J5" s="7">
        <v>81</v>
      </c>
      <c r="K5" s="7">
        <v>24</v>
      </c>
      <c r="L5" s="7">
        <v>430</v>
      </c>
      <c r="M5" s="7">
        <f aca="true" t="shared" si="0" ref="M5:M18">SUM(E5:L5)</f>
        <v>545</v>
      </c>
      <c r="N5" s="8">
        <f aca="true" t="shared" si="1" ref="N5:N18">((4*L5)+(3.5*K5)+(3*J5)+(2.5*I5)+(2*H5)+(1.5*G5)+(F5))/M5</f>
        <v>3.7926605504587156</v>
      </c>
      <c r="O5" s="40">
        <f aca="true" t="shared" si="2" ref="O5:O18">SQRT((16*L5+12.25*K5+9*J5+6.25*I5+4*H5+2.25*G5+F5)/M5-(N5^2))</f>
        <v>0.4390787733171333</v>
      </c>
      <c r="P5" s="7">
        <v>0</v>
      </c>
      <c r="Q5" s="7">
        <v>0</v>
      </c>
      <c r="R5" s="7" t="s">
        <v>557</v>
      </c>
      <c r="U5" s="1" t="s">
        <v>23</v>
      </c>
      <c r="V5" s="1">
        <f aca="true" t="shared" si="3" ref="V5:AC5">SUM(E5:E11)</f>
        <v>5</v>
      </c>
      <c r="W5" s="1">
        <f t="shared" si="3"/>
        <v>299</v>
      </c>
      <c r="X5" s="1">
        <f t="shared" si="3"/>
        <v>290</v>
      </c>
      <c r="Y5" s="1">
        <f t="shared" si="3"/>
        <v>434</v>
      </c>
      <c r="Z5" s="1">
        <f t="shared" si="3"/>
        <v>482</v>
      </c>
      <c r="AA5" s="1">
        <f t="shared" si="3"/>
        <v>567</v>
      </c>
      <c r="AB5" s="1">
        <f t="shared" si="3"/>
        <v>435</v>
      </c>
      <c r="AC5" s="1">
        <f t="shared" si="3"/>
        <v>1303</v>
      </c>
      <c r="AD5" s="1">
        <f aca="true" t="shared" si="4" ref="AD5:AD10">SUM(V5:AC5)</f>
        <v>3815</v>
      </c>
      <c r="AE5" s="1">
        <f>SUM(P5:P11)</f>
        <v>0</v>
      </c>
      <c r="AF5" s="1">
        <f>SUM(Q5:Q11)</f>
        <v>0</v>
      </c>
      <c r="AG5" s="5">
        <f>((4*AC5)+(3.5*AB5)+(3*AA5)+(2.5*Z5)+(2*Y5)+(1.5*X5)+(W5))/AD5</f>
        <v>2.9469200524246397</v>
      </c>
    </row>
    <row r="6" spans="1:33" s="1" customFormat="1" ht="23.25">
      <c r="A6" s="9"/>
      <c r="B6" s="22" t="s">
        <v>79</v>
      </c>
      <c r="C6" s="22" t="s">
        <v>339</v>
      </c>
      <c r="D6" s="22" t="s">
        <v>31</v>
      </c>
      <c r="E6" s="7">
        <v>0</v>
      </c>
      <c r="F6" s="7">
        <v>45</v>
      </c>
      <c r="G6" s="7">
        <v>42</v>
      </c>
      <c r="H6" s="7">
        <v>66</v>
      </c>
      <c r="I6" s="7">
        <v>99</v>
      </c>
      <c r="J6" s="7">
        <v>99</v>
      </c>
      <c r="K6" s="7">
        <v>96</v>
      </c>
      <c r="L6" s="7">
        <v>98</v>
      </c>
      <c r="M6" s="7">
        <f t="shared" si="0"/>
        <v>545</v>
      </c>
      <c r="N6" s="8">
        <f t="shared" si="1"/>
        <v>2.7752293577981653</v>
      </c>
      <c r="O6" s="40">
        <f t="shared" si="2"/>
        <v>0.9184306482537921</v>
      </c>
      <c r="P6" s="7">
        <v>0</v>
      </c>
      <c r="Q6" s="7">
        <v>0</v>
      </c>
      <c r="R6" s="7" t="s">
        <v>557</v>
      </c>
      <c r="U6" s="1" t="s">
        <v>24</v>
      </c>
      <c r="V6" s="1">
        <f aca="true" t="shared" si="5" ref="V6:AC6">SUM(E12:E20)</f>
        <v>59</v>
      </c>
      <c r="W6" s="1">
        <f t="shared" si="5"/>
        <v>274</v>
      </c>
      <c r="X6" s="1">
        <f t="shared" si="5"/>
        <v>244</v>
      </c>
      <c r="Y6" s="1">
        <f t="shared" si="5"/>
        <v>682</v>
      </c>
      <c r="Z6" s="1">
        <f t="shared" si="5"/>
        <v>668</v>
      </c>
      <c r="AA6" s="1">
        <f t="shared" si="5"/>
        <v>845</v>
      </c>
      <c r="AB6" s="1">
        <f t="shared" si="5"/>
        <v>511</v>
      </c>
      <c r="AC6" s="1">
        <f t="shared" si="5"/>
        <v>1366</v>
      </c>
      <c r="AD6" s="1">
        <f t="shared" si="4"/>
        <v>4649</v>
      </c>
      <c r="AE6" s="1">
        <f>SUM(P12:P20)</f>
        <v>0</v>
      </c>
      <c r="AF6" s="1">
        <f>SUM(Q12:Q20)</f>
        <v>0</v>
      </c>
      <c r="AG6" s="5">
        <f aca="true" t="shared" si="6" ref="AG6:AG14">((4*AC6)+(3.5*AB6)+(3*AA6)+(2.5*Z6)+(2*Y6)+(1.5*X6)+(W6))/AD6</f>
        <v>2.895568939556894</v>
      </c>
    </row>
    <row r="7" spans="1:33" s="1" customFormat="1" ht="23.25">
      <c r="A7" s="10"/>
      <c r="B7" s="22" t="s">
        <v>80</v>
      </c>
      <c r="C7" s="22" t="s">
        <v>417</v>
      </c>
      <c r="D7" s="22" t="s">
        <v>31</v>
      </c>
      <c r="E7" s="7">
        <v>2</v>
      </c>
      <c r="F7" s="7">
        <v>97</v>
      </c>
      <c r="G7" s="7">
        <v>61</v>
      </c>
      <c r="H7" s="7">
        <v>71</v>
      </c>
      <c r="I7" s="7">
        <v>80</v>
      </c>
      <c r="J7" s="7">
        <v>82</v>
      </c>
      <c r="K7" s="7">
        <v>59</v>
      </c>
      <c r="L7" s="7">
        <v>93</v>
      </c>
      <c r="M7" s="7">
        <f t="shared" si="0"/>
        <v>545</v>
      </c>
      <c r="N7" s="8">
        <f t="shared" si="1"/>
        <v>2.4862385321100917</v>
      </c>
      <c r="O7" s="40">
        <f t="shared" si="2"/>
        <v>1.0476244766231186</v>
      </c>
      <c r="P7" s="7">
        <v>0</v>
      </c>
      <c r="Q7" s="7">
        <v>0</v>
      </c>
      <c r="R7" s="7" t="s">
        <v>557</v>
      </c>
      <c r="U7" s="1" t="s">
        <v>25</v>
      </c>
      <c r="V7" s="1">
        <f aca="true" t="shared" si="7" ref="V7:AC7">SUM(E30:E36)</f>
        <v>5</v>
      </c>
      <c r="W7" s="1">
        <f t="shared" si="7"/>
        <v>118</v>
      </c>
      <c r="X7" s="1">
        <f t="shared" si="7"/>
        <v>176</v>
      </c>
      <c r="Y7" s="1">
        <f t="shared" si="7"/>
        <v>355</v>
      </c>
      <c r="Z7" s="1">
        <f t="shared" si="7"/>
        <v>472</v>
      </c>
      <c r="AA7" s="1">
        <f t="shared" si="7"/>
        <v>705</v>
      </c>
      <c r="AB7" s="1">
        <f t="shared" si="7"/>
        <v>500</v>
      </c>
      <c r="AC7" s="1">
        <f t="shared" si="7"/>
        <v>1368</v>
      </c>
      <c r="AD7" s="1">
        <f t="shared" si="4"/>
        <v>3699</v>
      </c>
      <c r="AE7" s="1">
        <f>SUM(P30:P36)</f>
        <v>0</v>
      </c>
      <c r="AF7" s="1">
        <f>SUM(Q30:Q36)</f>
        <v>0</v>
      </c>
      <c r="AG7" s="5">
        <f t="shared" si="6"/>
        <v>3.1384157880508243</v>
      </c>
    </row>
    <row r="8" spans="1:33" s="1" customFormat="1" ht="23.25">
      <c r="A8" s="10"/>
      <c r="B8" s="22" t="s">
        <v>81</v>
      </c>
      <c r="C8" s="75" t="s">
        <v>101</v>
      </c>
      <c r="D8" s="22" t="s">
        <v>31</v>
      </c>
      <c r="E8" s="7">
        <v>0</v>
      </c>
      <c r="F8" s="7">
        <v>42</v>
      </c>
      <c r="G8" s="7">
        <v>33</v>
      </c>
      <c r="H8" s="7">
        <v>106</v>
      </c>
      <c r="I8" s="7">
        <v>112</v>
      </c>
      <c r="J8" s="7">
        <v>117</v>
      </c>
      <c r="K8" s="7">
        <v>69</v>
      </c>
      <c r="L8" s="7">
        <v>66</v>
      </c>
      <c r="M8" s="7">
        <f t="shared" si="0"/>
        <v>545</v>
      </c>
      <c r="N8" s="8">
        <f t="shared" si="1"/>
        <v>2.6422018348623855</v>
      </c>
      <c r="O8" s="40">
        <f t="shared" si="2"/>
        <v>0.8456357011616774</v>
      </c>
      <c r="P8" s="7">
        <v>0</v>
      </c>
      <c r="Q8" s="7">
        <v>0</v>
      </c>
      <c r="R8" s="7" t="s">
        <v>557</v>
      </c>
      <c r="U8" s="1" t="s">
        <v>26</v>
      </c>
      <c r="V8" s="1">
        <f aca="true" t="shared" si="8" ref="V8:AC8">SUM(E53:E56)</f>
        <v>54</v>
      </c>
      <c r="W8" s="1">
        <f t="shared" si="8"/>
        <v>86</v>
      </c>
      <c r="X8" s="1">
        <f t="shared" si="8"/>
        <v>66</v>
      </c>
      <c r="Y8" s="1">
        <f t="shared" si="8"/>
        <v>146</v>
      </c>
      <c r="Z8" s="1">
        <f t="shared" si="8"/>
        <v>180</v>
      </c>
      <c r="AA8" s="1">
        <f t="shared" si="8"/>
        <v>290</v>
      </c>
      <c r="AB8" s="1">
        <f t="shared" si="8"/>
        <v>215</v>
      </c>
      <c r="AC8" s="1">
        <f t="shared" si="8"/>
        <v>1071</v>
      </c>
      <c r="AD8" s="1">
        <f t="shared" si="4"/>
        <v>2108</v>
      </c>
      <c r="AE8" s="112">
        <f>SUM(P53:P56)</f>
        <v>0</v>
      </c>
      <c r="AF8" s="112">
        <f>SUM(Q53:Q56)</f>
        <v>0</v>
      </c>
      <c r="AG8" s="5">
        <f t="shared" si="6"/>
        <v>3.241698292220114</v>
      </c>
    </row>
    <row r="9" spans="1:33" s="1" customFormat="1" ht="23.25">
      <c r="A9" s="10"/>
      <c r="B9" s="22" t="s">
        <v>586</v>
      </c>
      <c r="C9" s="22" t="s">
        <v>587</v>
      </c>
      <c r="D9" s="22" t="s">
        <v>30</v>
      </c>
      <c r="E9" s="7">
        <v>0</v>
      </c>
      <c r="F9" s="7">
        <v>0</v>
      </c>
      <c r="G9" s="7">
        <v>3</v>
      </c>
      <c r="H9" s="7">
        <v>1</v>
      </c>
      <c r="I9" s="7">
        <v>2</v>
      </c>
      <c r="J9" s="7">
        <v>18</v>
      </c>
      <c r="K9" s="7">
        <v>56</v>
      </c>
      <c r="L9" s="7">
        <v>465</v>
      </c>
      <c r="M9" s="7">
        <f t="shared" si="0"/>
        <v>545</v>
      </c>
      <c r="N9" s="8">
        <f t="shared" si="1"/>
        <v>3.8926605504587157</v>
      </c>
      <c r="O9" s="40">
        <f t="shared" si="2"/>
        <v>0.31175926434101153</v>
      </c>
      <c r="P9" s="7">
        <v>0</v>
      </c>
      <c r="Q9" s="7">
        <v>0</v>
      </c>
      <c r="R9" s="7" t="s">
        <v>558</v>
      </c>
      <c r="U9" s="1" t="s">
        <v>27</v>
      </c>
      <c r="V9" s="1">
        <f aca="true" t="shared" si="9" ref="V9:AC9">SUM(E54:E58)</f>
        <v>67</v>
      </c>
      <c r="W9" s="1">
        <f t="shared" si="9"/>
        <v>87</v>
      </c>
      <c r="X9" s="1">
        <f t="shared" si="9"/>
        <v>69</v>
      </c>
      <c r="Y9" s="1">
        <f t="shared" si="9"/>
        <v>228</v>
      </c>
      <c r="Z9" s="1">
        <f t="shared" si="9"/>
        <v>339</v>
      </c>
      <c r="AA9" s="1">
        <f t="shared" si="9"/>
        <v>336</v>
      </c>
      <c r="AB9" s="1">
        <f t="shared" si="9"/>
        <v>302</v>
      </c>
      <c r="AC9" s="1">
        <f t="shared" si="9"/>
        <v>1205</v>
      </c>
      <c r="AD9" s="1">
        <f t="shared" si="4"/>
        <v>2633</v>
      </c>
      <c r="AE9" s="112">
        <f>SUM(P54:P58)</f>
        <v>2</v>
      </c>
      <c r="AF9" s="112">
        <f>SUM(Q54:Q58)</f>
        <v>0</v>
      </c>
      <c r="AG9" s="5">
        <f t="shared" si="6"/>
        <v>3.182301557159134</v>
      </c>
    </row>
    <row r="10" spans="1:33" s="1" customFormat="1" ht="23.25">
      <c r="A10" s="10"/>
      <c r="B10" s="22" t="s">
        <v>82</v>
      </c>
      <c r="C10" s="22" t="s">
        <v>340</v>
      </c>
      <c r="D10" s="22" t="s">
        <v>31</v>
      </c>
      <c r="E10" s="7">
        <v>3</v>
      </c>
      <c r="F10" s="7">
        <v>62</v>
      </c>
      <c r="G10" s="7">
        <v>48</v>
      </c>
      <c r="H10" s="7">
        <v>81</v>
      </c>
      <c r="I10" s="7">
        <v>84</v>
      </c>
      <c r="J10" s="7">
        <v>95</v>
      </c>
      <c r="K10" s="7">
        <v>80</v>
      </c>
      <c r="L10" s="7">
        <v>92</v>
      </c>
      <c r="M10" s="7">
        <f t="shared" si="0"/>
        <v>545</v>
      </c>
      <c r="N10" s="8">
        <f t="shared" si="1"/>
        <v>2.6403669724770644</v>
      </c>
      <c r="O10" s="40">
        <f t="shared" si="2"/>
        <v>0.9828921250836145</v>
      </c>
      <c r="P10" s="7">
        <v>0</v>
      </c>
      <c r="Q10" s="7">
        <v>0</v>
      </c>
      <c r="R10" s="7" t="s">
        <v>558</v>
      </c>
      <c r="U10" s="1" t="s">
        <v>28</v>
      </c>
      <c r="V10" s="12">
        <f aca="true" t="shared" si="10" ref="V10:AC10">SUM(E76:E80)</f>
        <v>22</v>
      </c>
      <c r="W10" s="12">
        <f t="shared" si="10"/>
        <v>114</v>
      </c>
      <c r="X10" s="12">
        <f t="shared" si="10"/>
        <v>82</v>
      </c>
      <c r="Y10" s="12">
        <f t="shared" si="10"/>
        <v>203</v>
      </c>
      <c r="Z10" s="12">
        <f t="shared" si="10"/>
        <v>227</v>
      </c>
      <c r="AA10" s="12">
        <f t="shared" si="10"/>
        <v>369</v>
      </c>
      <c r="AB10" s="12">
        <f t="shared" si="10"/>
        <v>391</v>
      </c>
      <c r="AC10" s="12">
        <f t="shared" si="10"/>
        <v>1304</v>
      </c>
      <c r="AD10" s="1">
        <f t="shared" si="4"/>
        <v>2712</v>
      </c>
      <c r="AE10" s="1">
        <f>SUM(P76:P80)</f>
        <v>0</v>
      </c>
      <c r="AF10" s="1">
        <f>SUM(Q76:Q80)</f>
        <v>19</v>
      </c>
      <c r="AG10" s="5">
        <f t="shared" si="6"/>
        <v>3.282448377581121</v>
      </c>
    </row>
    <row r="11" spans="1:18" s="1" customFormat="1" ht="23.25">
      <c r="A11" s="10"/>
      <c r="B11" s="22" t="s">
        <v>83</v>
      </c>
      <c r="C11" s="75" t="s">
        <v>341</v>
      </c>
      <c r="D11" s="22" t="s">
        <v>31</v>
      </c>
      <c r="E11" s="7">
        <v>0</v>
      </c>
      <c r="F11" s="7">
        <v>52</v>
      </c>
      <c r="G11" s="7">
        <v>103</v>
      </c>
      <c r="H11" s="7">
        <v>102</v>
      </c>
      <c r="I11" s="7">
        <v>103</v>
      </c>
      <c r="J11" s="7">
        <v>75</v>
      </c>
      <c r="K11" s="7">
        <v>51</v>
      </c>
      <c r="L11" s="7">
        <v>59</v>
      </c>
      <c r="M11" s="7">
        <f>SUM(E11:L11)</f>
        <v>545</v>
      </c>
      <c r="N11" s="8">
        <f>((4*L11)+(3.5*K11)+(3*J11)+(2.5*I11)+(2*H11)+(1.5*G11)+(F11))/M11</f>
        <v>2.3990825688073394</v>
      </c>
      <c r="O11" s="40">
        <f>SQRT((16*L11+12.25*K11+9*J11+6.25*I11+4*H11+2.25*G11+F11)/M11-(N11^2))</f>
        <v>0.9010183242894277</v>
      </c>
      <c r="P11" s="7">
        <v>0</v>
      </c>
      <c r="Q11" s="7">
        <v>0</v>
      </c>
      <c r="R11" s="7" t="s">
        <v>558</v>
      </c>
    </row>
    <row r="12" spans="1:33" s="1" customFormat="1" ht="23.25">
      <c r="A12" s="75"/>
      <c r="B12" s="22" t="s">
        <v>84</v>
      </c>
      <c r="C12" s="75" t="s">
        <v>101</v>
      </c>
      <c r="D12" s="22" t="s">
        <v>31</v>
      </c>
      <c r="E12" s="7">
        <v>0</v>
      </c>
      <c r="F12" s="7">
        <v>20</v>
      </c>
      <c r="G12" s="7">
        <v>56</v>
      </c>
      <c r="H12" s="7">
        <v>146</v>
      </c>
      <c r="I12" s="7">
        <v>192</v>
      </c>
      <c r="J12" s="7">
        <v>82</v>
      </c>
      <c r="K12" s="7">
        <v>34</v>
      </c>
      <c r="L12" s="7">
        <v>15</v>
      </c>
      <c r="M12" s="7">
        <f t="shared" si="0"/>
        <v>545</v>
      </c>
      <c r="N12" s="8">
        <f t="shared" si="1"/>
        <v>2.387155963302752</v>
      </c>
      <c r="O12" s="40">
        <f t="shared" si="2"/>
        <v>0.6336295501853659</v>
      </c>
      <c r="P12" s="7">
        <v>0</v>
      </c>
      <c r="Q12" s="7">
        <v>0</v>
      </c>
      <c r="R12" s="7" t="s">
        <v>558</v>
      </c>
      <c r="T12" s="47"/>
      <c r="U12" s="13" t="s">
        <v>62</v>
      </c>
      <c r="V12" s="67">
        <f aca="true" t="shared" si="11" ref="V12:AF12">SUM(V5:V7)</f>
        <v>69</v>
      </c>
      <c r="W12" s="67">
        <f t="shared" si="11"/>
        <v>691</v>
      </c>
      <c r="X12" s="67">
        <f t="shared" si="11"/>
        <v>710</v>
      </c>
      <c r="Y12" s="67">
        <f t="shared" si="11"/>
        <v>1471</v>
      </c>
      <c r="Z12" s="67">
        <f t="shared" si="11"/>
        <v>1622</v>
      </c>
      <c r="AA12" s="67">
        <f t="shared" si="11"/>
        <v>2117</v>
      </c>
      <c r="AB12" s="67">
        <f t="shared" si="11"/>
        <v>1446</v>
      </c>
      <c r="AC12" s="67">
        <f t="shared" si="11"/>
        <v>4037</v>
      </c>
      <c r="AD12" s="67">
        <f t="shared" si="11"/>
        <v>12163</v>
      </c>
      <c r="AE12" s="67">
        <f t="shared" si="11"/>
        <v>0</v>
      </c>
      <c r="AF12" s="67">
        <f t="shared" si="11"/>
        <v>0</v>
      </c>
      <c r="AG12" s="5">
        <f t="shared" si="6"/>
        <v>2.9855298857189836</v>
      </c>
    </row>
    <row r="13" spans="1:33" s="1" customFormat="1" ht="23.25">
      <c r="A13" s="7" t="s">
        <v>24</v>
      </c>
      <c r="B13" s="22" t="s">
        <v>588</v>
      </c>
      <c r="C13" s="22" t="s">
        <v>589</v>
      </c>
      <c r="D13" s="22" t="s">
        <v>30</v>
      </c>
      <c r="E13" s="7">
        <v>1</v>
      </c>
      <c r="F13" s="7">
        <v>1</v>
      </c>
      <c r="G13" s="7">
        <v>0</v>
      </c>
      <c r="H13" s="7">
        <v>18</v>
      </c>
      <c r="I13" s="7">
        <v>2</v>
      </c>
      <c r="J13" s="7">
        <v>44</v>
      </c>
      <c r="K13" s="7">
        <v>49</v>
      </c>
      <c r="L13" s="7">
        <v>398</v>
      </c>
      <c r="M13" s="7">
        <f t="shared" si="0"/>
        <v>513</v>
      </c>
      <c r="N13" s="8">
        <f t="shared" si="1"/>
        <v>3.776803118908382</v>
      </c>
      <c r="O13" s="40">
        <f t="shared" si="2"/>
        <v>0.5076298115411685</v>
      </c>
      <c r="P13" s="7">
        <v>0</v>
      </c>
      <c r="Q13" s="7">
        <v>0</v>
      </c>
      <c r="R13" s="7" t="s">
        <v>561</v>
      </c>
      <c r="T13" s="47"/>
      <c r="U13" s="47" t="s">
        <v>63</v>
      </c>
      <c r="V13" s="12">
        <f aca="true" t="shared" si="12" ref="V13:AF13">SUM(V8:V10)</f>
        <v>143</v>
      </c>
      <c r="W13" s="12">
        <f t="shared" si="12"/>
        <v>287</v>
      </c>
      <c r="X13" s="12">
        <f t="shared" si="12"/>
        <v>217</v>
      </c>
      <c r="Y13" s="12">
        <f t="shared" si="12"/>
        <v>577</v>
      </c>
      <c r="Z13" s="12">
        <f t="shared" si="12"/>
        <v>746</v>
      </c>
      <c r="AA13" s="12">
        <f t="shared" si="12"/>
        <v>995</v>
      </c>
      <c r="AB13" s="12">
        <f t="shared" si="12"/>
        <v>908</v>
      </c>
      <c r="AC13" s="12">
        <f t="shared" si="12"/>
        <v>3580</v>
      </c>
      <c r="AD13" s="12">
        <f t="shared" si="12"/>
        <v>7453</v>
      </c>
      <c r="AE13" s="12">
        <f t="shared" si="12"/>
        <v>2</v>
      </c>
      <c r="AF13" s="12">
        <f t="shared" si="12"/>
        <v>19</v>
      </c>
      <c r="AG13" s="5">
        <f t="shared" si="6"/>
        <v>3.235542734469341</v>
      </c>
    </row>
    <row r="14" spans="1:33" s="1" customFormat="1" ht="23.25">
      <c r="A14" s="10"/>
      <c r="B14" s="22" t="s">
        <v>133</v>
      </c>
      <c r="C14" s="22" t="s">
        <v>276</v>
      </c>
      <c r="D14" s="22" t="s">
        <v>31</v>
      </c>
      <c r="E14" s="7">
        <v>1</v>
      </c>
      <c r="F14" s="7">
        <v>24</v>
      </c>
      <c r="G14" s="7">
        <v>30</v>
      </c>
      <c r="H14" s="7">
        <v>97</v>
      </c>
      <c r="I14" s="7">
        <v>112</v>
      </c>
      <c r="J14" s="7">
        <v>117</v>
      </c>
      <c r="K14" s="7">
        <v>70</v>
      </c>
      <c r="L14" s="7">
        <v>62</v>
      </c>
      <c r="M14" s="7">
        <f t="shared" si="0"/>
        <v>513</v>
      </c>
      <c r="N14" s="8">
        <f t="shared" si="1"/>
        <v>2.7037037037037037</v>
      </c>
      <c r="O14" s="40">
        <f t="shared" si="2"/>
        <v>0.8044260639272347</v>
      </c>
      <c r="P14" s="7">
        <v>0</v>
      </c>
      <c r="Q14" s="7">
        <v>0</v>
      </c>
      <c r="R14" s="7" t="s">
        <v>561</v>
      </c>
      <c r="T14" s="47"/>
      <c r="U14" s="47" t="s">
        <v>64</v>
      </c>
      <c r="V14" s="67">
        <f aca="true" t="shared" si="13" ref="V14:AF14">SUM(V12:V13)</f>
        <v>212</v>
      </c>
      <c r="W14" s="67">
        <f t="shared" si="13"/>
        <v>978</v>
      </c>
      <c r="X14" s="67">
        <f t="shared" si="13"/>
        <v>927</v>
      </c>
      <c r="Y14" s="67">
        <f t="shared" si="13"/>
        <v>2048</v>
      </c>
      <c r="Z14" s="67">
        <f t="shared" si="13"/>
        <v>2368</v>
      </c>
      <c r="AA14" s="67">
        <f t="shared" si="13"/>
        <v>3112</v>
      </c>
      <c r="AB14" s="67">
        <f t="shared" si="13"/>
        <v>2354</v>
      </c>
      <c r="AC14" s="67">
        <f t="shared" si="13"/>
        <v>7617</v>
      </c>
      <c r="AD14" s="67">
        <f t="shared" si="13"/>
        <v>19616</v>
      </c>
      <c r="AE14" s="67">
        <f t="shared" si="13"/>
        <v>2</v>
      </c>
      <c r="AF14" s="67">
        <f t="shared" si="13"/>
        <v>19</v>
      </c>
      <c r="AG14" s="5">
        <f t="shared" si="6"/>
        <v>3.0805210032626427</v>
      </c>
    </row>
    <row r="15" spans="1:29" s="1" customFormat="1" ht="23.25">
      <c r="A15" s="10"/>
      <c r="B15" s="22" t="s">
        <v>134</v>
      </c>
      <c r="C15" s="75" t="s">
        <v>277</v>
      </c>
      <c r="D15" s="22" t="s">
        <v>30</v>
      </c>
      <c r="E15" s="7">
        <v>14</v>
      </c>
      <c r="F15" s="7">
        <v>46</v>
      </c>
      <c r="G15" s="7">
        <v>39</v>
      </c>
      <c r="H15" s="7">
        <v>68</v>
      </c>
      <c r="I15" s="7">
        <v>102</v>
      </c>
      <c r="J15" s="7">
        <v>109</v>
      </c>
      <c r="K15" s="7">
        <v>78</v>
      </c>
      <c r="L15" s="7">
        <v>57</v>
      </c>
      <c r="M15" s="7">
        <f t="shared" si="0"/>
        <v>513</v>
      </c>
      <c r="N15" s="8">
        <f t="shared" si="1"/>
        <v>2.5799220272904484</v>
      </c>
      <c r="O15" s="40">
        <f t="shared" si="2"/>
        <v>0.9644996853514587</v>
      </c>
      <c r="P15" s="7">
        <v>0</v>
      </c>
      <c r="Q15" s="7">
        <v>0</v>
      </c>
      <c r="R15" s="7" t="s">
        <v>561</v>
      </c>
      <c r="T15" s="47"/>
      <c r="V15" s="47"/>
      <c r="W15" s="47"/>
      <c r="X15" s="47"/>
      <c r="Y15" s="47"/>
      <c r="Z15" s="47"/>
      <c r="AA15" s="47"/>
      <c r="AB15" s="47"/>
      <c r="AC15" s="47"/>
    </row>
    <row r="16" spans="1:29" s="1" customFormat="1" ht="23.25">
      <c r="A16" s="10"/>
      <c r="B16" s="22" t="s">
        <v>135</v>
      </c>
      <c r="C16" s="75" t="s">
        <v>101</v>
      </c>
      <c r="D16" s="22" t="s">
        <v>31</v>
      </c>
      <c r="E16" s="7">
        <v>6</v>
      </c>
      <c r="F16" s="7">
        <v>37</v>
      </c>
      <c r="G16" s="7">
        <v>34</v>
      </c>
      <c r="H16" s="7">
        <v>107</v>
      </c>
      <c r="I16" s="7">
        <v>80</v>
      </c>
      <c r="J16" s="7">
        <v>136</v>
      </c>
      <c r="K16" s="7">
        <v>54</v>
      </c>
      <c r="L16" s="7">
        <v>59</v>
      </c>
      <c r="M16" s="7">
        <f t="shared" si="0"/>
        <v>513</v>
      </c>
      <c r="N16" s="8">
        <f>((4*L16)+(3.5*K16)+(3*J16)+(2.5*I16)+(2*H16)+(1.5*G16)+(F16))/M16</f>
        <v>2.6023391812865495</v>
      </c>
      <c r="O16" s="40">
        <f>SQRT((16*L16+12.25*K16+9*J16+6.25*I16+4*H16+2.25*G16+F16)/M16-(N16^2))</f>
        <v>0.8795679350695146</v>
      </c>
      <c r="P16" s="7">
        <v>0</v>
      </c>
      <c r="Q16" s="7">
        <v>0</v>
      </c>
      <c r="R16" s="7" t="s">
        <v>561</v>
      </c>
      <c r="T16" s="47"/>
      <c r="V16" s="47"/>
      <c r="W16" s="47"/>
      <c r="X16" s="47"/>
      <c r="Y16" s="47"/>
      <c r="Z16" s="47"/>
      <c r="AA16" s="47"/>
      <c r="AB16" s="47"/>
      <c r="AC16" s="47"/>
    </row>
    <row r="17" spans="1:29" s="1" customFormat="1" ht="23.25">
      <c r="A17" s="10"/>
      <c r="B17" s="22" t="s">
        <v>490</v>
      </c>
      <c r="C17" s="75" t="s">
        <v>590</v>
      </c>
      <c r="D17" s="22" t="s">
        <v>30</v>
      </c>
      <c r="E17" s="7">
        <v>1</v>
      </c>
      <c r="F17" s="7">
        <v>7</v>
      </c>
      <c r="G17" s="7">
        <v>0</v>
      </c>
      <c r="H17" s="7">
        <v>23</v>
      </c>
      <c r="I17" s="7">
        <v>7</v>
      </c>
      <c r="J17" s="7">
        <v>39</v>
      </c>
      <c r="K17" s="7">
        <v>30</v>
      </c>
      <c r="L17" s="7">
        <v>406</v>
      </c>
      <c r="M17" s="7">
        <f t="shared" si="0"/>
        <v>513</v>
      </c>
      <c r="N17" s="8">
        <f>((4*L17)+(3.5*K17)+(3*J17)+(2.5*I17)+(2*H17)+(1.5*G17)+(F17))/M17</f>
        <v>3.7358674463937622</v>
      </c>
      <c r="O17" s="40">
        <f>SQRT((16*L17+12.25*K17+9*J17+6.25*I17+4*H17+2.25*G17+F17)/M17-(N17^2))</f>
        <v>0.6204130532947771</v>
      </c>
      <c r="P17" s="7">
        <v>0</v>
      </c>
      <c r="Q17" s="7">
        <v>0</v>
      </c>
      <c r="R17" s="7" t="s">
        <v>562</v>
      </c>
      <c r="T17" s="47"/>
      <c r="V17" s="47"/>
      <c r="W17" s="47"/>
      <c r="X17" s="47"/>
      <c r="Y17" s="47"/>
      <c r="Z17" s="47"/>
      <c r="AA17" s="47"/>
      <c r="AB17" s="47"/>
      <c r="AC17" s="47"/>
    </row>
    <row r="18" spans="1:29" s="1" customFormat="1" ht="23.25">
      <c r="A18" s="10"/>
      <c r="B18" s="22" t="s">
        <v>136</v>
      </c>
      <c r="C18" s="22" t="s">
        <v>278</v>
      </c>
      <c r="D18" s="22" t="s">
        <v>31</v>
      </c>
      <c r="E18" s="7">
        <v>3</v>
      </c>
      <c r="F18" s="7">
        <v>69</v>
      </c>
      <c r="G18" s="7">
        <v>48</v>
      </c>
      <c r="H18" s="7">
        <v>77</v>
      </c>
      <c r="I18" s="7">
        <v>63</v>
      </c>
      <c r="J18" s="7">
        <v>87</v>
      </c>
      <c r="K18" s="7">
        <v>78</v>
      </c>
      <c r="L18" s="7">
        <v>88</v>
      </c>
      <c r="M18" s="7">
        <f t="shared" si="0"/>
        <v>513</v>
      </c>
      <c r="N18" s="8">
        <f t="shared" si="1"/>
        <v>2.6091617933723197</v>
      </c>
      <c r="O18" s="40">
        <f t="shared" si="2"/>
        <v>1.0191986872422454</v>
      </c>
      <c r="P18" s="7">
        <v>0</v>
      </c>
      <c r="Q18" s="7">
        <v>0</v>
      </c>
      <c r="R18" s="7" t="s">
        <v>562</v>
      </c>
      <c r="T18" s="47"/>
      <c r="V18" s="47"/>
      <c r="W18" s="47"/>
      <c r="X18" s="47"/>
      <c r="Y18" s="47"/>
      <c r="Z18" s="47"/>
      <c r="AA18" s="47"/>
      <c r="AB18" s="47"/>
      <c r="AC18" s="47"/>
    </row>
    <row r="19" spans="1:83" s="1" customFormat="1" ht="23.25">
      <c r="A19" s="10"/>
      <c r="B19" s="34" t="s">
        <v>137</v>
      </c>
      <c r="C19" s="22" t="s">
        <v>279</v>
      </c>
      <c r="D19" s="34" t="s">
        <v>31</v>
      </c>
      <c r="E19" s="9">
        <v>25</v>
      </c>
      <c r="F19" s="9">
        <v>51</v>
      </c>
      <c r="G19" s="9">
        <v>17</v>
      </c>
      <c r="H19" s="9">
        <v>47</v>
      </c>
      <c r="I19" s="9">
        <v>65</v>
      </c>
      <c r="J19" s="9">
        <v>88</v>
      </c>
      <c r="K19" s="9">
        <v>78</v>
      </c>
      <c r="L19" s="9">
        <v>142</v>
      </c>
      <c r="M19" s="7">
        <f>SUM(E19:L19)</f>
        <v>513</v>
      </c>
      <c r="N19" s="8">
        <f>((4*L19)+(3.5*K19)+(3*J19)+(2.5*I19)+(2*H19)+(1.5*G19)+(F19))/M19</f>
        <v>2.8031189083820665</v>
      </c>
      <c r="O19" s="40">
        <f>SQRT((16*L19+12.25*K19+9*J19+6.25*I19+4*H19+2.25*G19+F19)/M19-(N19^2))</f>
        <v>1.1446247031263104</v>
      </c>
      <c r="P19" s="7">
        <v>0</v>
      </c>
      <c r="Q19" s="7">
        <v>0</v>
      </c>
      <c r="R19" s="9" t="s">
        <v>562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</row>
    <row r="20" spans="1:83" s="102" customFormat="1" ht="23.25">
      <c r="A20" s="11"/>
      <c r="B20" s="34" t="s">
        <v>138</v>
      </c>
      <c r="C20" s="22" t="s">
        <v>101</v>
      </c>
      <c r="D20" s="34" t="s">
        <v>31</v>
      </c>
      <c r="E20" s="9">
        <v>8</v>
      </c>
      <c r="F20" s="9">
        <v>19</v>
      </c>
      <c r="G20" s="9">
        <v>20</v>
      </c>
      <c r="H20" s="9">
        <v>99</v>
      </c>
      <c r="I20" s="9">
        <v>45</v>
      </c>
      <c r="J20" s="9">
        <v>143</v>
      </c>
      <c r="K20" s="9">
        <v>40</v>
      </c>
      <c r="L20" s="9">
        <v>139</v>
      </c>
      <c r="M20" s="7">
        <f>SUM(E20:L20)</f>
        <v>513</v>
      </c>
      <c r="N20" s="8">
        <f>((4*L20)+(3.5*K20)+(3*J20)+(2.5*I20)+(2*H20)+(1.5*G20)+(F20))/M20</f>
        <v>2.8937621832358675</v>
      </c>
      <c r="O20" s="40">
        <f>SQRT((16*L20+12.25*K20+9*J20+6.25*I20+4*H20+2.25*G20+F20)/M20-(N20^2))</f>
        <v>0.9328946744716737</v>
      </c>
      <c r="P20" s="7">
        <v>0</v>
      </c>
      <c r="Q20" s="7">
        <v>0</v>
      </c>
      <c r="R20" s="9" t="s">
        <v>562</v>
      </c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</row>
    <row r="21" spans="1:18" s="47" customFormat="1" ht="23.25">
      <c r="A21" s="101"/>
      <c r="B21" s="102"/>
      <c r="C21" s="102"/>
      <c r="D21" s="102"/>
      <c r="E21" s="101"/>
      <c r="F21" s="101"/>
      <c r="G21" s="101"/>
      <c r="H21" s="101"/>
      <c r="I21" s="101"/>
      <c r="J21" s="101"/>
      <c r="K21" s="101"/>
      <c r="L21" s="101"/>
      <c r="M21" s="101"/>
      <c r="N21" s="110"/>
      <c r="O21" s="99"/>
      <c r="P21" s="101"/>
      <c r="Q21" s="101"/>
      <c r="R21" s="101"/>
    </row>
    <row r="22" spans="1:18" s="47" customFormat="1" ht="23.25">
      <c r="A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37"/>
      <c r="P22" s="12"/>
      <c r="Q22" s="12"/>
      <c r="R22" s="12"/>
    </row>
    <row r="23" spans="1:18" s="47" customFormat="1" ht="23.25">
      <c r="A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37"/>
      <c r="P23" s="12"/>
      <c r="Q23" s="12"/>
      <c r="R23" s="12"/>
    </row>
    <row r="24" spans="1:18" s="47" customFormat="1" ht="23.25">
      <c r="A24" s="12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37"/>
      <c r="P24" s="12"/>
      <c r="Q24" s="12"/>
      <c r="R24" s="12"/>
    </row>
    <row r="25" spans="1:32" s="106" customFormat="1" ht="26.25">
      <c r="A25" s="12"/>
      <c r="B25" s="47"/>
      <c r="C25" s="47"/>
      <c r="D25" s="47"/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37"/>
      <c r="P25" s="12"/>
      <c r="Q25" s="12"/>
      <c r="R25" s="12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</row>
    <row r="26" spans="1:18" s="106" customFormat="1" ht="26.25">
      <c r="A26" s="165" t="s">
        <v>48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</row>
    <row r="27" spans="1:32" s="1" customFormat="1" ht="26.25">
      <c r="A27" s="165" t="s">
        <v>555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</row>
    <row r="28" spans="1:31" s="1" customFormat="1" ht="23.25">
      <c r="A28" s="163" t="s">
        <v>22</v>
      </c>
      <c r="B28" s="163" t="s">
        <v>0</v>
      </c>
      <c r="C28" s="163" t="s">
        <v>32</v>
      </c>
      <c r="D28" s="163" t="s">
        <v>29</v>
      </c>
      <c r="E28" s="159" t="s">
        <v>17</v>
      </c>
      <c r="F28" s="159"/>
      <c r="G28" s="159"/>
      <c r="H28" s="159"/>
      <c r="I28" s="159"/>
      <c r="J28" s="159"/>
      <c r="K28" s="159"/>
      <c r="L28" s="159"/>
      <c r="M28" s="9" t="s">
        <v>16</v>
      </c>
      <c r="N28" s="163" t="s">
        <v>20</v>
      </c>
      <c r="O28" s="161" t="s">
        <v>21</v>
      </c>
      <c r="P28" s="68"/>
      <c r="Q28" s="68"/>
      <c r="R28" s="163" t="s">
        <v>3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20" s="1" customFormat="1" ht="23.25">
      <c r="A29" s="163"/>
      <c r="B29" s="163"/>
      <c r="C29" s="163"/>
      <c r="D29" s="163"/>
      <c r="E29" s="7">
        <v>0</v>
      </c>
      <c r="F29" s="7">
        <v>1</v>
      </c>
      <c r="G29" s="7">
        <v>1.5</v>
      </c>
      <c r="H29" s="7">
        <v>2</v>
      </c>
      <c r="I29" s="7">
        <v>2.5</v>
      </c>
      <c r="J29" s="7">
        <v>3</v>
      </c>
      <c r="K29" s="7">
        <v>3.5</v>
      </c>
      <c r="L29" s="7">
        <v>4</v>
      </c>
      <c r="M29" s="11" t="s">
        <v>19</v>
      </c>
      <c r="N29" s="163"/>
      <c r="O29" s="161"/>
      <c r="P29" s="69" t="s">
        <v>1</v>
      </c>
      <c r="Q29" s="69" t="s">
        <v>2</v>
      </c>
      <c r="R29" s="163"/>
      <c r="T29" s="12"/>
    </row>
    <row r="30" spans="1:20" s="1" customFormat="1" ht="23.25">
      <c r="A30" s="11" t="s">
        <v>25</v>
      </c>
      <c r="B30" s="75" t="s">
        <v>591</v>
      </c>
      <c r="C30" s="75" t="s">
        <v>592</v>
      </c>
      <c r="D30" s="75" t="s">
        <v>30</v>
      </c>
      <c r="E30" s="11">
        <v>0</v>
      </c>
      <c r="F30" s="11">
        <v>0</v>
      </c>
      <c r="G30" s="11">
        <v>0</v>
      </c>
      <c r="H30" s="11">
        <v>0</v>
      </c>
      <c r="I30" s="11">
        <v>5</v>
      </c>
      <c r="J30" s="11">
        <v>27</v>
      </c>
      <c r="K30" s="11">
        <v>73</v>
      </c>
      <c r="L30" s="11">
        <v>420</v>
      </c>
      <c r="M30" s="11">
        <f aca="true" t="shared" si="14" ref="M30:M37">SUM(E30:L30)</f>
        <v>525</v>
      </c>
      <c r="N30" s="29">
        <f aca="true" t="shared" si="15" ref="N30:N37">((4*L30)+(3.5*K30)+(3*J30)+(2.5*I30)+(2*H30)+(1.5*G30)+(F30))/M30</f>
        <v>3.8647619047619046</v>
      </c>
      <c r="O30" s="98">
        <f aca="true" t="shared" si="16" ref="O30:O37">SQRT((16*L30+12.25*K30+9*J30+6.25*I30+4*H30+2.25*G30+F30)/M30-(N30^2))</f>
        <v>0.2988807541736664</v>
      </c>
      <c r="P30" s="11">
        <v>0</v>
      </c>
      <c r="Q30" s="11">
        <v>0</v>
      </c>
      <c r="R30" s="28" t="s">
        <v>563</v>
      </c>
      <c r="T30" s="12"/>
    </row>
    <row r="31" spans="1:30" s="1" customFormat="1" ht="23.25">
      <c r="A31" s="9"/>
      <c r="B31" s="22" t="s">
        <v>193</v>
      </c>
      <c r="C31" s="22" t="s">
        <v>298</v>
      </c>
      <c r="D31" s="75" t="s">
        <v>31</v>
      </c>
      <c r="E31" s="7">
        <v>1</v>
      </c>
      <c r="F31" s="7">
        <v>0</v>
      </c>
      <c r="G31" s="7">
        <v>7</v>
      </c>
      <c r="H31" s="7">
        <v>21</v>
      </c>
      <c r="I31" s="7">
        <v>49</v>
      </c>
      <c r="J31" s="7">
        <v>167</v>
      </c>
      <c r="K31" s="7">
        <v>114</v>
      </c>
      <c r="L31" s="7">
        <v>170</v>
      </c>
      <c r="M31" s="7">
        <f t="shared" si="14"/>
        <v>529</v>
      </c>
      <c r="N31" s="8">
        <f t="shared" si="15"/>
        <v>3.31758034026465</v>
      </c>
      <c r="O31" s="40">
        <f t="shared" si="16"/>
        <v>0.6196933549195552</v>
      </c>
      <c r="P31" s="7">
        <v>0</v>
      </c>
      <c r="Q31" s="7">
        <v>0</v>
      </c>
      <c r="R31" s="28" t="s">
        <v>563</v>
      </c>
      <c r="T31" s="13"/>
      <c r="U31" s="12"/>
      <c r="V31" s="12"/>
      <c r="W31" s="12"/>
      <c r="X31" s="12"/>
      <c r="Y31" s="12"/>
      <c r="Z31" s="12"/>
      <c r="AA31" s="12"/>
      <c r="AB31" s="12"/>
      <c r="AC31" s="47"/>
      <c r="AD31" s="47"/>
    </row>
    <row r="32" spans="1:20" s="1" customFormat="1" ht="23.25">
      <c r="A32" s="10"/>
      <c r="B32" s="22" t="s">
        <v>194</v>
      </c>
      <c r="C32" s="22" t="s">
        <v>299</v>
      </c>
      <c r="D32" s="22" t="s">
        <v>31</v>
      </c>
      <c r="E32" s="7">
        <v>1</v>
      </c>
      <c r="F32" s="7">
        <v>30</v>
      </c>
      <c r="G32" s="7">
        <v>73</v>
      </c>
      <c r="H32" s="7">
        <v>108</v>
      </c>
      <c r="I32" s="7">
        <v>108</v>
      </c>
      <c r="J32" s="7">
        <v>106</v>
      </c>
      <c r="K32" s="7">
        <v>67</v>
      </c>
      <c r="L32" s="7">
        <v>36</v>
      </c>
      <c r="M32" s="7">
        <f t="shared" si="14"/>
        <v>529</v>
      </c>
      <c r="N32" s="8">
        <f t="shared" si="15"/>
        <v>2.499054820415879</v>
      </c>
      <c r="O32" s="40">
        <f t="shared" si="16"/>
        <v>0.811367171492549</v>
      </c>
      <c r="P32" s="7">
        <v>0</v>
      </c>
      <c r="Q32" s="7">
        <v>0</v>
      </c>
      <c r="R32" s="28" t="s">
        <v>563</v>
      </c>
      <c r="T32" s="13"/>
    </row>
    <row r="33" spans="1:20" s="1" customFormat="1" ht="23.25">
      <c r="A33" s="10"/>
      <c r="B33" s="22" t="s">
        <v>195</v>
      </c>
      <c r="C33" s="75" t="s">
        <v>101</v>
      </c>
      <c r="D33" s="75" t="s">
        <v>31</v>
      </c>
      <c r="E33" s="7">
        <v>1</v>
      </c>
      <c r="F33" s="7">
        <v>26</v>
      </c>
      <c r="G33" s="7">
        <v>21</v>
      </c>
      <c r="H33" s="7">
        <v>96</v>
      </c>
      <c r="I33" s="7">
        <v>96</v>
      </c>
      <c r="J33" s="7">
        <v>137</v>
      </c>
      <c r="K33" s="7">
        <v>81</v>
      </c>
      <c r="L33" s="7">
        <v>71</v>
      </c>
      <c r="M33" s="7">
        <f t="shared" si="14"/>
        <v>529</v>
      </c>
      <c r="N33" s="8">
        <f t="shared" si="15"/>
        <v>2.775047258979206</v>
      </c>
      <c r="O33" s="40">
        <f t="shared" si="16"/>
        <v>0.8072575148669249</v>
      </c>
      <c r="P33" s="7">
        <v>0</v>
      </c>
      <c r="Q33" s="7">
        <v>0</v>
      </c>
      <c r="R33" s="28" t="s">
        <v>563</v>
      </c>
      <c r="T33" s="13"/>
    </row>
    <row r="34" spans="1:20" s="1" customFormat="1" ht="23.25">
      <c r="A34" s="10"/>
      <c r="B34" s="22" t="s">
        <v>509</v>
      </c>
      <c r="C34" s="22" t="s">
        <v>593</v>
      </c>
      <c r="D34" s="75" t="s">
        <v>30</v>
      </c>
      <c r="E34" s="7">
        <v>0</v>
      </c>
      <c r="F34" s="7">
        <v>2</v>
      </c>
      <c r="G34" s="7">
        <v>0</v>
      </c>
      <c r="H34" s="7">
        <v>0</v>
      </c>
      <c r="I34" s="7">
        <v>11</v>
      </c>
      <c r="J34" s="7">
        <v>53</v>
      </c>
      <c r="K34" s="7">
        <v>19</v>
      </c>
      <c r="L34" s="7">
        <v>444</v>
      </c>
      <c r="M34" s="7">
        <f t="shared" si="14"/>
        <v>529</v>
      </c>
      <c r="N34" s="8">
        <f t="shared" si="15"/>
        <v>3.839319470699433</v>
      </c>
      <c r="O34" s="40">
        <f t="shared" si="16"/>
        <v>0.405170166611519</v>
      </c>
      <c r="P34" s="7">
        <v>0</v>
      </c>
      <c r="Q34" s="7">
        <v>0</v>
      </c>
      <c r="R34" s="28" t="s">
        <v>564</v>
      </c>
      <c r="T34" s="13"/>
    </row>
    <row r="35" spans="1:256" s="46" customFormat="1" ht="21" customHeight="1">
      <c r="A35" s="10"/>
      <c r="B35" s="22" t="s">
        <v>196</v>
      </c>
      <c r="C35" s="22" t="s">
        <v>301</v>
      </c>
      <c r="D35" s="22" t="s">
        <v>31</v>
      </c>
      <c r="E35" s="7">
        <v>1</v>
      </c>
      <c r="F35" s="7">
        <v>48</v>
      </c>
      <c r="G35" s="7">
        <v>57</v>
      </c>
      <c r="H35" s="7">
        <v>77</v>
      </c>
      <c r="I35" s="7">
        <v>99</v>
      </c>
      <c r="J35" s="7">
        <v>65</v>
      </c>
      <c r="K35" s="7">
        <v>36</v>
      </c>
      <c r="L35" s="7">
        <v>146</v>
      </c>
      <c r="M35" s="7">
        <f t="shared" si="14"/>
        <v>529</v>
      </c>
      <c r="N35" s="8">
        <f t="shared" si="15"/>
        <v>2.722117202268431</v>
      </c>
      <c r="O35" s="40">
        <f t="shared" si="16"/>
        <v>1.01515103473063</v>
      </c>
      <c r="P35" s="7">
        <v>0</v>
      </c>
      <c r="Q35" s="7">
        <v>0</v>
      </c>
      <c r="R35" s="28" t="s">
        <v>564</v>
      </c>
      <c r="S35" s="2"/>
      <c r="T35" s="47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46" customFormat="1" ht="21" customHeight="1">
      <c r="A36" s="11"/>
      <c r="B36" s="22" t="s">
        <v>197</v>
      </c>
      <c r="C36" s="22" t="s">
        <v>101</v>
      </c>
      <c r="D36" s="22" t="s">
        <v>31</v>
      </c>
      <c r="E36" s="7">
        <v>1</v>
      </c>
      <c r="F36" s="7">
        <v>12</v>
      </c>
      <c r="G36" s="7">
        <v>18</v>
      </c>
      <c r="H36" s="7">
        <v>53</v>
      </c>
      <c r="I36" s="7">
        <v>104</v>
      </c>
      <c r="J36" s="7">
        <v>150</v>
      </c>
      <c r="K36" s="7">
        <v>110</v>
      </c>
      <c r="L36" s="7">
        <v>81</v>
      </c>
      <c r="M36" s="7">
        <f>SUM(E36:L36)</f>
        <v>529</v>
      </c>
      <c r="N36" s="8">
        <f>((4*L36)+(3.5*K36)+(3*J36)+(2.5*I36)+(2*H36)+(1.5*G36)+(F36))/M36</f>
        <v>2.9565217391304346</v>
      </c>
      <c r="O36" s="40">
        <f>SQRT((16*L36+12.25*K36+9*J36+6.25*I36+4*H36+2.25*G36+F36)/M36-(N36^2))</f>
        <v>0.7327086759283807</v>
      </c>
      <c r="P36" s="7">
        <v>0</v>
      </c>
      <c r="Q36" s="7">
        <v>0</v>
      </c>
      <c r="R36" s="79" t="s">
        <v>564</v>
      </c>
      <c r="S36" s="2"/>
      <c r="T36" s="47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32" s="2" customFormat="1" ht="21" customHeight="1">
      <c r="A37" s="159" t="s">
        <v>41</v>
      </c>
      <c r="B37" s="159"/>
      <c r="C37" s="159"/>
      <c r="D37" s="159"/>
      <c r="E37" s="7">
        <f>SUM(E5:E20,E30:E36)</f>
        <v>69</v>
      </c>
      <c r="F37" s="7">
        <f aca="true" t="shared" si="17" ref="F37:L37">SUM(F5:F20,F30:F36)</f>
        <v>691</v>
      </c>
      <c r="G37" s="7">
        <f t="shared" si="17"/>
        <v>710</v>
      </c>
      <c r="H37" s="7">
        <f t="shared" si="17"/>
        <v>1471</v>
      </c>
      <c r="I37" s="7">
        <f t="shared" si="17"/>
        <v>1622</v>
      </c>
      <c r="J37" s="7">
        <f t="shared" si="17"/>
        <v>2117</v>
      </c>
      <c r="K37" s="7">
        <f t="shared" si="17"/>
        <v>1446</v>
      </c>
      <c r="L37" s="7">
        <f t="shared" si="17"/>
        <v>4037</v>
      </c>
      <c r="M37" s="7">
        <f t="shared" si="14"/>
        <v>12163</v>
      </c>
      <c r="N37" s="8">
        <f t="shared" si="15"/>
        <v>2.9855298857189836</v>
      </c>
      <c r="O37" s="40">
        <f t="shared" si="16"/>
        <v>0.9619477751666338</v>
      </c>
      <c r="P37" s="7">
        <f>SUM(P5:P20,P30:P35)</f>
        <v>0</v>
      </c>
      <c r="Q37" s="7">
        <f>SUM(Q5:Q20,Q30:Q35)</f>
        <v>0</v>
      </c>
      <c r="R37" s="9"/>
      <c r="T37" s="47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</row>
    <row r="38" spans="1:256" s="46" customFormat="1" ht="23.25">
      <c r="A38" s="159" t="s">
        <v>43</v>
      </c>
      <c r="B38" s="159"/>
      <c r="C38" s="159"/>
      <c r="D38" s="159"/>
      <c r="E38" s="8">
        <f>(E37*100)/$M37</f>
        <v>0.5672942530625668</v>
      </c>
      <c r="F38" s="8">
        <f aca="true" t="shared" si="18" ref="F38:L38">(F37*100)/$M37</f>
        <v>5.6811641864671545</v>
      </c>
      <c r="G38" s="8">
        <f t="shared" si="18"/>
        <v>5.8373756474553975</v>
      </c>
      <c r="H38" s="8">
        <f t="shared" si="18"/>
        <v>12.094055742826605</v>
      </c>
      <c r="I38" s="8">
        <f t="shared" si="18"/>
        <v>13.335525774891064</v>
      </c>
      <c r="J38" s="8">
        <f t="shared" si="18"/>
        <v>17.40524541642687</v>
      </c>
      <c r="K38" s="8">
        <f t="shared" si="18"/>
        <v>11.888514346789444</v>
      </c>
      <c r="L38" s="8">
        <f t="shared" si="18"/>
        <v>33.190824632080904</v>
      </c>
      <c r="M38" s="8">
        <f>((M37-(P37+Q37))*100)/$M37</f>
        <v>100</v>
      </c>
      <c r="N38" s="14"/>
      <c r="O38" s="36"/>
      <c r="P38" s="8">
        <f>(P37*100)/$M37</f>
        <v>0</v>
      </c>
      <c r="Q38" s="8">
        <f>(Q37*100)/$M37</f>
        <v>0</v>
      </c>
      <c r="R38" s="11"/>
      <c r="S38" s="2"/>
      <c r="T38" s="1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32" s="46" customFormat="1" ht="23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39"/>
      <c r="P39" s="2"/>
      <c r="Q39" s="2"/>
      <c r="R39" s="2"/>
      <c r="S39" s="1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"/>
      <c r="AF39" s="2"/>
    </row>
    <row r="40" spans="1:19" s="46" customFormat="1" ht="23.25">
      <c r="A40" s="107"/>
      <c r="E40" s="107"/>
      <c r="F40" s="107"/>
      <c r="G40" s="107"/>
      <c r="H40" s="107"/>
      <c r="I40" s="107"/>
      <c r="J40" s="107"/>
      <c r="K40" s="107"/>
      <c r="L40" s="107"/>
      <c r="M40" s="107"/>
      <c r="N40" s="108"/>
      <c r="O40" s="109"/>
      <c r="P40" s="107"/>
      <c r="Q40" s="107"/>
      <c r="S40" s="1"/>
    </row>
    <row r="41" spans="1:19" s="46" customFormat="1" ht="23.25">
      <c r="A41" s="107"/>
      <c r="E41" s="107"/>
      <c r="F41" s="107"/>
      <c r="G41" s="107"/>
      <c r="H41" s="107"/>
      <c r="I41" s="107"/>
      <c r="J41" s="107"/>
      <c r="K41" s="107"/>
      <c r="L41" s="107"/>
      <c r="M41" s="107"/>
      <c r="N41" s="108"/>
      <c r="O41" s="109"/>
      <c r="P41" s="107"/>
      <c r="Q41" s="107"/>
      <c r="S41" s="1"/>
    </row>
    <row r="42" spans="1:19" s="46" customFormat="1" ht="23.25">
      <c r="A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109"/>
      <c r="P42" s="107"/>
      <c r="Q42" s="107"/>
      <c r="S42" s="1"/>
    </row>
    <row r="43" spans="1:19" s="46" customFormat="1" ht="23.25">
      <c r="A43" s="107"/>
      <c r="E43" s="107"/>
      <c r="F43" s="107"/>
      <c r="G43" s="107"/>
      <c r="H43" s="107"/>
      <c r="I43" s="107"/>
      <c r="J43" s="107"/>
      <c r="K43" s="107"/>
      <c r="L43" s="107"/>
      <c r="M43" s="107"/>
      <c r="N43" s="108"/>
      <c r="O43" s="109"/>
      <c r="P43" s="107"/>
      <c r="Q43" s="107"/>
      <c r="S43" s="1"/>
    </row>
    <row r="44" spans="1:19" s="46" customFormat="1" ht="23.25">
      <c r="A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9"/>
      <c r="P44" s="107"/>
      <c r="Q44" s="107"/>
      <c r="S44" s="1"/>
    </row>
    <row r="45" spans="1:19" s="46" customFormat="1" ht="23.25">
      <c r="A45" s="107"/>
      <c r="E45" s="107"/>
      <c r="F45" s="107"/>
      <c r="G45" s="107"/>
      <c r="H45" s="107"/>
      <c r="I45" s="107"/>
      <c r="J45" s="107"/>
      <c r="K45" s="107"/>
      <c r="L45" s="107"/>
      <c r="M45" s="107"/>
      <c r="N45" s="108"/>
      <c r="O45" s="109"/>
      <c r="P45" s="107"/>
      <c r="Q45" s="107"/>
      <c r="S45" s="1"/>
    </row>
    <row r="46" spans="1:19" s="46" customFormat="1" ht="23.25">
      <c r="A46" s="107"/>
      <c r="E46" s="107"/>
      <c r="F46" s="107"/>
      <c r="G46" s="107"/>
      <c r="H46" s="107"/>
      <c r="I46" s="107"/>
      <c r="J46" s="107"/>
      <c r="K46" s="107"/>
      <c r="L46" s="107"/>
      <c r="M46" s="107"/>
      <c r="N46" s="108"/>
      <c r="O46" s="109"/>
      <c r="P46" s="107"/>
      <c r="Q46" s="107"/>
      <c r="S46" s="1"/>
    </row>
    <row r="47" spans="1:32" ht="23.25">
      <c r="A47" s="107"/>
      <c r="B47" s="46"/>
      <c r="C47" s="46"/>
      <c r="D47" s="46"/>
      <c r="E47" s="107"/>
      <c r="F47" s="107"/>
      <c r="G47" s="107"/>
      <c r="H47" s="107"/>
      <c r="I47" s="107"/>
      <c r="J47" s="107"/>
      <c r="K47" s="107"/>
      <c r="L47" s="107"/>
      <c r="M47" s="107"/>
      <c r="N47" s="108"/>
      <c r="O47" s="109"/>
      <c r="P47" s="107"/>
      <c r="Q47" s="107"/>
      <c r="R47" s="46"/>
      <c r="S47" s="1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</row>
    <row r="48" spans="1:32" s="1" customFormat="1" ht="23.25">
      <c r="A48" s="3"/>
      <c r="B48"/>
      <c r="C48"/>
      <c r="D48"/>
      <c r="E48" s="3"/>
      <c r="F48" s="3"/>
      <c r="G48" s="3"/>
      <c r="H48" s="3"/>
      <c r="I48" s="3"/>
      <c r="J48" s="3"/>
      <c r="K48" s="3"/>
      <c r="L48" s="3"/>
      <c r="M48" s="3"/>
      <c r="N48" s="6"/>
      <c r="O48" s="42"/>
      <c r="P48" s="3"/>
      <c r="Q48" s="3"/>
      <c r="R48"/>
      <c r="U48"/>
      <c r="V48"/>
      <c r="W48"/>
      <c r="X48"/>
      <c r="Y48"/>
      <c r="Z48"/>
      <c r="AA48"/>
      <c r="AB48"/>
      <c r="AC48"/>
      <c r="AD48"/>
      <c r="AE48"/>
      <c r="AF48"/>
    </row>
    <row r="49" spans="1:18" s="1" customFormat="1" ht="29.25">
      <c r="A49" s="178" t="s">
        <v>48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32" s="17" customFormat="1" ht="29.25">
      <c r="A50" s="178" t="s">
        <v>556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18" s="17" customFormat="1" ht="23.25">
      <c r="A51" s="169" t="s">
        <v>22</v>
      </c>
      <c r="B51" s="169" t="s">
        <v>0</v>
      </c>
      <c r="C51" s="169" t="s">
        <v>32</v>
      </c>
      <c r="D51" s="169" t="s">
        <v>29</v>
      </c>
      <c r="E51" s="168" t="s">
        <v>17</v>
      </c>
      <c r="F51" s="168"/>
      <c r="G51" s="168"/>
      <c r="H51" s="168"/>
      <c r="I51" s="168"/>
      <c r="J51" s="168"/>
      <c r="K51" s="168"/>
      <c r="L51" s="168"/>
      <c r="M51" s="16" t="s">
        <v>16</v>
      </c>
      <c r="N51" s="163" t="s">
        <v>20</v>
      </c>
      <c r="O51" s="161" t="s">
        <v>21</v>
      </c>
      <c r="P51" s="68"/>
      <c r="Q51" s="68"/>
      <c r="R51" s="169" t="s">
        <v>3</v>
      </c>
    </row>
    <row r="52" spans="1:18" s="17" customFormat="1" ht="23.25">
      <c r="A52" s="169"/>
      <c r="B52" s="169"/>
      <c r="C52" s="169"/>
      <c r="D52" s="169"/>
      <c r="E52" s="15">
        <v>0</v>
      </c>
      <c r="F52" s="15">
        <v>1</v>
      </c>
      <c r="G52" s="15">
        <v>1.5</v>
      </c>
      <c r="H52" s="15">
        <v>2</v>
      </c>
      <c r="I52" s="15">
        <v>2.5</v>
      </c>
      <c r="J52" s="15">
        <v>3</v>
      </c>
      <c r="K52" s="15">
        <v>3.5</v>
      </c>
      <c r="L52" s="15">
        <v>4</v>
      </c>
      <c r="M52" s="18" t="s">
        <v>19</v>
      </c>
      <c r="N52" s="163"/>
      <c r="O52" s="161"/>
      <c r="P52" s="69" t="s">
        <v>1</v>
      </c>
      <c r="Q52" s="69" t="s">
        <v>2</v>
      </c>
      <c r="R52" s="169"/>
    </row>
    <row r="53" spans="1:18" s="17" customFormat="1" ht="21.75">
      <c r="A53" s="95" t="s">
        <v>26</v>
      </c>
      <c r="B53" s="72" t="s">
        <v>525</v>
      </c>
      <c r="C53" s="24" t="s">
        <v>585</v>
      </c>
      <c r="D53" s="24" t="s">
        <v>30</v>
      </c>
      <c r="E53" s="28">
        <v>4</v>
      </c>
      <c r="F53" s="28">
        <v>4</v>
      </c>
      <c r="G53" s="28">
        <v>0</v>
      </c>
      <c r="H53" s="28">
        <v>3</v>
      </c>
      <c r="I53" s="28">
        <v>1</v>
      </c>
      <c r="J53" s="28">
        <v>58</v>
      </c>
      <c r="K53" s="28">
        <v>24</v>
      </c>
      <c r="L53" s="28">
        <v>433</v>
      </c>
      <c r="M53" s="15">
        <f aca="true" t="shared" si="19" ref="M53:M63">SUM(E53:L53)</f>
        <v>527</v>
      </c>
      <c r="N53" s="19">
        <f aca="true" t="shared" si="20" ref="N53:N63">((4*L53)+(3.5*K53)+(3*J53)+(2.5*I53)+(2*H53)+(1.5*G53)+(F53))/M53</f>
        <v>3.799810246679317</v>
      </c>
      <c r="O53" s="35">
        <f aca="true" t="shared" si="21" ref="O53:O63">SQRT((16*L53+12.25*K53+9*J53+6.25*I53+4*H53+2.25*G53+F53)/M53-(N53^2))</f>
        <v>0.5460397025702903</v>
      </c>
      <c r="P53" s="28">
        <v>0</v>
      </c>
      <c r="Q53" s="28">
        <v>0</v>
      </c>
      <c r="R53" s="95" t="s">
        <v>565</v>
      </c>
    </row>
    <row r="54" spans="1:18" s="17" customFormat="1" ht="21.75">
      <c r="A54" s="20"/>
      <c r="B54" s="72" t="s">
        <v>99</v>
      </c>
      <c r="C54" s="24" t="s">
        <v>339</v>
      </c>
      <c r="D54" s="24" t="s">
        <v>31</v>
      </c>
      <c r="E54" s="28">
        <v>12</v>
      </c>
      <c r="F54" s="28">
        <v>56</v>
      </c>
      <c r="G54" s="28">
        <v>40</v>
      </c>
      <c r="H54" s="28">
        <v>58</v>
      </c>
      <c r="I54" s="28">
        <v>47</v>
      </c>
      <c r="J54" s="28">
        <v>43</v>
      </c>
      <c r="K54" s="28">
        <v>54</v>
      </c>
      <c r="L54" s="28">
        <v>217</v>
      </c>
      <c r="M54" s="15">
        <f t="shared" si="19"/>
        <v>527</v>
      </c>
      <c r="N54" s="19">
        <f t="shared" si="20"/>
        <v>2.913662239089184</v>
      </c>
      <c r="O54" s="35">
        <f t="shared" si="21"/>
        <v>1.167492676497237</v>
      </c>
      <c r="P54" s="28">
        <v>0</v>
      </c>
      <c r="Q54" s="28">
        <v>0</v>
      </c>
      <c r="R54" s="95" t="s">
        <v>565</v>
      </c>
    </row>
    <row r="55" spans="1:18" s="17" customFormat="1" ht="21.75">
      <c r="A55" s="20"/>
      <c r="B55" s="72" t="s">
        <v>100</v>
      </c>
      <c r="C55" s="24" t="s">
        <v>341</v>
      </c>
      <c r="D55" s="24" t="s">
        <v>31</v>
      </c>
      <c r="E55" s="28">
        <v>14</v>
      </c>
      <c r="F55" s="28">
        <v>11</v>
      </c>
      <c r="G55" s="28">
        <v>16</v>
      </c>
      <c r="H55" s="28">
        <v>62</v>
      </c>
      <c r="I55" s="28">
        <v>98</v>
      </c>
      <c r="J55" s="28">
        <v>111</v>
      </c>
      <c r="K55" s="28">
        <v>64</v>
      </c>
      <c r="L55" s="28">
        <v>151</v>
      </c>
      <c r="M55" s="15">
        <f t="shared" si="19"/>
        <v>527</v>
      </c>
      <c r="N55" s="19">
        <f t="shared" si="20"/>
        <v>2.969639468690702</v>
      </c>
      <c r="O55" s="35">
        <f t="shared" si="21"/>
        <v>0.9332709931619625</v>
      </c>
      <c r="P55" s="28">
        <v>0</v>
      </c>
      <c r="Q55" s="28">
        <v>0</v>
      </c>
      <c r="R55" s="28" t="s">
        <v>566</v>
      </c>
    </row>
    <row r="56" spans="1:18" s="17" customFormat="1" ht="21.75">
      <c r="A56" s="20"/>
      <c r="B56" s="72" t="s">
        <v>434</v>
      </c>
      <c r="C56" s="24" t="s">
        <v>435</v>
      </c>
      <c r="D56" s="24" t="s">
        <v>31</v>
      </c>
      <c r="E56" s="28">
        <v>24</v>
      </c>
      <c r="F56" s="28">
        <v>15</v>
      </c>
      <c r="G56" s="28">
        <v>10</v>
      </c>
      <c r="H56" s="28">
        <v>23</v>
      </c>
      <c r="I56" s="28">
        <v>34</v>
      </c>
      <c r="J56" s="28">
        <v>78</v>
      </c>
      <c r="K56" s="28">
        <v>73</v>
      </c>
      <c r="L56" s="28">
        <v>270</v>
      </c>
      <c r="M56" s="15">
        <f t="shared" si="19"/>
        <v>527</v>
      </c>
      <c r="N56" s="19">
        <f t="shared" si="20"/>
        <v>3.2836812144212524</v>
      </c>
      <c r="O56" s="35">
        <f t="shared" si="21"/>
        <v>1.045310898110138</v>
      </c>
      <c r="P56" s="28">
        <v>0</v>
      </c>
      <c r="Q56" s="28">
        <v>0</v>
      </c>
      <c r="R56" s="28" t="s">
        <v>566</v>
      </c>
    </row>
    <row r="57" spans="1:18" s="17" customFormat="1" ht="21.75">
      <c r="A57" s="20"/>
      <c r="B57" s="72" t="s">
        <v>436</v>
      </c>
      <c r="C57" s="24" t="s">
        <v>101</v>
      </c>
      <c r="D57" s="24" t="s">
        <v>31</v>
      </c>
      <c r="E57" s="28">
        <v>11</v>
      </c>
      <c r="F57" s="28">
        <v>0</v>
      </c>
      <c r="G57" s="28">
        <v>0</v>
      </c>
      <c r="H57" s="28">
        <v>76</v>
      </c>
      <c r="I57" s="28">
        <v>157</v>
      </c>
      <c r="J57" s="28">
        <v>89</v>
      </c>
      <c r="K57" s="28">
        <v>77</v>
      </c>
      <c r="L57" s="28">
        <v>115</v>
      </c>
      <c r="M57" s="15">
        <f>SUM(E57:L57)</f>
        <v>525</v>
      </c>
      <c r="N57" s="19">
        <f>((4*L57)+(3.5*K57)+(3*J57)+(2.5*I57)+(2*H57)+(1.5*G57)+(F57))/M57</f>
        <v>2.935238095238095</v>
      </c>
      <c r="O57" s="35">
        <f>SQRT((16*L57+12.25*K57+9*J57+6.25*I57+4*H57+2.25*G57+F57)/M57-(N57^2))</f>
        <v>0.8121671130384024</v>
      </c>
      <c r="P57" s="28">
        <v>2</v>
      </c>
      <c r="Q57" s="28">
        <v>0</v>
      </c>
      <c r="R57" s="28" t="s">
        <v>566</v>
      </c>
    </row>
    <row r="58" spans="1:18" s="17" customFormat="1" ht="21.75">
      <c r="A58" s="15" t="s">
        <v>27</v>
      </c>
      <c r="B58" s="28" t="s">
        <v>594</v>
      </c>
      <c r="C58" s="24" t="s">
        <v>587</v>
      </c>
      <c r="D58" s="24" t="s">
        <v>30</v>
      </c>
      <c r="E58" s="28">
        <v>6</v>
      </c>
      <c r="F58" s="28">
        <v>5</v>
      </c>
      <c r="G58" s="28">
        <v>3</v>
      </c>
      <c r="H58" s="28">
        <v>9</v>
      </c>
      <c r="I58" s="28">
        <v>3</v>
      </c>
      <c r="J58" s="28">
        <v>15</v>
      </c>
      <c r="K58" s="28">
        <v>34</v>
      </c>
      <c r="L58" s="28">
        <v>452</v>
      </c>
      <c r="M58" s="15">
        <f>SUM(E58:L58)</f>
        <v>527</v>
      </c>
      <c r="N58" s="19">
        <f>((4*L58)+(3.5*K58)+(3*J58)+(2.5*I58)+(2*H58)+(1.5*G58)+(F58))/M58</f>
        <v>3.8083491461100567</v>
      </c>
      <c r="O58" s="35">
        <f>SQRT((16*L58+12.25*K58+9*J58+6.25*I58+4*H58+2.25*G58+F58)/M58-(N58^2))</f>
        <v>0.6261888332979842</v>
      </c>
      <c r="P58" s="28">
        <v>0</v>
      </c>
      <c r="Q58" s="28">
        <v>0</v>
      </c>
      <c r="R58" s="28" t="s">
        <v>567</v>
      </c>
    </row>
    <row r="59" spans="1:18" s="17" customFormat="1" ht="21.75">
      <c r="A59" s="16" t="s">
        <v>18</v>
      </c>
      <c r="B59" s="28" t="s">
        <v>139</v>
      </c>
      <c r="C59" s="24" t="s">
        <v>276</v>
      </c>
      <c r="D59" s="24" t="s">
        <v>31</v>
      </c>
      <c r="E59" s="28">
        <v>9</v>
      </c>
      <c r="F59" s="28">
        <v>53</v>
      </c>
      <c r="G59" s="28">
        <v>61</v>
      </c>
      <c r="H59" s="28">
        <v>102</v>
      </c>
      <c r="I59" s="28">
        <v>82</v>
      </c>
      <c r="J59" s="28">
        <v>48</v>
      </c>
      <c r="K59" s="28">
        <v>41</v>
      </c>
      <c r="L59" s="28">
        <v>132</v>
      </c>
      <c r="M59" s="15">
        <f t="shared" si="19"/>
        <v>528</v>
      </c>
      <c r="N59" s="19">
        <f t="shared" si="20"/>
        <v>2.5928030303030303</v>
      </c>
      <c r="O59" s="35">
        <f t="shared" si="21"/>
        <v>1.0726036111525468</v>
      </c>
      <c r="P59" s="28">
        <v>0</v>
      </c>
      <c r="Q59" s="28">
        <v>0</v>
      </c>
      <c r="R59" s="28" t="s">
        <v>567</v>
      </c>
    </row>
    <row r="60" spans="1:27" s="17" customFormat="1" ht="23.25">
      <c r="A60" s="20"/>
      <c r="B60" s="28" t="s">
        <v>140</v>
      </c>
      <c r="C60" s="24" t="s">
        <v>359</v>
      </c>
      <c r="D60" s="24" t="s">
        <v>31</v>
      </c>
      <c r="E60" s="28">
        <v>27</v>
      </c>
      <c r="F60" s="28">
        <v>41</v>
      </c>
      <c r="G60" s="28">
        <v>45</v>
      </c>
      <c r="H60" s="28">
        <v>73</v>
      </c>
      <c r="I60" s="28">
        <v>59</v>
      </c>
      <c r="J60" s="28">
        <v>71</v>
      </c>
      <c r="K60" s="28">
        <v>61</v>
      </c>
      <c r="L60" s="28">
        <v>151</v>
      </c>
      <c r="M60" s="15">
        <f t="shared" si="19"/>
        <v>528</v>
      </c>
      <c r="N60" s="19">
        <f t="shared" si="20"/>
        <v>2.7130681818181817</v>
      </c>
      <c r="O60" s="35">
        <f t="shared" si="21"/>
        <v>1.166758516037136</v>
      </c>
      <c r="P60" s="28">
        <v>0</v>
      </c>
      <c r="Q60" s="28">
        <v>0</v>
      </c>
      <c r="R60" s="28" t="s">
        <v>567</v>
      </c>
      <c r="T60" s="12" t="s">
        <v>18</v>
      </c>
      <c r="U60" s="63"/>
      <c r="V60" s="63"/>
      <c r="W60" s="63"/>
      <c r="X60" s="63"/>
      <c r="Y60" s="63"/>
      <c r="Z60" s="63"/>
      <c r="AA60" s="63"/>
    </row>
    <row r="61" spans="1:28" s="17" customFormat="1" ht="23.25">
      <c r="A61" s="20"/>
      <c r="B61" s="28" t="s">
        <v>595</v>
      </c>
      <c r="C61" s="24" t="s">
        <v>589</v>
      </c>
      <c r="D61" s="24" t="s">
        <v>30</v>
      </c>
      <c r="E61" s="28">
        <v>9</v>
      </c>
      <c r="F61" s="28">
        <v>0</v>
      </c>
      <c r="G61" s="28">
        <v>5</v>
      </c>
      <c r="H61" s="28">
        <v>0</v>
      </c>
      <c r="I61" s="28">
        <v>7</v>
      </c>
      <c r="J61" s="28">
        <v>27</v>
      </c>
      <c r="K61" s="28">
        <v>33</v>
      </c>
      <c r="L61" s="28">
        <v>446</v>
      </c>
      <c r="M61" s="15">
        <f t="shared" si="19"/>
        <v>527</v>
      </c>
      <c r="N61" s="19">
        <f t="shared" si="20"/>
        <v>3.8055028462998104</v>
      </c>
      <c r="O61" s="35">
        <f t="shared" si="21"/>
        <v>0.6256898155220875</v>
      </c>
      <c r="P61" s="28">
        <v>0</v>
      </c>
      <c r="Q61" s="28">
        <v>1</v>
      </c>
      <c r="R61" s="28" t="s">
        <v>568</v>
      </c>
      <c r="T61" s="12"/>
      <c r="U61" s="12"/>
      <c r="V61" s="12"/>
      <c r="W61" s="12"/>
      <c r="X61" s="12"/>
      <c r="Y61" s="12"/>
      <c r="Z61" s="12"/>
      <c r="AA61" s="12"/>
      <c r="AB61" s="1"/>
    </row>
    <row r="62" spans="1:28" s="17" customFormat="1" ht="23.25">
      <c r="A62" s="20"/>
      <c r="B62" s="28" t="s">
        <v>141</v>
      </c>
      <c r="C62" s="24" t="s">
        <v>360</v>
      </c>
      <c r="D62" s="24" t="s">
        <v>31</v>
      </c>
      <c r="E62" s="28">
        <v>26</v>
      </c>
      <c r="F62" s="28">
        <v>33</v>
      </c>
      <c r="G62" s="28">
        <v>52</v>
      </c>
      <c r="H62" s="28">
        <v>42</v>
      </c>
      <c r="I62" s="28">
        <v>46</v>
      </c>
      <c r="J62" s="28">
        <v>41</v>
      </c>
      <c r="K62" s="28">
        <v>65</v>
      </c>
      <c r="L62" s="28">
        <v>223</v>
      </c>
      <c r="M62" s="15">
        <f>SUM(E62:L62)</f>
        <v>528</v>
      </c>
      <c r="N62" s="19">
        <f>((4*L62)+(3.5*K62)+(3*J62)+(2.5*I62)+(2*H62)+(1.5*G62)+(F62))/M62</f>
        <v>2.940340909090909</v>
      </c>
      <c r="O62" s="35">
        <f>SQRT((16*L62+12.25*K62+9*J62+6.25*I62+4*H62+2.25*G62+F62)/M62-(N62^2))</f>
        <v>1.21064622318842</v>
      </c>
      <c r="P62" s="28">
        <v>0</v>
      </c>
      <c r="Q62" s="28">
        <v>0</v>
      </c>
      <c r="R62" s="28" t="s">
        <v>568</v>
      </c>
      <c r="T62" s="12"/>
      <c r="U62" s="12"/>
      <c r="V62" s="12"/>
      <c r="W62" s="12"/>
      <c r="X62" s="12"/>
      <c r="Y62" s="12"/>
      <c r="Z62" s="12"/>
      <c r="AA62" s="12"/>
      <c r="AB62" s="1"/>
    </row>
    <row r="63" spans="1:28" s="17" customFormat="1" ht="23.25">
      <c r="A63" s="20"/>
      <c r="B63" s="28" t="s">
        <v>526</v>
      </c>
      <c r="C63" s="24" t="s">
        <v>278</v>
      </c>
      <c r="D63" s="24" t="s">
        <v>31</v>
      </c>
      <c r="E63" s="28">
        <v>23</v>
      </c>
      <c r="F63" s="28">
        <v>31</v>
      </c>
      <c r="G63" s="28">
        <v>31</v>
      </c>
      <c r="H63" s="28">
        <v>61</v>
      </c>
      <c r="I63" s="28">
        <v>64</v>
      </c>
      <c r="J63" s="28">
        <v>81</v>
      </c>
      <c r="K63" s="28">
        <v>71</v>
      </c>
      <c r="L63" s="28">
        <v>161</v>
      </c>
      <c r="M63" s="15">
        <f t="shared" si="19"/>
        <v>523</v>
      </c>
      <c r="N63" s="19">
        <f t="shared" si="20"/>
        <v>2.858508604206501</v>
      </c>
      <c r="O63" s="35">
        <f t="shared" si="21"/>
        <v>1.1114127546107422</v>
      </c>
      <c r="P63" s="28">
        <v>0</v>
      </c>
      <c r="Q63" s="28">
        <v>5</v>
      </c>
      <c r="R63" s="28" t="s">
        <v>568</v>
      </c>
      <c r="T63" s="12"/>
      <c r="U63" s="12"/>
      <c r="V63" s="12"/>
      <c r="W63" s="12"/>
      <c r="X63" s="12"/>
      <c r="Y63" s="12"/>
      <c r="Z63" s="12"/>
      <c r="AA63" s="12"/>
      <c r="AB63" s="1"/>
    </row>
    <row r="64" spans="1:28" s="17" customFormat="1" ht="23.25">
      <c r="A64" s="20"/>
      <c r="B64" s="28" t="s">
        <v>527</v>
      </c>
      <c r="C64" s="24" t="s">
        <v>528</v>
      </c>
      <c r="D64" s="24" t="s">
        <v>31</v>
      </c>
      <c r="E64" s="28">
        <v>9</v>
      </c>
      <c r="F64" s="28">
        <v>23</v>
      </c>
      <c r="G64" s="28">
        <v>36</v>
      </c>
      <c r="H64" s="28">
        <v>48</v>
      </c>
      <c r="I64" s="28">
        <v>85</v>
      </c>
      <c r="J64" s="28">
        <v>122</v>
      </c>
      <c r="K64" s="28">
        <v>94</v>
      </c>
      <c r="L64" s="28">
        <v>104</v>
      </c>
      <c r="M64" s="15">
        <f>SUM(E64:L64)</f>
        <v>521</v>
      </c>
      <c r="N64" s="19">
        <f>((4*L64)+(3.5*K64)+(3*J64)+(2.5*I64)+(2*H64)+(1.5*G64)+(F64))/M64</f>
        <v>2.8723608445297506</v>
      </c>
      <c r="O64" s="35">
        <f>SQRT((16*L64+12.25*K64+9*J64+6.25*I64+4*H64+2.25*G64+F64)/M64-(N64^2))</f>
        <v>0.9213421697629752</v>
      </c>
      <c r="P64" s="28">
        <v>7</v>
      </c>
      <c r="Q64" s="28">
        <v>0</v>
      </c>
      <c r="R64" s="28" t="s">
        <v>568</v>
      </c>
      <c r="T64" s="12"/>
      <c r="U64" s="12"/>
      <c r="V64" s="12"/>
      <c r="W64" s="12"/>
      <c r="X64" s="12"/>
      <c r="Y64" s="12"/>
      <c r="Z64" s="12"/>
      <c r="AA64" s="12"/>
      <c r="AB64" s="1"/>
    </row>
    <row r="65" spans="1:28" s="17" customFormat="1" ht="23.25">
      <c r="A65" s="81"/>
      <c r="B65" s="82"/>
      <c r="C65" s="100"/>
      <c r="D65" s="100"/>
      <c r="E65" s="82"/>
      <c r="F65" s="82"/>
      <c r="G65" s="82"/>
      <c r="H65" s="82"/>
      <c r="I65" s="82"/>
      <c r="J65" s="82"/>
      <c r="K65" s="82"/>
      <c r="L65" s="82"/>
      <c r="M65" s="81"/>
      <c r="N65" s="83"/>
      <c r="O65" s="84"/>
      <c r="P65" s="82"/>
      <c r="Q65" s="82"/>
      <c r="R65" s="82"/>
      <c r="T65" s="12"/>
      <c r="U65" s="12"/>
      <c r="V65" s="12"/>
      <c r="W65" s="12"/>
      <c r="X65" s="12"/>
      <c r="Y65" s="12"/>
      <c r="Z65" s="12"/>
      <c r="AA65" s="12"/>
      <c r="AB65" s="1"/>
    </row>
    <row r="66" spans="1:28" s="17" customFormat="1" ht="23.25">
      <c r="A66" s="43"/>
      <c r="B66" s="103"/>
      <c r="C66" s="63"/>
      <c r="D66" s="63"/>
      <c r="E66" s="103"/>
      <c r="F66" s="103"/>
      <c r="G66" s="103"/>
      <c r="H66" s="103"/>
      <c r="I66" s="103"/>
      <c r="J66" s="103"/>
      <c r="K66" s="103"/>
      <c r="L66" s="103"/>
      <c r="M66" s="43"/>
      <c r="N66" s="59"/>
      <c r="O66" s="60"/>
      <c r="P66" s="103"/>
      <c r="Q66" s="103"/>
      <c r="R66" s="103"/>
      <c r="T66" s="12"/>
      <c r="U66" s="12"/>
      <c r="V66" s="12"/>
      <c r="W66" s="12"/>
      <c r="X66" s="12"/>
      <c r="Y66" s="12"/>
      <c r="Z66" s="12"/>
      <c r="AA66" s="12"/>
      <c r="AB66" s="1"/>
    </row>
    <row r="67" spans="1:28" s="17" customFormat="1" ht="23.25">
      <c r="A67" s="43"/>
      <c r="B67" s="103"/>
      <c r="C67" s="63"/>
      <c r="D67" s="63"/>
      <c r="E67" s="103"/>
      <c r="F67" s="103"/>
      <c r="G67" s="103"/>
      <c r="H67" s="103"/>
      <c r="I67" s="103"/>
      <c r="J67" s="103"/>
      <c r="K67" s="103"/>
      <c r="L67" s="103"/>
      <c r="M67" s="43"/>
      <c r="N67" s="59"/>
      <c r="O67" s="60"/>
      <c r="P67" s="103"/>
      <c r="Q67" s="103"/>
      <c r="R67" s="103"/>
      <c r="T67" s="12"/>
      <c r="U67" s="12"/>
      <c r="V67" s="12"/>
      <c r="W67" s="12"/>
      <c r="X67" s="12"/>
      <c r="Y67" s="12"/>
      <c r="Z67" s="12"/>
      <c r="AA67" s="12"/>
      <c r="AB67" s="1"/>
    </row>
    <row r="68" spans="1:28" s="17" customFormat="1" ht="23.25">
      <c r="A68" s="43"/>
      <c r="B68" s="103"/>
      <c r="C68" s="63"/>
      <c r="D68" s="63"/>
      <c r="E68" s="103"/>
      <c r="F68" s="103"/>
      <c r="G68" s="103"/>
      <c r="H68" s="103"/>
      <c r="I68" s="103"/>
      <c r="J68" s="103"/>
      <c r="K68" s="103"/>
      <c r="L68" s="103"/>
      <c r="M68" s="43"/>
      <c r="N68" s="59"/>
      <c r="O68" s="60"/>
      <c r="P68" s="103"/>
      <c r="Q68" s="103"/>
      <c r="R68" s="103"/>
      <c r="T68" s="12"/>
      <c r="U68" s="12"/>
      <c r="V68" s="12"/>
      <c r="W68" s="12"/>
      <c r="X68" s="12"/>
      <c r="Y68" s="12"/>
      <c r="Z68" s="12"/>
      <c r="AA68" s="12"/>
      <c r="AB68" s="1"/>
    </row>
    <row r="69" spans="1:28" s="17" customFormat="1" ht="23.25">
      <c r="A69" s="43"/>
      <c r="B69" s="103"/>
      <c r="C69" s="63"/>
      <c r="D69" s="63"/>
      <c r="E69" s="103"/>
      <c r="F69" s="103"/>
      <c r="G69" s="103"/>
      <c r="H69" s="103"/>
      <c r="I69" s="103"/>
      <c r="J69" s="103"/>
      <c r="K69" s="103"/>
      <c r="L69" s="103"/>
      <c r="M69" s="43"/>
      <c r="N69" s="59"/>
      <c r="O69" s="60"/>
      <c r="P69" s="103"/>
      <c r="Q69" s="103"/>
      <c r="R69" s="103"/>
      <c r="T69" s="12"/>
      <c r="U69" s="12"/>
      <c r="V69" s="12"/>
      <c r="W69" s="12"/>
      <c r="X69" s="12"/>
      <c r="Y69" s="12"/>
      <c r="Z69" s="12"/>
      <c r="AA69" s="12"/>
      <c r="AB69" s="1"/>
    </row>
    <row r="70" spans="1:28" s="17" customFormat="1" ht="23.25">
      <c r="A70" s="43"/>
      <c r="B70" s="103"/>
      <c r="C70" s="63"/>
      <c r="D70" s="63"/>
      <c r="E70" s="103"/>
      <c r="F70" s="103"/>
      <c r="G70" s="103"/>
      <c r="H70" s="103"/>
      <c r="I70" s="103"/>
      <c r="J70" s="103"/>
      <c r="K70" s="103"/>
      <c r="L70" s="103"/>
      <c r="M70" s="43"/>
      <c r="N70" s="59"/>
      <c r="O70" s="60"/>
      <c r="P70" s="103"/>
      <c r="Q70" s="103"/>
      <c r="R70" s="103"/>
      <c r="T70" s="12"/>
      <c r="U70" s="12"/>
      <c r="V70" s="12"/>
      <c r="W70" s="12"/>
      <c r="X70" s="12"/>
      <c r="Y70" s="12"/>
      <c r="Z70" s="12"/>
      <c r="AA70" s="12"/>
      <c r="AB70" s="1"/>
    </row>
    <row r="71" spans="1:32" s="1" customFormat="1" ht="23.25">
      <c r="A71" s="43"/>
      <c r="B71" s="103"/>
      <c r="C71" s="63"/>
      <c r="D71" s="63"/>
      <c r="E71" s="103"/>
      <c r="F71" s="103"/>
      <c r="G71" s="103"/>
      <c r="H71" s="103"/>
      <c r="I71" s="103"/>
      <c r="J71" s="103"/>
      <c r="K71" s="103"/>
      <c r="L71" s="103"/>
      <c r="M71" s="43"/>
      <c r="N71" s="59"/>
      <c r="O71" s="60"/>
      <c r="P71" s="103"/>
      <c r="Q71" s="103"/>
      <c r="R71" s="103"/>
      <c r="U71" s="12"/>
      <c r="V71" s="12"/>
      <c r="W71" s="12"/>
      <c r="X71" s="12"/>
      <c r="Y71" s="12"/>
      <c r="Z71" s="12"/>
      <c r="AA71" s="12"/>
      <c r="AC71" s="17"/>
      <c r="AD71" s="17"/>
      <c r="AE71" s="17"/>
      <c r="AF71" s="17"/>
    </row>
    <row r="72" spans="1:18" s="1" customFormat="1" ht="29.25">
      <c r="A72" s="178" t="s">
        <v>48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32" s="17" customFormat="1" ht="29.25">
      <c r="A73" s="178" t="s">
        <v>556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18" s="17" customFormat="1" ht="23.25">
      <c r="A74" s="169" t="s">
        <v>22</v>
      </c>
      <c r="B74" s="169" t="s">
        <v>0</v>
      </c>
      <c r="C74" s="169" t="s">
        <v>32</v>
      </c>
      <c r="D74" s="169" t="s">
        <v>29</v>
      </c>
      <c r="E74" s="168" t="s">
        <v>17</v>
      </c>
      <c r="F74" s="168"/>
      <c r="G74" s="168"/>
      <c r="H74" s="168"/>
      <c r="I74" s="168"/>
      <c r="J74" s="168"/>
      <c r="K74" s="168"/>
      <c r="L74" s="168"/>
      <c r="M74" s="16" t="s">
        <v>16</v>
      </c>
      <c r="N74" s="163" t="s">
        <v>20</v>
      </c>
      <c r="O74" s="161" t="s">
        <v>21</v>
      </c>
      <c r="P74" s="68"/>
      <c r="Q74" s="68"/>
      <c r="R74" s="169" t="s">
        <v>3</v>
      </c>
    </row>
    <row r="75" spans="1:18" s="17" customFormat="1" ht="23.25">
      <c r="A75" s="169"/>
      <c r="B75" s="169"/>
      <c r="C75" s="169"/>
      <c r="D75" s="169"/>
      <c r="E75" s="15">
        <v>0</v>
      </c>
      <c r="F75" s="15">
        <v>1</v>
      </c>
      <c r="G75" s="15">
        <v>1.5</v>
      </c>
      <c r="H75" s="15">
        <v>2</v>
      </c>
      <c r="I75" s="15">
        <v>2.5</v>
      </c>
      <c r="J75" s="15">
        <v>3</v>
      </c>
      <c r="K75" s="15">
        <v>3.5</v>
      </c>
      <c r="L75" s="15">
        <v>4</v>
      </c>
      <c r="M75" s="18" t="s">
        <v>19</v>
      </c>
      <c r="N75" s="163"/>
      <c r="O75" s="161"/>
      <c r="P75" s="69" t="s">
        <v>1</v>
      </c>
      <c r="Q75" s="69" t="s">
        <v>2</v>
      </c>
      <c r="R75" s="169"/>
    </row>
    <row r="76" spans="1:18" s="17" customFormat="1" ht="21.75">
      <c r="A76" s="18" t="s">
        <v>28</v>
      </c>
      <c r="B76" s="3" t="s">
        <v>596</v>
      </c>
      <c r="C76" s="111" t="s">
        <v>85</v>
      </c>
      <c r="D76" s="111" t="s">
        <v>31</v>
      </c>
      <c r="E76" s="97">
        <v>0</v>
      </c>
      <c r="F76" s="97">
        <v>5</v>
      </c>
      <c r="G76" s="97">
        <v>4</v>
      </c>
      <c r="H76" s="97">
        <v>28</v>
      </c>
      <c r="I76" s="97">
        <v>38</v>
      </c>
      <c r="J76" s="97">
        <v>67</v>
      </c>
      <c r="K76" s="97">
        <v>77</v>
      </c>
      <c r="L76" s="97">
        <v>319</v>
      </c>
      <c r="M76" s="18">
        <f aca="true" t="shared" si="22" ref="M76:M81">SUM(E76:L76)</f>
        <v>538</v>
      </c>
      <c r="N76" s="50">
        <f aca="true" t="shared" si="23" ref="N76:N81">((4*L76)+(3.5*K76)+(3*J76)+(2.5*I76)+(2*H76)+(1.5*G76)+(F76))/M76</f>
        <v>3.5473977695167287</v>
      </c>
      <c r="O76" s="104">
        <f aca="true" t="shared" si="24" ref="O76:O81">SQRT((16*L76+12.25*K76+9*J76+6.25*I76+4*H76+2.25*G76+F76)/M76-(N76^2))</f>
        <v>0.672814314653352</v>
      </c>
      <c r="P76" s="97">
        <v>0</v>
      </c>
      <c r="Q76" s="97">
        <v>7</v>
      </c>
      <c r="R76" s="140" t="s">
        <v>569</v>
      </c>
    </row>
    <row r="77" spans="1:18" s="17" customFormat="1" ht="21.75">
      <c r="A77" s="16"/>
      <c r="B77" s="28" t="s">
        <v>597</v>
      </c>
      <c r="C77" s="111" t="s">
        <v>298</v>
      </c>
      <c r="D77" s="111" t="s">
        <v>31</v>
      </c>
      <c r="E77" s="97">
        <v>0</v>
      </c>
      <c r="F77" s="97">
        <v>23</v>
      </c>
      <c r="G77" s="97">
        <v>19</v>
      </c>
      <c r="H77" s="97">
        <v>88</v>
      </c>
      <c r="I77" s="97">
        <v>94</v>
      </c>
      <c r="J77" s="97">
        <v>103</v>
      </c>
      <c r="K77" s="97">
        <v>84</v>
      </c>
      <c r="L77" s="97">
        <v>126</v>
      </c>
      <c r="M77" s="18">
        <f t="shared" si="22"/>
        <v>537</v>
      </c>
      <c r="N77" s="50">
        <f t="shared" si="23"/>
        <v>2.9227188081936686</v>
      </c>
      <c r="O77" s="104">
        <f t="shared" si="24"/>
        <v>0.8522539188294879</v>
      </c>
      <c r="P77" s="97">
        <v>0</v>
      </c>
      <c r="Q77" s="97">
        <v>7</v>
      </c>
      <c r="R77" s="140" t="s">
        <v>569</v>
      </c>
    </row>
    <row r="78" spans="1:18" s="17" customFormat="1" ht="21.75">
      <c r="A78" s="20"/>
      <c r="B78" s="28" t="s">
        <v>598</v>
      </c>
      <c r="C78" s="24" t="s">
        <v>101</v>
      </c>
      <c r="D78" s="24" t="s">
        <v>31</v>
      </c>
      <c r="E78" s="28">
        <v>9</v>
      </c>
      <c r="F78" s="28">
        <v>77</v>
      </c>
      <c r="G78" s="28">
        <v>56</v>
      </c>
      <c r="H78" s="28">
        <v>74</v>
      </c>
      <c r="I78" s="28">
        <v>63</v>
      </c>
      <c r="J78" s="28">
        <v>74</v>
      </c>
      <c r="K78" s="28">
        <v>54</v>
      </c>
      <c r="L78" s="28">
        <v>139</v>
      </c>
      <c r="M78" s="15">
        <f t="shared" si="22"/>
        <v>546</v>
      </c>
      <c r="N78" s="19">
        <f t="shared" si="23"/>
        <v>2.6254578754578755</v>
      </c>
      <c r="O78" s="35">
        <f t="shared" si="24"/>
        <v>1.116522708612876</v>
      </c>
      <c r="P78" s="28">
        <v>0</v>
      </c>
      <c r="Q78" s="28">
        <v>0</v>
      </c>
      <c r="R78" s="141" t="s">
        <v>569</v>
      </c>
    </row>
    <row r="79" spans="1:28" s="17" customFormat="1" ht="23.25">
      <c r="A79" s="20"/>
      <c r="B79" s="28" t="s">
        <v>233</v>
      </c>
      <c r="C79" s="24" t="s">
        <v>300</v>
      </c>
      <c r="D79" s="24" t="s">
        <v>31</v>
      </c>
      <c r="E79" s="28">
        <v>8</v>
      </c>
      <c r="F79" s="28">
        <v>8</v>
      </c>
      <c r="G79" s="28">
        <v>3</v>
      </c>
      <c r="H79" s="28">
        <v>12</v>
      </c>
      <c r="I79" s="28">
        <v>31</v>
      </c>
      <c r="J79" s="28">
        <v>83</v>
      </c>
      <c r="K79" s="28">
        <v>158</v>
      </c>
      <c r="L79" s="28">
        <v>245</v>
      </c>
      <c r="M79" s="15">
        <f t="shared" si="22"/>
        <v>548</v>
      </c>
      <c r="N79" s="19">
        <f t="shared" si="23"/>
        <v>3.45985401459854</v>
      </c>
      <c r="O79" s="35">
        <f t="shared" si="24"/>
        <v>0.7388054922174031</v>
      </c>
      <c r="P79" s="28">
        <v>0</v>
      </c>
      <c r="Q79" s="28">
        <v>5</v>
      </c>
      <c r="R79" s="28" t="s">
        <v>570</v>
      </c>
      <c r="T79" s="1"/>
      <c r="U79" s="1"/>
      <c r="V79" s="1"/>
      <c r="W79" s="1"/>
      <c r="X79" s="1"/>
      <c r="Y79" s="1"/>
      <c r="Z79" s="62"/>
      <c r="AA79" s="1"/>
      <c r="AB79" s="1"/>
    </row>
    <row r="80" spans="1:28" s="17" customFormat="1" ht="23.25">
      <c r="A80" s="20"/>
      <c r="B80" s="28" t="s">
        <v>595</v>
      </c>
      <c r="C80" s="24" t="s">
        <v>589</v>
      </c>
      <c r="D80" s="24" t="s">
        <v>30</v>
      </c>
      <c r="E80" s="28">
        <v>5</v>
      </c>
      <c r="F80" s="28">
        <v>1</v>
      </c>
      <c r="G80" s="28">
        <v>0</v>
      </c>
      <c r="H80" s="28">
        <v>1</v>
      </c>
      <c r="I80" s="28">
        <v>1</v>
      </c>
      <c r="J80" s="28">
        <v>42</v>
      </c>
      <c r="K80" s="28">
        <v>18</v>
      </c>
      <c r="L80" s="28">
        <v>475</v>
      </c>
      <c r="M80" s="15">
        <f>SUM(E80:L80)</f>
        <v>543</v>
      </c>
      <c r="N80" s="19">
        <f>((4*L80)+(3.5*K80)+(3*J80)+(2.5*I80)+(2*H80)+(1.5*G80)+(F80))/M80</f>
        <v>3.8572744014732967</v>
      </c>
      <c r="O80" s="35">
        <f>SQRT((16*L80+12.25*K80+9*J80+6.25*I80+4*H80+2.25*G80+F80)/M80-(N80^2))</f>
        <v>0.4905905902910283</v>
      </c>
      <c r="P80" s="28">
        <v>0</v>
      </c>
      <c r="Q80" s="28">
        <v>0</v>
      </c>
      <c r="R80" s="28" t="s">
        <v>570</v>
      </c>
      <c r="T80" s="1"/>
      <c r="U80" s="1"/>
      <c r="V80" s="1"/>
      <c r="W80" s="1"/>
      <c r="X80" s="1"/>
      <c r="Y80" s="1"/>
      <c r="Z80" s="62"/>
      <c r="AA80" s="1"/>
      <c r="AB80" s="1"/>
    </row>
    <row r="81" spans="1:32" s="51" customFormat="1" ht="21.75">
      <c r="A81" s="168" t="s">
        <v>41</v>
      </c>
      <c r="B81" s="168"/>
      <c r="C81" s="168"/>
      <c r="D81" s="168"/>
      <c r="E81" s="15">
        <f>SUM(E53:E64,E76:E80)</f>
        <v>196</v>
      </c>
      <c r="F81" s="15">
        <f aca="true" t="shared" si="25" ref="F81:L81">SUM(F53:F64,F76:F80)</f>
        <v>386</v>
      </c>
      <c r="G81" s="15">
        <f t="shared" si="25"/>
        <v>381</v>
      </c>
      <c r="H81" s="15">
        <f t="shared" si="25"/>
        <v>760</v>
      </c>
      <c r="I81" s="15">
        <f t="shared" si="25"/>
        <v>910</v>
      </c>
      <c r="J81" s="15">
        <f t="shared" si="25"/>
        <v>1153</v>
      </c>
      <c r="K81" s="15">
        <f t="shared" si="25"/>
        <v>1082</v>
      </c>
      <c r="L81" s="15">
        <f t="shared" si="25"/>
        <v>4159</v>
      </c>
      <c r="M81" s="15">
        <f t="shared" si="22"/>
        <v>9027</v>
      </c>
      <c r="N81" s="19">
        <f t="shared" si="23"/>
        <v>3.1720948266312177</v>
      </c>
      <c r="O81" s="35">
        <f t="shared" si="24"/>
        <v>1.0158214830112196</v>
      </c>
      <c r="P81" s="15">
        <f>SUM(P53:P64,P76:P80)</f>
        <v>9</v>
      </c>
      <c r="Q81" s="15">
        <f>SUM(Q53:Q64,Q76:Q80)</f>
        <v>25</v>
      </c>
      <c r="R81" s="5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1:32" s="1" customFormat="1" ht="23.25">
      <c r="A82" s="168" t="s">
        <v>43</v>
      </c>
      <c r="B82" s="168"/>
      <c r="C82" s="168"/>
      <c r="D82" s="168"/>
      <c r="E82" s="19">
        <f aca="true" t="shared" si="26" ref="E82:L82">(E81*100)/$M81</f>
        <v>2.1712639858203167</v>
      </c>
      <c r="F82" s="19">
        <f t="shared" si="26"/>
        <v>4.276060706768583</v>
      </c>
      <c r="G82" s="19">
        <f t="shared" si="26"/>
        <v>4.2206713193752075</v>
      </c>
      <c r="H82" s="19">
        <f t="shared" si="26"/>
        <v>8.419186883793065</v>
      </c>
      <c r="I82" s="19">
        <f t="shared" si="26"/>
        <v>10.080868505594328</v>
      </c>
      <c r="J82" s="19">
        <f t="shared" si="26"/>
        <v>12.772792732912373</v>
      </c>
      <c r="K82" s="19">
        <f t="shared" si="26"/>
        <v>11.986263431926442</v>
      </c>
      <c r="L82" s="19">
        <f t="shared" si="26"/>
        <v>46.072892433809685</v>
      </c>
      <c r="M82" s="19">
        <f>((M81-(P81+Q81))*100)/$M81</f>
        <v>99.62335216572505</v>
      </c>
      <c r="N82" s="21"/>
      <c r="O82" s="38"/>
      <c r="P82" s="19">
        <f>(P81*100)/$M81</f>
        <v>0.09970089730807577</v>
      </c>
      <c r="Q82" s="19">
        <f>(Q81*100)/$M81</f>
        <v>0.27694693696687717</v>
      </c>
      <c r="R82" s="18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</row>
    <row r="83" spans="1:32" ht="23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30"/>
      <c r="P83" s="1"/>
      <c r="Q83" s="1"/>
      <c r="R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94" ht="8.25" customHeight="1"/>
  </sheetData>
  <sheetProtection/>
  <mergeCells count="44">
    <mergeCell ref="C28:C29"/>
    <mergeCell ref="D28:D29"/>
    <mergeCell ref="E28:L28"/>
    <mergeCell ref="N28:N29"/>
    <mergeCell ref="A81:D81"/>
    <mergeCell ref="A38:D38"/>
    <mergeCell ref="A72:R72"/>
    <mergeCell ref="A73:R73"/>
    <mergeCell ref="A74:A75"/>
    <mergeCell ref="B74:B75"/>
    <mergeCell ref="O74:O75"/>
    <mergeCell ref="R74:R75"/>
    <mergeCell ref="C74:C75"/>
    <mergeCell ref="D74:D75"/>
    <mergeCell ref="N51:N52"/>
    <mergeCell ref="O51:O52"/>
    <mergeCell ref="E74:L74"/>
    <mergeCell ref="N74:N75"/>
    <mergeCell ref="N3:N4"/>
    <mergeCell ref="O3:O4"/>
    <mergeCell ref="O28:O29"/>
    <mergeCell ref="A26:R26"/>
    <mergeCell ref="A27:R27"/>
    <mergeCell ref="R3:R4"/>
    <mergeCell ref="B3:B4"/>
    <mergeCell ref="C3:C4"/>
    <mergeCell ref="A28:A29"/>
    <mergeCell ref="B28:B29"/>
    <mergeCell ref="B51:B52"/>
    <mergeCell ref="C51:C52"/>
    <mergeCell ref="D51:D52"/>
    <mergeCell ref="E51:L51"/>
    <mergeCell ref="A37:D37"/>
    <mergeCell ref="A51:A52"/>
    <mergeCell ref="D3:D4"/>
    <mergeCell ref="E3:L3"/>
    <mergeCell ref="R28:R29"/>
    <mergeCell ref="R51:R52"/>
    <mergeCell ref="A82:D82"/>
    <mergeCell ref="A1:R1"/>
    <mergeCell ref="A2:R2"/>
    <mergeCell ref="A49:R49"/>
    <mergeCell ref="A50:R50"/>
    <mergeCell ref="A3:A4"/>
  </mergeCells>
  <printOptions/>
  <pageMargins left="0.44" right="0.75" top="0.67" bottom="0.6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A1">
      <selection activeCell="AA92" sqref="AA92"/>
    </sheetView>
  </sheetViews>
  <sheetFormatPr defaultColWidth="9.140625" defaultRowHeight="12.75"/>
  <cols>
    <col min="1" max="1" width="9.140625" style="3" customWidth="1"/>
    <col min="2" max="2" width="7.8515625" style="0" bestFit="1" customWidth="1"/>
    <col min="3" max="3" width="22.8515625" style="0" customWidth="1"/>
    <col min="4" max="4" width="10.7109375" style="3" bestFit="1" customWidth="1"/>
    <col min="5" max="9" width="4.421875" style="0" bestFit="1" customWidth="1"/>
    <col min="10" max="12" width="5.421875" style="0" bestFit="1" customWidth="1"/>
    <col min="13" max="13" width="13.8515625" style="3" bestFit="1" customWidth="1"/>
    <col min="14" max="14" width="6.421875" style="6" customWidth="1"/>
    <col min="15" max="15" width="7.140625" style="42" bestFit="1" customWidth="1"/>
    <col min="16" max="17" width="4.57421875" style="3" customWidth="1"/>
    <col min="18" max="18" width="8.57421875" style="0" bestFit="1" customWidth="1"/>
    <col min="20" max="21" width="10.00390625" style="0" bestFit="1" customWidth="1"/>
    <col min="22" max="31" width="6.57421875" style="0" customWidth="1"/>
  </cols>
  <sheetData>
    <row r="1" spans="1:18" s="52" customFormat="1" ht="25.5" customHeight="1">
      <c r="A1" s="171" t="s">
        <v>49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spans="1:18" s="52" customFormat="1" ht="25.5" customHeight="1">
      <c r="A2" s="171" t="s">
        <v>555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18" s="17" customFormat="1" ht="20.25" customHeight="1">
      <c r="A3" s="169" t="s">
        <v>22</v>
      </c>
      <c r="B3" s="169" t="s">
        <v>0</v>
      </c>
      <c r="C3" s="169" t="s">
        <v>32</v>
      </c>
      <c r="D3" s="169" t="s">
        <v>29</v>
      </c>
      <c r="E3" s="168" t="s">
        <v>17</v>
      </c>
      <c r="F3" s="168"/>
      <c r="G3" s="168"/>
      <c r="H3" s="168"/>
      <c r="I3" s="168"/>
      <c r="J3" s="168"/>
      <c r="K3" s="168"/>
      <c r="L3" s="168"/>
      <c r="M3" s="16" t="s">
        <v>16</v>
      </c>
      <c r="N3" s="163" t="s">
        <v>20</v>
      </c>
      <c r="O3" s="161" t="s">
        <v>21</v>
      </c>
      <c r="P3" s="68"/>
      <c r="Q3" s="68"/>
      <c r="R3" s="169" t="s">
        <v>3</v>
      </c>
    </row>
    <row r="4" spans="1:32" s="17" customFormat="1" ht="20.25" customHeight="1">
      <c r="A4" s="169"/>
      <c r="B4" s="169"/>
      <c r="C4" s="169"/>
      <c r="D4" s="169"/>
      <c r="E4" s="15">
        <v>0</v>
      </c>
      <c r="F4" s="15">
        <v>1</v>
      </c>
      <c r="G4" s="15">
        <v>1.5</v>
      </c>
      <c r="H4" s="15">
        <v>2</v>
      </c>
      <c r="I4" s="15">
        <v>2.5</v>
      </c>
      <c r="J4" s="15">
        <v>3</v>
      </c>
      <c r="K4" s="15">
        <v>3.5</v>
      </c>
      <c r="L4" s="15">
        <v>4</v>
      </c>
      <c r="M4" s="18" t="s">
        <v>19</v>
      </c>
      <c r="N4" s="163"/>
      <c r="O4" s="161"/>
      <c r="P4" s="69" t="s">
        <v>1</v>
      </c>
      <c r="Q4" s="69" t="s">
        <v>2</v>
      </c>
      <c r="R4" s="169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17" t="s">
        <v>2</v>
      </c>
    </row>
    <row r="5" spans="1:43" s="17" customFormat="1" ht="20.25" customHeight="1">
      <c r="A5" s="15" t="s">
        <v>23</v>
      </c>
      <c r="B5" s="24" t="s">
        <v>252</v>
      </c>
      <c r="C5" s="24" t="s">
        <v>145</v>
      </c>
      <c r="D5" s="15" t="s">
        <v>31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5</v>
      </c>
      <c r="K5" s="28">
        <v>8</v>
      </c>
      <c r="L5" s="28">
        <v>532</v>
      </c>
      <c r="M5" s="15">
        <f aca="true" t="shared" si="0" ref="M5:M20">SUM(E5:L5)</f>
        <v>545</v>
      </c>
      <c r="N5" s="19">
        <f aca="true" t="shared" si="1" ref="N5:N20">((4*L5)+(3.5*K5)+(3*J5)+(2.5*I5)+(2*H5)+(1.5*G5)+(F5))/M5</f>
        <v>3.98348623853211</v>
      </c>
      <c r="O5" s="35">
        <f aca="true" t="shared" si="2" ref="O5:O20">SQRT((16*L5+12.25*K5+9*J5+6.25*I5+4*H5+2.25*G5+F5)/M5-(N5^2))</f>
        <v>0.11212195315560781</v>
      </c>
      <c r="P5" s="28">
        <v>0</v>
      </c>
      <c r="Q5" s="28">
        <v>0</v>
      </c>
      <c r="R5" s="28" t="s">
        <v>557</v>
      </c>
      <c r="S5" s="3"/>
      <c r="U5" s="17" t="s">
        <v>23</v>
      </c>
      <c r="V5" s="17">
        <f aca="true" t="shared" si="3" ref="V5:AC5">SUM(E5:E10)</f>
        <v>0</v>
      </c>
      <c r="W5" s="17">
        <f t="shared" si="3"/>
        <v>76</v>
      </c>
      <c r="X5" s="17">
        <f t="shared" si="3"/>
        <v>74</v>
      </c>
      <c r="Y5" s="17">
        <f t="shared" si="3"/>
        <v>129</v>
      </c>
      <c r="Z5" s="17">
        <f t="shared" si="3"/>
        <v>113</v>
      </c>
      <c r="AA5" s="17">
        <f t="shared" si="3"/>
        <v>256</v>
      </c>
      <c r="AB5" s="17">
        <f t="shared" si="3"/>
        <v>363</v>
      </c>
      <c r="AC5" s="17">
        <f t="shared" si="3"/>
        <v>1425</v>
      </c>
      <c r="AD5" s="17">
        <f aca="true" t="shared" si="4" ref="AD5:AD10">SUM(V5:AC5)</f>
        <v>2436</v>
      </c>
      <c r="AE5" s="17">
        <f>SUM(P5:P10)</f>
        <v>0</v>
      </c>
      <c r="AF5" s="17">
        <f>SUM(Q5:Q10)</f>
        <v>0</v>
      </c>
      <c r="AG5" s="59">
        <f aca="true" t="shared" si="5" ref="AG5:AG10">((4*AC5)+(3.5*AB5)+(3*AA5)+(2.5*Z5)+(2*Y5)+(1.5*X5)+(W5))/AD5</f>
        <v>3.4753694581280787</v>
      </c>
      <c r="AH5" s="63"/>
      <c r="AI5" s="63"/>
      <c r="AJ5" s="63"/>
      <c r="AK5" s="63"/>
      <c r="AL5" s="63"/>
      <c r="AM5" s="63"/>
      <c r="AN5" s="63"/>
      <c r="AO5" s="63"/>
      <c r="AP5" s="63"/>
      <c r="AQ5" s="63"/>
    </row>
    <row r="6" spans="1:43" s="17" customFormat="1" ht="20.25" customHeight="1">
      <c r="A6" s="16"/>
      <c r="B6" s="24" t="s">
        <v>424</v>
      </c>
      <c r="C6" s="24" t="s">
        <v>147</v>
      </c>
      <c r="D6" s="15" t="s">
        <v>30</v>
      </c>
      <c r="E6" s="28">
        <v>0</v>
      </c>
      <c r="F6" s="28">
        <v>0</v>
      </c>
      <c r="G6" s="28">
        <v>1</v>
      </c>
      <c r="H6" s="28">
        <v>11</v>
      </c>
      <c r="I6" s="28">
        <v>1</v>
      </c>
      <c r="J6" s="28">
        <v>14</v>
      </c>
      <c r="K6" s="28">
        <v>25</v>
      </c>
      <c r="L6" s="28">
        <v>76</v>
      </c>
      <c r="M6" s="15">
        <f t="shared" si="0"/>
        <v>128</v>
      </c>
      <c r="N6" s="19">
        <f t="shared" si="1"/>
        <v>3.58984375</v>
      </c>
      <c r="O6" s="35">
        <f t="shared" si="2"/>
        <v>0.6325592664612047</v>
      </c>
      <c r="P6" s="28">
        <v>0</v>
      </c>
      <c r="Q6" s="28">
        <v>0</v>
      </c>
      <c r="R6" s="28" t="s">
        <v>557</v>
      </c>
      <c r="S6" s="3"/>
      <c r="U6" s="17" t="s">
        <v>24</v>
      </c>
      <c r="V6" s="63">
        <f aca="true" t="shared" si="6" ref="V6:AC6">SUM(E11:E16)</f>
        <v>6</v>
      </c>
      <c r="W6" s="63">
        <f t="shared" si="6"/>
        <v>67</v>
      </c>
      <c r="X6" s="63">
        <f t="shared" si="6"/>
        <v>45</v>
      </c>
      <c r="Y6" s="63">
        <f t="shared" si="6"/>
        <v>92</v>
      </c>
      <c r="Z6" s="63">
        <f t="shared" si="6"/>
        <v>138</v>
      </c>
      <c r="AA6" s="63">
        <f t="shared" si="6"/>
        <v>327</v>
      </c>
      <c r="AB6" s="63">
        <f t="shared" si="6"/>
        <v>425</v>
      </c>
      <c r="AC6" s="63">
        <f t="shared" si="6"/>
        <v>1327</v>
      </c>
      <c r="AD6" s="17">
        <f t="shared" si="4"/>
        <v>2427</v>
      </c>
      <c r="AE6" s="63">
        <f>SUM(P11:P16)</f>
        <v>3</v>
      </c>
      <c r="AF6" s="63">
        <f>SUM(Q11:Q16)</f>
        <v>0</v>
      </c>
      <c r="AG6" s="59">
        <f t="shared" si="5"/>
        <v>3.4775442933662957</v>
      </c>
      <c r="AH6" s="63"/>
      <c r="AI6" s="63"/>
      <c r="AJ6" s="63"/>
      <c r="AK6" s="63"/>
      <c r="AL6" s="63"/>
      <c r="AM6" s="63"/>
      <c r="AN6" s="63"/>
      <c r="AO6" s="63"/>
      <c r="AP6" s="63"/>
      <c r="AQ6" s="63"/>
    </row>
    <row r="7" spans="1:43" s="17" customFormat="1" ht="20.25" customHeight="1">
      <c r="A7" s="20"/>
      <c r="B7" s="24" t="s">
        <v>86</v>
      </c>
      <c r="C7" s="24" t="s">
        <v>251</v>
      </c>
      <c r="D7" s="15" t="s">
        <v>31</v>
      </c>
      <c r="E7" s="28">
        <v>0</v>
      </c>
      <c r="F7" s="28">
        <v>15</v>
      </c>
      <c r="G7" s="28">
        <v>30</v>
      </c>
      <c r="H7" s="28">
        <v>60</v>
      </c>
      <c r="I7" s="28">
        <v>48</v>
      </c>
      <c r="J7" s="28">
        <v>103</v>
      </c>
      <c r="K7" s="28">
        <v>121</v>
      </c>
      <c r="L7" s="28">
        <v>168</v>
      </c>
      <c r="M7" s="15">
        <f t="shared" si="0"/>
        <v>545</v>
      </c>
      <c r="N7" s="19">
        <f t="shared" si="1"/>
        <v>3.1275229357798167</v>
      </c>
      <c r="O7" s="35">
        <f t="shared" si="2"/>
        <v>0.8447215012130121</v>
      </c>
      <c r="P7" s="28">
        <v>0</v>
      </c>
      <c r="Q7" s="28">
        <v>0</v>
      </c>
      <c r="R7" s="28" t="s">
        <v>557</v>
      </c>
      <c r="S7" s="3"/>
      <c r="U7" s="17" t="s">
        <v>25</v>
      </c>
      <c r="V7" s="12">
        <f>SUM(P17:P20,E29:E30)</f>
        <v>3</v>
      </c>
      <c r="W7" s="12">
        <f>SUM(Q17:Q20,F29:F30)</f>
        <v>6</v>
      </c>
      <c r="X7" s="12">
        <f>SUM(R17:R20,G29:G30)</f>
        <v>17</v>
      </c>
      <c r="Y7" s="12">
        <f>SUM(S17:S20,H29:H30)</f>
        <v>26</v>
      </c>
      <c r="Z7" s="12">
        <f>SUM(T17:T20,I29:I30)</f>
        <v>34</v>
      </c>
      <c r="AA7" s="12">
        <f>SUM(U18:U20,J29:J30)</f>
        <v>86</v>
      </c>
      <c r="AB7" s="12">
        <f>SUM(V18:V20,K29:K30)</f>
        <v>199</v>
      </c>
      <c r="AC7" s="12">
        <f>SUM(W18:W20,L29:L30)</f>
        <v>585</v>
      </c>
      <c r="AD7" s="17">
        <f t="shared" si="4"/>
        <v>956</v>
      </c>
      <c r="AE7" s="63">
        <f>SUM(P17:P20,P29:P30)</f>
        <v>0</v>
      </c>
      <c r="AF7" s="63">
        <f>SUM(Q17:Q20,Q29:Q30)</f>
        <v>2</v>
      </c>
      <c r="AG7" s="59">
        <f t="shared" si="5"/>
        <v>3.6223849372384938</v>
      </c>
      <c r="AH7" s="63"/>
      <c r="AI7" s="63"/>
      <c r="AJ7" s="63"/>
      <c r="AK7" s="63"/>
      <c r="AL7" s="63"/>
      <c r="AM7" s="63"/>
      <c r="AN7" s="63"/>
      <c r="AO7" s="63"/>
      <c r="AP7" s="63"/>
      <c r="AQ7" s="63"/>
    </row>
    <row r="8" spans="1:43" s="17" customFormat="1" ht="20.25" customHeight="1">
      <c r="A8" s="20"/>
      <c r="B8" s="24" t="s">
        <v>254</v>
      </c>
      <c r="C8" s="24" t="s">
        <v>142</v>
      </c>
      <c r="D8" s="15" t="s">
        <v>31</v>
      </c>
      <c r="E8" s="28">
        <v>0</v>
      </c>
      <c r="F8" s="28">
        <v>0</v>
      </c>
      <c r="G8" s="28">
        <v>0</v>
      </c>
      <c r="H8" s="28">
        <v>1</v>
      </c>
      <c r="I8" s="28">
        <v>8</v>
      </c>
      <c r="J8" s="28">
        <v>51</v>
      </c>
      <c r="K8" s="28">
        <v>75</v>
      </c>
      <c r="L8" s="28">
        <v>410</v>
      </c>
      <c r="M8" s="15">
        <f t="shared" si="0"/>
        <v>545</v>
      </c>
      <c r="N8" s="19">
        <f t="shared" si="1"/>
        <v>3.811926605504587</v>
      </c>
      <c r="O8" s="35">
        <f t="shared" si="2"/>
        <v>0.36466014607602076</v>
      </c>
      <c r="P8" s="28">
        <v>0</v>
      </c>
      <c r="Q8" s="28">
        <v>0</v>
      </c>
      <c r="R8" s="28" t="s">
        <v>558</v>
      </c>
      <c r="S8" s="3"/>
      <c r="U8" s="17" t="s">
        <v>26</v>
      </c>
      <c r="V8" s="12">
        <f aca="true" t="shared" si="7" ref="V8:AC8">SUM(E48:E51)</f>
        <v>33</v>
      </c>
      <c r="W8" s="12">
        <f t="shared" si="7"/>
        <v>26</v>
      </c>
      <c r="X8" s="12">
        <f t="shared" si="7"/>
        <v>20</v>
      </c>
      <c r="Y8" s="12">
        <f t="shared" si="7"/>
        <v>27</v>
      </c>
      <c r="Z8" s="12">
        <f t="shared" si="7"/>
        <v>28</v>
      </c>
      <c r="AA8" s="12">
        <f t="shared" si="7"/>
        <v>81</v>
      </c>
      <c r="AB8" s="12">
        <f t="shared" si="7"/>
        <v>222</v>
      </c>
      <c r="AC8" s="12">
        <f t="shared" si="7"/>
        <v>905</v>
      </c>
      <c r="AD8" s="17">
        <f t="shared" si="4"/>
        <v>1342</v>
      </c>
      <c r="AE8" s="63">
        <f>SUM(P48:P51)</f>
        <v>1</v>
      </c>
      <c r="AF8" s="63">
        <f>SUM(Q48:Q51)</f>
        <v>11</v>
      </c>
      <c r="AG8" s="59">
        <f t="shared" si="5"/>
        <v>3.5916542473919524</v>
      </c>
      <c r="AH8" s="63"/>
      <c r="AI8" s="63"/>
      <c r="AJ8" s="63"/>
      <c r="AK8" s="63"/>
      <c r="AL8" s="63"/>
      <c r="AM8" s="63"/>
      <c r="AN8" s="63"/>
      <c r="AO8" s="63"/>
      <c r="AP8" s="63"/>
      <c r="AQ8" s="63"/>
    </row>
    <row r="9" spans="1:43" s="17" customFormat="1" ht="20.25" customHeight="1">
      <c r="A9" s="20"/>
      <c r="B9" s="24" t="s">
        <v>404</v>
      </c>
      <c r="C9" s="24" t="s">
        <v>405</v>
      </c>
      <c r="D9" s="15" t="s">
        <v>30</v>
      </c>
      <c r="E9" s="28">
        <v>0</v>
      </c>
      <c r="F9" s="28">
        <v>0</v>
      </c>
      <c r="G9" s="28">
        <v>0</v>
      </c>
      <c r="H9" s="28">
        <v>7</v>
      </c>
      <c r="I9" s="28">
        <v>13</v>
      </c>
      <c r="J9" s="28">
        <v>12</v>
      </c>
      <c r="K9" s="28">
        <v>46</v>
      </c>
      <c r="L9" s="28">
        <v>50</v>
      </c>
      <c r="M9" s="15">
        <f t="shared" si="0"/>
        <v>128</v>
      </c>
      <c r="N9" s="19">
        <f t="shared" si="1"/>
        <v>3.46484375</v>
      </c>
      <c r="O9" s="35">
        <f t="shared" si="2"/>
        <v>0.5869132500514344</v>
      </c>
      <c r="P9" s="28">
        <v>0</v>
      </c>
      <c r="Q9" s="28">
        <v>0</v>
      </c>
      <c r="R9" s="28" t="s">
        <v>558</v>
      </c>
      <c r="S9" s="3"/>
      <c r="U9" s="17" t="s">
        <v>27</v>
      </c>
      <c r="V9" s="12">
        <f aca="true" t="shared" si="8" ref="V9:AC9">SUM(E52:E55)</f>
        <v>8</v>
      </c>
      <c r="W9" s="12">
        <f t="shared" si="8"/>
        <v>4</v>
      </c>
      <c r="X9" s="12">
        <f t="shared" si="8"/>
        <v>13</v>
      </c>
      <c r="Y9" s="12">
        <f t="shared" si="8"/>
        <v>81</v>
      </c>
      <c r="Z9" s="12">
        <f t="shared" si="8"/>
        <v>226</v>
      </c>
      <c r="AA9" s="12">
        <f t="shared" si="8"/>
        <v>314</v>
      </c>
      <c r="AB9" s="12">
        <f t="shared" si="8"/>
        <v>247</v>
      </c>
      <c r="AC9" s="12">
        <f t="shared" si="8"/>
        <v>230</v>
      </c>
      <c r="AD9" s="17">
        <f t="shared" si="4"/>
        <v>1123</v>
      </c>
      <c r="AE9" s="63">
        <f>SUM(P52:P55)</f>
        <v>4</v>
      </c>
      <c r="AF9" s="63">
        <f>SUM(Q52:Q55)</f>
        <v>9</v>
      </c>
      <c r="AG9" s="59">
        <f t="shared" si="5"/>
        <v>3.0961709706144256</v>
      </c>
      <c r="AH9" s="63"/>
      <c r="AI9" s="63"/>
      <c r="AJ9" s="63"/>
      <c r="AK9" s="63"/>
      <c r="AL9" s="63"/>
      <c r="AM9" s="63"/>
      <c r="AN9" s="63"/>
      <c r="AO9" s="63"/>
      <c r="AP9" s="63"/>
      <c r="AQ9" s="63"/>
    </row>
    <row r="10" spans="1:43" s="17" customFormat="1" ht="20.25" customHeight="1">
      <c r="A10" s="20"/>
      <c r="B10" s="24" t="s">
        <v>87</v>
      </c>
      <c r="C10" s="24" t="s">
        <v>253</v>
      </c>
      <c r="D10" s="15" t="s">
        <v>31</v>
      </c>
      <c r="E10" s="28">
        <v>0</v>
      </c>
      <c r="F10" s="28">
        <v>61</v>
      </c>
      <c r="G10" s="28">
        <v>43</v>
      </c>
      <c r="H10" s="28">
        <v>50</v>
      </c>
      <c r="I10" s="28">
        <v>43</v>
      </c>
      <c r="J10" s="28">
        <v>71</v>
      </c>
      <c r="K10" s="28">
        <v>88</v>
      </c>
      <c r="L10" s="28">
        <v>189</v>
      </c>
      <c r="M10" s="15">
        <f t="shared" si="0"/>
        <v>545</v>
      </c>
      <c r="N10" s="19">
        <f t="shared" si="1"/>
        <v>2.9541284403669725</v>
      </c>
      <c r="O10" s="35">
        <f t="shared" si="2"/>
        <v>1.059126532113141</v>
      </c>
      <c r="P10" s="28">
        <v>0</v>
      </c>
      <c r="Q10" s="28">
        <v>0</v>
      </c>
      <c r="R10" s="28" t="s">
        <v>558</v>
      </c>
      <c r="S10" s="3"/>
      <c r="U10" s="17" t="s">
        <v>28</v>
      </c>
      <c r="V10" s="47">
        <f aca="true" t="shared" si="9" ref="V10:AC10">SUM(E56:E59)</f>
        <v>14</v>
      </c>
      <c r="W10" s="47">
        <f t="shared" si="9"/>
        <v>1</v>
      </c>
      <c r="X10" s="47">
        <f t="shared" si="9"/>
        <v>0</v>
      </c>
      <c r="Y10" s="47">
        <f t="shared" si="9"/>
        <v>0</v>
      </c>
      <c r="Z10" s="47">
        <f t="shared" si="9"/>
        <v>2</v>
      </c>
      <c r="AA10" s="47">
        <f t="shared" si="9"/>
        <v>6</v>
      </c>
      <c r="AB10" s="47">
        <f t="shared" si="9"/>
        <v>31</v>
      </c>
      <c r="AC10" s="47">
        <f t="shared" si="9"/>
        <v>1136</v>
      </c>
      <c r="AD10" s="17">
        <f t="shared" si="4"/>
        <v>1190</v>
      </c>
      <c r="AE10" s="63">
        <f>SUM(P56:P59)</f>
        <v>0</v>
      </c>
      <c r="AF10" s="63">
        <f>SUM(Q56:Q59)</f>
        <v>14</v>
      </c>
      <c r="AG10" s="59">
        <f t="shared" si="5"/>
        <v>3.929831932773109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</row>
    <row r="11" spans="1:43" s="17" customFormat="1" ht="20.25" customHeight="1">
      <c r="A11" s="15" t="s">
        <v>24</v>
      </c>
      <c r="B11" s="24" t="s">
        <v>422</v>
      </c>
      <c r="C11" s="24" t="s">
        <v>423</v>
      </c>
      <c r="D11" s="15" t="s">
        <v>31</v>
      </c>
      <c r="E11" s="28">
        <v>1</v>
      </c>
      <c r="F11" s="28">
        <v>12</v>
      </c>
      <c r="G11" s="28">
        <v>7</v>
      </c>
      <c r="H11" s="28">
        <v>27</v>
      </c>
      <c r="I11" s="28">
        <v>64</v>
      </c>
      <c r="J11" s="28">
        <v>75</v>
      </c>
      <c r="K11" s="28">
        <v>115</v>
      </c>
      <c r="L11" s="28">
        <v>212</v>
      </c>
      <c r="M11" s="15">
        <f t="shared" si="0"/>
        <v>513</v>
      </c>
      <c r="N11" s="19">
        <f t="shared" si="1"/>
        <v>3.337231968810916</v>
      </c>
      <c r="O11" s="35">
        <f t="shared" si="2"/>
        <v>0.7623689219079293</v>
      </c>
      <c r="P11" s="15">
        <v>0</v>
      </c>
      <c r="Q11" s="15">
        <v>0</v>
      </c>
      <c r="R11" s="72" t="s">
        <v>561</v>
      </c>
      <c r="V11" s="12"/>
      <c r="W11" s="12"/>
      <c r="X11" s="12"/>
      <c r="Y11" s="12"/>
      <c r="Z11" s="12"/>
      <c r="AA11" s="12"/>
      <c r="AB11" s="12"/>
      <c r="AC11" s="12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</row>
    <row r="12" spans="1:18" s="17" customFormat="1" ht="21" customHeight="1">
      <c r="A12" s="16"/>
      <c r="B12" s="24" t="s">
        <v>599</v>
      </c>
      <c r="C12" s="24" t="s">
        <v>600</v>
      </c>
      <c r="D12" s="15" t="s">
        <v>30</v>
      </c>
      <c r="E12" s="28">
        <v>1</v>
      </c>
      <c r="F12" s="28">
        <v>12</v>
      </c>
      <c r="G12" s="28">
        <v>3</v>
      </c>
      <c r="H12" s="28">
        <v>13</v>
      </c>
      <c r="I12" s="28">
        <v>3</v>
      </c>
      <c r="J12" s="28">
        <v>16</v>
      </c>
      <c r="K12" s="28">
        <v>28</v>
      </c>
      <c r="L12" s="28">
        <v>113</v>
      </c>
      <c r="M12" s="15">
        <f t="shared" si="0"/>
        <v>189</v>
      </c>
      <c r="N12" s="19">
        <f t="shared" si="1"/>
        <v>3.4285714285714284</v>
      </c>
      <c r="O12" s="35">
        <f t="shared" si="2"/>
        <v>0.928062538617841</v>
      </c>
      <c r="P12" s="15">
        <v>0</v>
      </c>
      <c r="Q12" s="15">
        <v>0</v>
      </c>
      <c r="R12" s="72" t="s">
        <v>561</v>
      </c>
    </row>
    <row r="13" spans="1:31" s="17" customFormat="1" ht="21" customHeight="1">
      <c r="A13" s="20"/>
      <c r="B13" s="24" t="s">
        <v>143</v>
      </c>
      <c r="C13" s="24" t="s">
        <v>267</v>
      </c>
      <c r="D13" s="15" t="s">
        <v>31</v>
      </c>
      <c r="E13" s="28">
        <v>1</v>
      </c>
      <c r="F13" s="28">
        <v>1</v>
      </c>
      <c r="G13" s="28">
        <v>7</v>
      </c>
      <c r="H13" s="28">
        <v>15</v>
      </c>
      <c r="I13" s="28">
        <v>27</v>
      </c>
      <c r="J13" s="28">
        <v>75</v>
      </c>
      <c r="K13" s="28">
        <v>121</v>
      </c>
      <c r="L13" s="28">
        <v>266</v>
      </c>
      <c r="M13" s="15">
        <f t="shared" si="0"/>
        <v>513</v>
      </c>
      <c r="N13" s="19">
        <f t="shared" si="1"/>
        <v>3.550682261208577</v>
      </c>
      <c r="O13" s="35">
        <f t="shared" si="2"/>
        <v>0.6104711075195397</v>
      </c>
      <c r="P13" s="15">
        <v>0</v>
      </c>
      <c r="Q13" s="15">
        <v>0</v>
      </c>
      <c r="R13" s="72" t="s">
        <v>561</v>
      </c>
      <c r="U13" s="47"/>
      <c r="V13" s="47"/>
      <c r="W13" s="47"/>
      <c r="X13" s="47"/>
      <c r="Y13" s="47"/>
      <c r="Z13" s="47"/>
      <c r="AA13" s="64"/>
      <c r="AB13" s="47"/>
      <c r="AC13" s="47"/>
      <c r="AD13" s="63"/>
      <c r="AE13" s="63"/>
    </row>
    <row r="14" spans="1:33" s="17" customFormat="1" ht="21" customHeight="1">
      <c r="A14" s="20"/>
      <c r="B14" s="24" t="s">
        <v>425</v>
      </c>
      <c r="C14" s="24" t="s">
        <v>426</v>
      </c>
      <c r="D14" s="15" t="s">
        <v>31</v>
      </c>
      <c r="E14" s="28">
        <v>1</v>
      </c>
      <c r="F14" s="28">
        <v>2</v>
      </c>
      <c r="G14" s="28">
        <v>7</v>
      </c>
      <c r="H14" s="28">
        <v>8</v>
      </c>
      <c r="I14" s="28">
        <v>20</v>
      </c>
      <c r="J14" s="28">
        <v>42</v>
      </c>
      <c r="K14" s="28">
        <v>66</v>
      </c>
      <c r="L14" s="28">
        <v>367</v>
      </c>
      <c r="M14" s="15">
        <f t="shared" si="0"/>
        <v>513</v>
      </c>
      <c r="N14" s="19">
        <f t="shared" si="1"/>
        <v>3.710526315789474</v>
      </c>
      <c r="O14" s="35">
        <f t="shared" si="2"/>
        <v>0.5761050198938145</v>
      </c>
      <c r="P14" s="15">
        <v>0</v>
      </c>
      <c r="Q14" s="15">
        <v>0</v>
      </c>
      <c r="R14" s="72" t="s">
        <v>562</v>
      </c>
      <c r="U14" s="17" t="s">
        <v>62</v>
      </c>
      <c r="V14" s="51">
        <f>SUM(V5:V7)</f>
        <v>9</v>
      </c>
      <c r="W14" s="51">
        <f aca="true" t="shared" si="10" ref="W14:AF14">SUM(W5:W7)</f>
        <v>149</v>
      </c>
      <c r="X14" s="51">
        <f t="shared" si="10"/>
        <v>136</v>
      </c>
      <c r="Y14" s="51">
        <f t="shared" si="10"/>
        <v>247</v>
      </c>
      <c r="Z14" s="51">
        <f t="shared" si="10"/>
        <v>285</v>
      </c>
      <c r="AA14" s="51">
        <f t="shared" si="10"/>
        <v>669</v>
      </c>
      <c r="AB14" s="51">
        <f t="shared" si="10"/>
        <v>987</v>
      </c>
      <c r="AC14" s="51">
        <f t="shared" si="10"/>
        <v>3337</v>
      </c>
      <c r="AD14" s="51">
        <f t="shared" si="10"/>
        <v>5819</v>
      </c>
      <c r="AE14" s="51">
        <f t="shared" si="10"/>
        <v>3</v>
      </c>
      <c r="AF14" s="51">
        <f t="shared" si="10"/>
        <v>2</v>
      </c>
      <c r="AG14" s="53">
        <f>((4*AC14)+(3.5*AB14)+(3*AA14)+(2.5*Z14)+(2*Y14)+(1.5*X14)+(W14))/AD14</f>
        <v>3.500429627083691</v>
      </c>
    </row>
    <row r="15" spans="1:33" s="17" customFormat="1" ht="21" customHeight="1">
      <c r="A15" s="20"/>
      <c r="B15" s="24" t="s">
        <v>491</v>
      </c>
      <c r="C15" s="24" t="s">
        <v>601</v>
      </c>
      <c r="D15" s="15" t="s">
        <v>30</v>
      </c>
      <c r="E15" s="28">
        <v>1</v>
      </c>
      <c r="F15" s="28">
        <v>3</v>
      </c>
      <c r="G15" s="28">
        <v>8</v>
      </c>
      <c r="H15" s="28">
        <v>9</v>
      </c>
      <c r="I15" s="28">
        <v>9</v>
      </c>
      <c r="J15" s="28">
        <v>41</v>
      </c>
      <c r="K15" s="28">
        <v>32</v>
      </c>
      <c r="L15" s="28">
        <v>86</v>
      </c>
      <c r="M15" s="15">
        <f t="shared" si="0"/>
        <v>189</v>
      </c>
      <c r="N15" s="19">
        <f t="shared" si="1"/>
        <v>3.357142857142857</v>
      </c>
      <c r="O15" s="35">
        <f t="shared" si="2"/>
        <v>0.7972932288809117</v>
      </c>
      <c r="P15" s="15">
        <v>0</v>
      </c>
      <c r="Q15" s="15">
        <v>0</v>
      </c>
      <c r="R15" s="72" t="s">
        <v>562</v>
      </c>
      <c r="U15" s="17" t="s">
        <v>63</v>
      </c>
      <c r="V15" s="51">
        <f aca="true" t="shared" si="11" ref="V15:AF15">SUM(V8:V11)</f>
        <v>55</v>
      </c>
      <c r="W15" s="51">
        <f t="shared" si="11"/>
        <v>31</v>
      </c>
      <c r="X15" s="51">
        <f t="shared" si="11"/>
        <v>33</v>
      </c>
      <c r="Y15" s="51">
        <f t="shared" si="11"/>
        <v>108</v>
      </c>
      <c r="Z15" s="51">
        <f t="shared" si="11"/>
        <v>256</v>
      </c>
      <c r="AA15" s="51">
        <f t="shared" si="11"/>
        <v>401</v>
      </c>
      <c r="AB15" s="51">
        <f t="shared" si="11"/>
        <v>500</v>
      </c>
      <c r="AC15" s="51">
        <f t="shared" si="11"/>
        <v>2271</v>
      </c>
      <c r="AD15" s="51">
        <f t="shared" si="11"/>
        <v>3655</v>
      </c>
      <c r="AE15" s="51">
        <f t="shared" si="11"/>
        <v>5</v>
      </c>
      <c r="AF15" s="51">
        <f t="shared" si="11"/>
        <v>34</v>
      </c>
      <c r="AG15" s="53">
        <f>((4*AC15)+(3.5*AB15)+(3*AA15)+(2.5*Z15)+(2*Y15)+(1.5*X15)+(W15))/AD15</f>
        <v>3.5495212038303694</v>
      </c>
    </row>
    <row r="16" spans="1:33" s="17" customFormat="1" ht="21" customHeight="1">
      <c r="A16" s="20"/>
      <c r="B16" s="24" t="s">
        <v>144</v>
      </c>
      <c r="C16" s="24" t="s">
        <v>268</v>
      </c>
      <c r="D16" s="15" t="s">
        <v>31</v>
      </c>
      <c r="E16" s="28">
        <v>1</v>
      </c>
      <c r="F16" s="28">
        <v>37</v>
      </c>
      <c r="G16" s="28">
        <v>13</v>
      </c>
      <c r="H16" s="28">
        <v>20</v>
      </c>
      <c r="I16" s="28">
        <v>15</v>
      </c>
      <c r="J16" s="28">
        <v>78</v>
      </c>
      <c r="K16" s="28">
        <v>63</v>
      </c>
      <c r="L16" s="28">
        <v>283</v>
      </c>
      <c r="M16" s="15">
        <f t="shared" si="0"/>
        <v>510</v>
      </c>
      <c r="N16" s="19">
        <f t="shared" si="1"/>
        <v>3.373529411764706</v>
      </c>
      <c r="O16" s="35">
        <f t="shared" si="2"/>
        <v>0.9262962798989081</v>
      </c>
      <c r="P16" s="15">
        <v>3</v>
      </c>
      <c r="Q16" s="15">
        <v>0</v>
      </c>
      <c r="R16" s="72" t="s">
        <v>562</v>
      </c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3" s="17" customFormat="1" ht="21" customHeight="1">
      <c r="A17" s="15" t="s">
        <v>25</v>
      </c>
      <c r="B17" s="111" t="s">
        <v>510</v>
      </c>
      <c r="C17" s="111" t="s">
        <v>148</v>
      </c>
      <c r="D17" s="18" t="s">
        <v>31</v>
      </c>
      <c r="E17" s="97">
        <v>1</v>
      </c>
      <c r="F17" s="97">
        <v>1</v>
      </c>
      <c r="G17" s="97">
        <v>1</v>
      </c>
      <c r="H17" s="97">
        <v>5</v>
      </c>
      <c r="I17" s="97">
        <v>2</v>
      </c>
      <c r="J17" s="97">
        <v>22</v>
      </c>
      <c r="K17" s="97">
        <v>49</v>
      </c>
      <c r="L17" s="97">
        <v>448</v>
      </c>
      <c r="M17" s="18">
        <f t="shared" si="0"/>
        <v>529</v>
      </c>
      <c r="N17" s="50">
        <f t="shared" si="1"/>
        <v>3.869565217391304</v>
      </c>
      <c r="O17" s="104">
        <f t="shared" si="2"/>
        <v>0.391304347826088</v>
      </c>
      <c r="P17" s="97">
        <v>0</v>
      </c>
      <c r="Q17" s="97">
        <v>0</v>
      </c>
      <c r="R17" s="28" t="s">
        <v>563</v>
      </c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1:33" s="17" customFormat="1" ht="21" customHeight="1">
      <c r="A18" s="16"/>
      <c r="B18" s="24" t="s">
        <v>602</v>
      </c>
      <c r="C18" s="24" t="s">
        <v>146</v>
      </c>
      <c r="D18" s="15" t="s">
        <v>30</v>
      </c>
      <c r="E18" s="28">
        <v>1</v>
      </c>
      <c r="F18" s="28">
        <v>1</v>
      </c>
      <c r="G18" s="28">
        <v>1</v>
      </c>
      <c r="H18" s="28">
        <v>0</v>
      </c>
      <c r="I18" s="28">
        <v>2</v>
      </c>
      <c r="J18" s="28">
        <v>1</v>
      </c>
      <c r="K18" s="28">
        <v>18</v>
      </c>
      <c r="L18" s="28">
        <v>157</v>
      </c>
      <c r="M18" s="15">
        <f t="shared" si="0"/>
        <v>181</v>
      </c>
      <c r="N18" s="19">
        <f t="shared" si="1"/>
        <v>3.8756906077348066</v>
      </c>
      <c r="O18" s="35">
        <f t="shared" si="2"/>
        <v>0.4609205218699275</v>
      </c>
      <c r="P18" s="28">
        <v>0</v>
      </c>
      <c r="Q18" s="28">
        <v>0</v>
      </c>
      <c r="R18" s="28" t="s">
        <v>563</v>
      </c>
      <c r="U18" s="17" t="s">
        <v>64</v>
      </c>
      <c r="V18" s="51">
        <f>SUM(V14:V15)</f>
        <v>64</v>
      </c>
      <c r="W18" s="51">
        <f aca="true" t="shared" si="12" ref="W18:AC18">SUM(W14:W15)</f>
        <v>180</v>
      </c>
      <c r="X18" s="51">
        <f t="shared" si="12"/>
        <v>169</v>
      </c>
      <c r="Y18" s="51">
        <f t="shared" si="12"/>
        <v>355</v>
      </c>
      <c r="Z18" s="51">
        <f t="shared" si="12"/>
        <v>541</v>
      </c>
      <c r="AA18" s="51">
        <f t="shared" si="12"/>
        <v>1070</v>
      </c>
      <c r="AB18" s="51">
        <f t="shared" si="12"/>
        <v>1487</v>
      </c>
      <c r="AC18" s="51">
        <f t="shared" si="12"/>
        <v>5608</v>
      </c>
      <c r="AD18" s="51">
        <f>SUM(AD14:AD15)</f>
        <v>9474</v>
      </c>
      <c r="AE18" s="51">
        <f>SUM(AE14:AE15)</f>
        <v>8</v>
      </c>
      <c r="AF18" s="51">
        <f>SUM(AF14:AF15)</f>
        <v>36</v>
      </c>
      <c r="AG18" s="53">
        <f>((4*AC18)+(3.5*AB18)+(3*AA18)+(2.5*Z18)+(2*Y18)+(1.5*X18)+(W18))/AD18</f>
        <v>3.5193687988178173</v>
      </c>
    </row>
    <row r="19" spans="1:18" s="17" customFormat="1" ht="21" customHeight="1">
      <c r="A19" s="20"/>
      <c r="B19" s="24" t="s">
        <v>198</v>
      </c>
      <c r="C19" s="24" t="s">
        <v>290</v>
      </c>
      <c r="D19" s="15" t="s">
        <v>31</v>
      </c>
      <c r="E19" s="28">
        <v>1</v>
      </c>
      <c r="F19" s="28">
        <v>4</v>
      </c>
      <c r="G19" s="28">
        <v>7</v>
      </c>
      <c r="H19" s="28">
        <v>13</v>
      </c>
      <c r="I19" s="28">
        <v>19</v>
      </c>
      <c r="J19" s="28">
        <v>55</v>
      </c>
      <c r="K19" s="28">
        <v>71</v>
      </c>
      <c r="L19" s="28">
        <v>359</v>
      </c>
      <c r="M19" s="15">
        <f t="shared" si="0"/>
        <v>529</v>
      </c>
      <c r="N19" s="19">
        <f t="shared" si="1"/>
        <v>3.6625708884688093</v>
      </c>
      <c r="O19" s="35">
        <f t="shared" si="2"/>
        <v>0.6194987051890963</v>
      </c>
      <c r="P19" s="28">
        <v>0</v>
      </c>
      <c r="Q19" s="28">
        <v>0</v>
      </c>
      <c r="R19" s="28" t="s">
        <v>563</v>
      </c>
    </row>
    <row r="20" spans="1:18" s="17" customFormat="1" ht="21" customHeight="1">
      <c r="A20" s="18"/>
      <c r="B20" s="24" t="s">
        <v>511</v>
      </c>
      <c r="C20" s="24" t="s">
        <v>247</v>
      </c>
      <c r="D20" s="15" t="s">
        <v>31</v>
      </c>
      <c r="E20" s="28">
        <v>0</v>
      </c>
      <c r="F20" s="28">
        <v>1</v>
      </c>
      <c r="G20" s="28">
        <v>0</v>
      </c>
      <c r="H20" s="28">
        <v>0</v>
      </c>
      <c r="I20" s="28">
        <v>3</v>
      </c>
      <c r="J20" s="28">
        <v>10</v>
      </c>
      <c r="K20" s="28">
        <v>43</v>
      </c>
      <c r="L20" s="28">
        <v>471</v>
      </c>
      <c r="M20" s="15">
        <f t="shared" si="0"/>
        <v>528</v>
      </c>
      <c r="N20" s="19">
        <f t="shared" si="1"/>
        <v>3.9261363636363638</v>
      </c>
      <c r="O20" s="35">
        <f t="shared" si="2"/>
        <v>0.2523349977746414</v>
      </c>
      <c r="P20" s="28">
        <v>0</v>
      </c>
      <c r="Q20" s="28">
        <v>1</v>
      </c>
      <c r="R20" s="28" t="s">
        <v>564</v>
      </c>
    </row>
    <row r="21" spans="1:18" s="17" customFormat="1" ht="21" customHeight="1">
      <c r="A21" s="43"/>
      <c r="B21" s="63"/>
      <c r="C21" s="63"/>
      <c r="D21" s="43"/>
      <c r="E21" s="103"/>
      <c r="F21" s="103"/>
      <c r="G21" s="103"/>
      <c r="H21" s="103"/>
      <c r="I21" s="103"/>
      <c r="J21" s="103"/>
      <c r="K21" s="103"/>
      <c r="L21" s="103"/>
      <c r="M21" s="43"/>
      <c r="N21" s="59"/>
      <c r="O21" s="60"/>
      <c r="P21" s="103"/>
      <c r="Q21" s="103"/>
      <c r="R21" s="103"/>
    </row>
    <row r="22" spans="1:18" s="17" customFormat="1" ht="21" customHeight="1">
      <c r="A22" s="43"/>
      <c r="B22" s="63"/>
      <c r="C22" s="63"/>
      <c r="D22" s="43"/>
      <c r="E22" s="103"/>
      <c r="F22" s="103"/>
      <c r="G22" s="103"/>
      <c r="H22" s="103"/>
      <c r="I22" s="103"/>
      <c r="J22" s="103"/>
      <c r="K22" s="103"/>
      <c r="L22" s="103"/>
      <c r="M22" s="43"/>
      <c r="N22" s="59"/>
      <c r="O22" s="60"/>
      <c r="P22" s="103"/>
      <c r="Q22" s="103"/>
      <c r="R22" s="103"/>
    </row>
    <row r="23" spans="1:31" s="17" customFormat="1" ht="21" customHeight="1">
      <c r="A23" s="43"/>
      <c r="B23" s="63"/>
      <c r="C23" s="63"/>
      <c r="D23" s="43"/>
      <c r="E23" s="103"/>
      <c r="F23" s="103"/>
      <c r="G23" s="103"/>
      <c r="H23" s="103"/>
      <c r="I23" s="103"/>
      <c r="J23" s="103"/>
      <c r="K23" s="103"/>
      <c r="L23" s="103"/>
      <c r="M23" s="43"/>
      <c r="N23" s="59"/>
      <c r="O23" s="60"/>
      <c r="P23" s="43"/>
      <c r="Q23" s="43"/>
      <c r="R23" s="66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</row>
    <row r="24" spans="1:31" s="17" customFormat="1" ht="21" customHeight="1">
      <c r="A24" s="43"/>
      <c r="B24" s="63"/>
      <c r="C24" s="63"/>
      <c r="D24" s="43"/>
      <c r="E24" s="103"/>
      <c r="F24" s="103"/>
      <c r="G24" s="103"/>
      <c r="H24" s="103"/>
      <c r="I24" s="103"/>
      <c r="J24" s="103"/>
      <c r="K24" s="103"/>
      <c r="L24" s="103"/>
      <c r="M24" s="43"/>
      <c r="N24" s="59"/>
      <c r="O24" s="60"/>
      <c r="P24" s="43"/>
      <c r="Q24" s="43"/>
      <c r="R24" s="66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</row>
    <row r="25" spans="1:18" s="52" customFormat="1" ht="25.5" customHeight="1">
      <c r="A25" s="171" t="s">
        <v>49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</row>
    <row r="26" spans="1:18" s="52" customFormat="1" ht="25.5" customHeight="1">
      <c r="A26" s="171" t="s">
        <v>555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</row>
    <row r="27" spans="1:30" s="17" customFormat="1" ht="20.25" customHeight="1">
      <c r="A27" s="169" t="s">
        <v>22</v>
      </c>
      <c r="B27" s="169" t="s">
        <v>0</v>
      </c>
      <c r="C27" s="169" t="s">
        <v>32</v>
      </c>
      <c r="D27" s="169" t="s">
        <v>29</v>
      </c>
      <c r="E27" s="168" t="s">
        <v>17</v>
      </c>
      <c r="F27" s="168"/>
      <c r="G27" s="168"/>
      <c r="H27" s="168"/>
      <c r="I27" s="168"/>
      <c r="J27" s="168"/>
      <c r="K27" s="168"/>
      <c r="L27" s="168"/>
      <c r="M27" s="16" t="s">
        <v>16</v>
      </c>
      <c r="N27" s="163" t="s">
        <v>20</v>
      </c>
      <c r="O27" s="161" t="s">
        <v>21</v>
      </c>
      <c r="P27" s="68"/>
      <c r="Q27" s="68"/>
      <c r="R27" s="169" t="s">
        <v>3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18" s="17" customFormat="1" ht="20.25" customHeight="1">
      <c r="A28" s="169"/>
      <c r="B28" s="169"/>
      <c r="C28" s="169"/>
      <c r="D28" s="169"/>
      <c r="E28" s="15">
        <v>0</v>
      </c>
      <c r="F28" s="15">
        <v>1</v>
      </c>
      <c r="G28" s="15">
        <v>1.5</v>
      </c>
      <c r="H28" s="15">
        <v>2</v>
      </c>
      <c r="I28" s="15">
        <v>2.5</v>
      </c>
      <c r="J28" s="15">
        <v>3</v>
      </c>
      <c r="K28" s="15">
        <v>3.5</v>
      </c>
      <c r="L28" s="15">
        <v>4</v>
      </c>
      <c r="M28" s="18" t="s">
        <v>19</v>
      </c>
      <c r="N28" s="163"/>
      <c r="O28" s="161"/>
      <c r="P28" s="69" t="s">
        <v>1</v>
      </c>
      <c r="Q28" s="69" t="s">
        <v>2</v>
      </c>
      <c r="R28" s="169"/>
    </row>
    <row r="29" spans="1:31" s="17" customFormat="1" ht="21" customHeight="1">
      <c r="A29" s="18" t="s">
        <v>25</v>
      </c>
      <c r="B29" s="24" t="s">
        <v>512</v>
      </c>
      <c r="C29" s="157" t="s">
        <v>513</v>
      </c>
      <c r="D29" s="15" t="s">
        <v>30</v>
      </c>
      <c r="E29" s="28">
        <v>0</v>
      </c>
      <c r="F29" s="28">
        <v>0</v>
      </c>
      <c r="G29" s="28">
        <v>4</v>
      </c>
      <c r="H29" s="28">
        <v>4</v>
      </c>
      <c r="I29" s="28">
        <v>6</v>
      </c>
      <c r="J29" s="28">
        <v>35</v>
      </c>
      <c r="K29" s="28">
        <v>31</v>
      </c>
      <c r="L29" s="28">
        <v>102</v>
      </c>
      <c r="M29" s="15">
        <f>SUM(E29:L29)</f>
        <v>182</v>
      </c>
      <c r="N29" s="19">
        <f>((4*L29)+(3.5*K29)+(3*J29)+(2.5*I29)+(2*H29)+(1.5*G29)+(F29))/M29</f>
        <v>3.5741758241758244</v>
      </c>
      <c r="O29" s="35">
        <f>SQRT((16*L29+12.25*K29+9*J29+6.25*I29+4*H29+2.25*G29+F29)/M29-(N29^2))</f>
        <v>0.5941501751445675</v>
      </c>
      <c r="P29" s="28">
        <v>0</v>
      </c>
      <c r="Q29" s="28">
        <v>1</v>
      </c>
      <c r="R29" s="28" t="s">
        <v>564</v>
      </c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18" s="17" customFormat="1" ht="21" customHeight="1">
      <c r="A30" s="16"/>
      <c r="B30" s="24" t="s">
        <v>199</v>
      </c>
      <c r="C30" s="24" t="s">
        <v>291</v>
      </c>
      <c r="D30" s="15" t="s">
        <v>31</v>
      </c>
      <c r="E30" s="28">
        <v>3</v>
      </c>
      <c r="F30" s="28">
        <v>5</v>
      </c>
      <c r="G30" s="28">
        <v>13</v>
      </c>
      <c r="H30" s="28">
        <v>22</v>
      </c>
      <c r="I30" s="28">
        <v>28</v>
      </c>
      <c r="J30" s="28">
        <v>51</v>
      </c>
      <c r="K30" s="28">
        <v>104</v>
      </c>
      <c r="L30" s="28">
        <v>303</v>
      </c>
      <c r="M30" s="15">
        <f>SUM(E30:L30)</f>
        <v>529</v>
      </c>
      <c r="N30" s="19">
        <f>((4*L30)+(3.5*K30)+(3*J30)+(2.5*I30)+(2*H30)+(1.5*G30)+(F30))/M30</f>
        <v>3.5302457466918713</v>
      </c>
      <c r="O30" s="35">
        <f>SQRT((16*L30+12.25*K30+9*J30+6.25*I30+4*H30+2.25*G30+F30)/M30-(N30^2))</f>
        <v>0.7346617704251766</v>
      </c>
      <c r="P30" s="15">
        <v>0</v>
      </c>
      <c r="Q30" s="15">
        <v>0</v>
      </c>
      <c r="R30" s="72" t="s">
        <v>564</v>
      </c>
    </row>
    <row r="31" spans="1:30" s="49" customFormat="1" ht="20.25" customHeight="1">
      <c r="A31" s="168" t="s">
        <v>41</v>
      </c>
      <c r="B31" s="168"/>
      <c r="C31" s="168"/>
      <c r="D31" s="168"/>
      <c r="E31" s="15">
        <f aca="true" t="shared" si="13" ref="E31:L31">SUM(E5:E20,E29:E30)</f>
        <v>12</v>
      </c>
      <c r="F31" s="15">
        <f t="shared" si="13"/>
        <v>155</v>
      </c>
      <c r="G31" s="15">
        <f t="shared" si="13"/>
        <v>145</v>
      </c>
      <c r="H31" s="15">
        <f t="shared" si="13"/>
        <v>265</v>
      </c>
      <c r="I31" s="15">
        <f t="shared" si="13"/>
        <v>311</v>
      </c>
      <c r="J31" s="15">
        <f t="shared" si="13"/>
        <v>757</v>
      </c>
      <c r="K31" s="15">
        <f t="shared" si="13"/>
        <v>1104</v>
      </c>
      <c r="L31" s="15">
        <f t="shared" si="13"/>
        <v>4592</v>
      </c>
      <c r="M31" s="15">
        <f>SUM(E31:L31)</f>
        <v>7341</v>
      </c>
      <c r="N31" s="19">
        <f>((4*L31)+(3.5*K31)+(3*J31)+(2.5*I31)+(2*H31)+(1.5*G31)+(F31))/M31</f>
        <v>3.5666802887889935</v>
      </c>
      <c r="O31" s="35">
        <f>SQRT((16*L31+12.25*K31+9*J31+6.25*I31+4*H31+2.25*G31+F31)/M31-(N31^2))</f>
        <v>0.7295885238017226</v>
      </c>
      <c r="P31" s="15">
        <f>SUM(P5:P20,P29:P30)</f>
        <v>3</v>
      </c>
      <c r="Q31" s="15">
        <f>SUM(Q5:Q20,Q29:Q30)</f>
        <v>2</v>
      </c>
      <c r="R31" s="4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s="51" customFormat="1" ht="20.25" customHeight="1">
      <c r="A32" s="168" t="s">
        <v>43</v>
      </c>
      <c r="B32" s="168"/>
      <c r="C32" s="168"/>
      <c r="D32" s="168"/>
      <c r="E32" s="19">
        <f>(E31*100)/$M31</f>
        <v>0.1634654679199019</v>
      </c>
      <c r="F32" s="19">
        <f aca="true" t="shared" si="14" ref="F32:L32">(F31*100)/$M31</f>
        <v>2.1114289606320664</v>
      </c>
      <c r="G32" s="19">
        <f t="shared" si="14"/>
        <v>1.9752077373654815</v>
      </c>
      <c r="H32" s="19">
        <f t="shared" si="14"/>
        <v>3.609862416564501</v>
      </c>
      <c r="I32" s="19">
        <f t="shared" si="14"/>
        <v>4.236480043590792</v>
      </c>
      <c r="J32" s="19">
        <f t="shared" si="14"/>
        <v>10.31194660128048</v>
      </c>
      <c r="K32" s="19">
        <f t="shared" si="14"/>
        <v>15.038823048630977</v>
      </c>
      <c r="L32" s="19">
        <f t="shared" si="14"/>
        <v>62.5527857240158</v>
      </c>
      <c r="M32" s="19">
        <f>((M31-(P31+Q31))*100)/$M31</f>
        <v>99.93188938836671</v>
      </c>
      <c r="N32" s="21"/>
      <c r="O32" s="38"/>
      <c r="P32" s="50">
        <f>(P31*100)/$M31</f>
        <v>0.04086636697997548</v>
      </c>
      <c r="Q32" s="50">
        <f>(Q31*100)/$M31</f>
        <v>0.027244244653316988</v>
      </c>
      <c r="R32" s="18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s="2" customFormat="1" ht="23.25">
      <c r="A33" s="12"/>
      <c r="B33" s="12"/>
      <c r="C33" s="12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7"/>
      <c r="P33" s="13"/>
      <c r="Q33" s="13"/>
      <c r="R33" s="12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</row>
    <row r="34" spans="1:18" s="2" customFormat="1" ht="23.25">
      <c r="A34" s="12"/>
      <c r="B34" s="12"/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37"/>
      <c r="P34" s="13"/>
      <c r="Q34" s="13"/>
      <c r="R34" s="12"/>
    </row>
    <row r="35" spans="1:18" s="2" customFormat="1" ht="23.25">
      <c r="A35" s="12"/>
      <c r="B35" s="12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7"/>
      <c r="P35" s="13"/>
      <c r="Q35" s="13"/>
      <c r="R35" s="12"/>
    </row>
    <row r="36" spans="1:18" s="2" customFormat="1" ht="23.25">
      <c r="A36" s="12"/>
      <c r="B36" s="12"/>
      <c r="C36" s="12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7"/>
      <c r="P36" s="13"/>
      <c r="Q36" s="13"/>
      <c r="R36" s="12"/>
    </row>
    <row r="37" spans="1:18" s="2" customFormat="1" ht="23.25">
      <c r="A37" s="12"/>
      <c r="B37" s="12"/>
      <c r="C37" s="12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7"/>
      <c r="P37" s="13"/>
      <c r="Q37" s="13"/>
      <c r="R37" s="12"/>
    </row>
    <row r="38" spans="1:18" s="2" customFormat="1" ht="23.25">
      <c r="A38" s="12"/>
      <c r="B38" s="12"/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37"/>
      <c r="P38" s="13"/>
      <c r="Q38" s="13"/>
      <c r="R38" s="12"/>
    </row>
    <row r="39" spans="1:18" s="2" customFormat="1" ht="23.25">
      <c r="A39" s="12"/>
      <c r="B39" s="1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7"/>
      <c r="P39" s="13"/>
      <c r="Q39" s="13"/>
      <c r="R39" s="12"/>
    </row>
    <row r="40" spans="1:18" s="2" customFormat="1" ht="23.25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7"/>
      <c r="P40" s="13"/>
      <c r="Q40" s="13"/>
      <c r="R40" s="12"/>
    </row>
    <row r="41" spans="1:18" s="2" customFormat="1" ht="23.25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7"/>
      <c r="P41" s="13"/>
      <c r="Q41" s="13"/>
      <c r="R41" s="12"/>
    </row>
    <row r="42" spans="1:18" s="2" customFormat="1" ht="23.25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7"/>
      <c r="P42" s="13"/>
      <c r="Q42" s="13"/>
      <c r="R42" s="12"/>
    </row>
    <row r="43" spans="1:18" s="2" customFormat="1" ht="23.25">
      <c r="A43" s="12"/>
      <c r="B43" s="1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37"/>
      <c r="P43" s="13"/>
      <c r="Q43" s="13"/>
      <c r="R43" s="12"/>
    </row>
    <row r="44" spans="1:30" s="1" customFormat="1" ht="29.25">
      <c r="A44" s="178" t="s">
        <v>49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18" s="1" customFormat="1" ht="29.25">
      <c r="A45" s="178" t="s">
        <v>556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30" s="17" customFormat="1" ht="23.25">
      <c r="A46" s="169" t="s">
        <v>22</v>
      </c>
      <c r="B46" s="169" t="s">
        <v>0</v>
      </c>
      <c r="C46" s="169" t="s">
        <v>32</v>
      </c>
      <c r="D46" s="169" t="s">
        <v>29</v>
      </c>
      <c r="E46" s="168" t="s">
        <v>17</v>
      </c>
      <c r="F46" s="168"/>
      <c r="G46" s="168"/>
      <c r="H46" s="168"/>
      <c r="I46" s="168"/>
      <c r="J46" s="168"/>
      <c r="K46" s="168"/>
      <c r="L46" s="168"/>
      <c r="M46" s="16" t="s">
        <v>16</v>
      </c>
      <c r="N46" s="163" t="s">
        <v>20</v>
      </c>
      <c r="O46" s="161" t="s">
        <v>21</v>
      </c>
      <c r="P46" s="68"/>
      <c r="Q46" s="68"/>
      <c r="R46" s="169" t="s">
        <v>3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18" s="17" customFormat="1" ht="23.25">
      <c r="A47" s="169"/>
      <c r="B47" s="169"/>
      <c r="C47" s="169"/>
      <c r="D47" s="169"/>
      <c r="E47" s="15">
        <v>0</v>
      </c>
      <c r="F47" s="15">
        <v>1</v>
      </c>
      <c r="G47" s="15">
        <v>1.5</v>
      </c>
      <c r="H47" s="15">
        <v>2</v>
      </c>
      <c r="I47" s="15">
        <v>2.5</v>
      </c>
      <c r="J47" s="15">
        <v>3</v>
      </c>
      <c r="K47" s="15">
        <v>3.5</v>
      </c>
      <c r="L47" s="15">
        <v>4</v>
      </c>
      <c r="M47" s="18" t="s">
        <v>19</v>
      </c>
      <c r="N47" s="163"/>
      <c r="O47" s="161"/>
      <c r="P47" s="69" t="s">
        <v>1</v>
      </c>
      <c r="Q47" s="69" t="s">
        <v>2</v>
      </c>
      <c r="R47" s="169"/>
    </row>
    <row r="48" spans="1:18" s="17" customFormat="1" ht="21.75">
      <c r="A48" s="15" t="s">
        <v>26</v>
      </c>
      <c r="B48" s="24" t="s">
        <v>8</v>
      </c>
      <c r="C48" s="24" t="s">
        <v>251</v>
      </c>
      <c r="D48" s="15" t="s">
        <v>31</v>
      </c>
      <c r="E48" s="28">
        <v>22</v>
      </c>
      <c r="F48" s="28">
        <v>10</v>
      </c>
      <c r="G48" s="28">
        <v>11</v>
      </c>
      <c r="H48" s="28">
        <v>7</v>
      </c>
      <c r="I48" s="28">
        <v>8</v>
      </c>
      <c r="J48" s="28">
        <v>47</v>
      </c>
      <c r="K48" s="28">
        <v>146</v>
      </c>
      <c r="L48" s="28">
        <v>276</v>
      </c>
      <c r="M48" s="15">
        <f aca="true" t="shared" si="15" ref="M48:M60">SUM(E48:L48)</f>
        <v>527</v>
      </c>
      <c r="N48" s="19">
        <f aca="true" t="shared" si="16" ref="N48:N60">((4*L48)+(3.5*K48)+(3*J48)+(2.5*I48)+(2*H48)+(1.5*G48)+(F48))/M48</f>
        <v>3.4468690702087286</v>
      </c>
      <c r="O48" s="35">
        <f aca="true" t="shared" si="17" ref="O48:O60">SQRT((16*L48+12.25*K48+9*J48+6.25*I48+4*H48+2.25*G48+F48)/M48-(N48^2))</f>
        <v>0.9533843979119162</v>
      </c>
      <c r="P48" s="28">
        <v>0</v>
      </c>
      <c r="Q48" s="28">
        <v>0</v>
      </c>
      <c r="R48" s="28" t="s">
        <v>565</v>
      </c>
    </row>
    <row r="49" spans="1:18" s="17" customFormat="1" ht="21.75">
      <c r="A49" s="16"/>
      <c r="B49" s="24" t="s">
        <v>603</v>
      </c>
      <c r="C49" s="24" t="s">
        <v>146</v>
      </c>
      <c r="D49" s="15" t="s">
        <v>30</v>
      </c>
      <c r="E49" s="28">
        <v>1</v>
      </c>
      <c r="F49" s="28">
        <v>3</v>
      </c>
      <c r="G49" s="28">
        <v>0</v>
      </c>
      <c r="H49" s="28">
        <v>0</v>
      </c>
      <c r="I49" s="28">
        <v>0</v>
      </c>
      <c r="J49" s="28">
        <v>3</v>
      </c>
      <c r="K49" s="28">
        <v>5</v>
      </c>
      <c r="L49" s="28">
        <v>138</v>
      </c>
      <c r="M49" s="15">
        <f t="shared" si="15"/>
        <v>150</v>
      </c>
      <c r="N49" s="19">
        <f t="shared" si="16"/>
        <v>3.8766666666666665</v>
      </c>
      <c r="O49" s="35">
        <f t="shared" si="17"/>
        <v>0.5475298063931231</v>
      </c>
      <c r="P49" s="28">
        <v>0</v>
      </c>
      <c r="Q49" s="28">
        <v>0</v>
      </c>
      <c r="R49" s="28" t="s">
        <v>565</v>
      </c>
    </row>
    <row r="50" spans="1:18" s="17" customFormat="1" ht="21.75">
      <c r="A50" s="20"/>
      <c r="B50" s="24" t="s">
        <v>102</v>
      </c>
      <c r="C50" s="24" t="s">
        <v>253</v>
      </c>
      <c r="D50" s="15" t="s">
        <v>31</v>
      </c>
      <c r="E50" s="28">
        <v>9</v>
      </c>
      <c r="F50" s="28">
        <v>13</v>
      </c>
      <c r="G50" s="28">
        <v>9</v>
      </c>
      <c r="H50" s="28">
        <v>20</v>
      </c>
      <c r="I50" s="28">
        <v>19</v>
      </c>
      <c r="J50" s="28">
        <v>29</v>
      </c>
      <c r="K50" s="28">
        <v>58</v>
      </c>
      <c r="L50" s="28">
        <v>360</v>
      </c>
      <c r="M50" s="15">
        <f>SUM(E50:L50)</f>
        <v>517</v>
      </c>
      <c r="N50" s="19">
        <f t="shared" si="16"/>
        <v>3.5667311411992264</v>
      </c>
      <c r="O50" s="35">
        <f>SQRT((16*L50+12.25*K50+9*J50+6.25*I50+4*H50+2.25*G50+F50)/M50-(N50^2))</f>
        <v>0.8645699455631318</v>
      </c>
      <c r="P50" s="28">
        <v>0</v>
      </c>
      <c r="Q50" s="28">
        <v>10</v>
      </c>
      <c r="R50" s="28" t="s">
        <v>566</v>
      </c>
    </row>
    <row r="51" spans="1:18" s="17" customFormat="1" ht="21.75">
      <c r="A51" s="18"/>
      <c r="B51" s="24" t="s">
        <v>529</v>
      </c>
      <c r="C51" s="24" t="s">
        <v>148</v>
      </c>
      <c r="D51" s="15" t="s">
        <v>30</v>
      </c>
      <c r="E51" s="28">
        <v>1</v>
      </c>
      <c r="F51" s="28">
        <v>0</v>
      </c>
      <c r="G51" s="28">
        <v>0</v>
      </c>
      <c r="H51" s="28">
        <v>0</v>
      </c>
      <c r="I51" s="28">
        <v>1</v>
      </c>
      <c r="J51" s="28">
        <v>2</v>
      </c>
      <c r="K51" s="28">
        <v>13</v>
      </c>
      <c r="L51" s="28">
        <v>131</v>
      </c>
      <c r="M51" s="15">
        <f>SUM(E51:L51)</f>
        <v>148</v>
      </c>
      <c r="N51" s="19">
        <f t="shared" si="16"/>
        <v>3.9054054054054053</v>
      </c>
      <c r="O51" s="35">
        <f>SQRT((16*L51+12.25*K51+9*J51+6.25*I51+4*H51+2.25*G51+F51)/M51-(N51^2))</f>
        <v>0.3870860969568239</v>
      </c>
      <c r="P51" s="28">
        <v>1</v>
      </c>
      <c r="Q51" s="28">
        <v>1</v>
      </c>
      <c r="R51" s="28" t="s">
        <v>566</v>
      </c>
    </row>
    <row r="52" spans="1:18" s="17" customFormat="1" ht="21.75">
      <c r="A52" s="15" t="s">
        <v>27</v>
      </c>
      <c r="B52" s="24" t="s">
        <v>14</v>
      </c>
      <c r="C52" s="24" t="s">
        <v>267</v>
      </c>
      <c r="D52" s="15" t="s">
        <v>31</v>
      </c>
      <c r="E52" s="28">
        <v>5</v>
      </c>
      <c r="F52" s="28">
        <v>4</v>
      </c>
      <c r="G52" s="28">
        <v>10</v>
      </c>
      <c r="H52" s="28">
        <v>56</v>
      </c>
      <c r="I52" s="28">
        <v>145</v>
      </c>
      <c r="J52" s="28">
        <v>164</v>
      </c>
      <c r="K52" s="28">
        <v>97</v>
      </c>
      <c r="L52" s="28">
        <v>44</v>
      </c>
      <c r="M52" s="15">
        <f t="shared" si="15"/>
        <v>525</v>
      </c>
      <c r="N52" s="19">
        <f t="shared" si="16"/>
        <v>2.859047619047619</v>
      </c>
      <c r="O52" s="35">
        <f t="shared" si="17"/>
        <v>0.6670039962891985</v>
      </c>
      <c r="P52" s="28">
        <v>3</v>
      </c>
      <c r="Q52" s="28">
        <v>0</v>
      </c>
      <c r="R52" s="28" t="s">
        <v>567</v>
      </c>
    </row>
    <row r="53" spans="1:18" s="17" customFormat="1" ht="21.75">
      <c r="A53" s="16"/>
      <c r="B53" s="24" t="s">
        <v>604</v>
      </c>
      <c r="C53" s="24" t="s">
        <v>147</v>
      </c>
      <c r="D53" s="15" t="s">
        <v>30</v>
      </c>
      <c r="E53" s="28">
        <v>1</v>
      </c>
      <c r="F53" s="28">
        <v>0</v>
      </c>
      <c r="G53" s="28">
        <v>0</v>
      </c>
      <c r="H53" s="28">
        <v>0</v>
      </c>
      <c r="I53" s="28">
        <v>1</v>
      </c>
      <c r="J53" s="28">
        <v>0</v>
      </c>
      <c r="K53" s="28">
        <v>1</v>
      </c>
      <c r="L53" s="28">
        <v>37</v>
      </c>
      <c r="M53" s="15">
        <f t="shared" si="15"/>
        <v>40</v>
      </c>
      <c r="N53" s="19">
        <f t="shared" si="16"/>
        <v>3.85</v>
      </c>
      <c r="O53" s="35">
        <f t="shared" si="17"/>
        <v>0.6633249580710783</v>
      </c>
      <c r="P53" s="28">
        <v>0</v>
      </c>
      <c r="Q53" s="28">
        <v>0</v>
      </c>
      <c r="R53" s="28" t="s">
        <v>567</v>
      </c>
    </row>
    <row r="54" spans="1:18" s="17" customFormat="1" ht="21.75">
      <c r="A54" s="20"/>
      <c r="B54" s="24" t="s">
        <v>149</v>
      </c>
      <c r="C54" s="132" t="s">
        <v>268</v>
      </c>
      <c r="D54" s="15" t="s">
        <v>31</v>
      </c>
      <c r="E54" s="28">
        <v>0</v>
      </c>
      <c r="F54" s="28">
        <v>0</v>
      </c>
      <c r="G54" s="28">
        <v>3</v>
      </c>
      <c r="H54" s="28">
        <v>25</v>
      </c>
      <c r="I54" s="28">
        <v>80</v>
      </c>
      <c r="J54" s="28">
        <v>150</v>
      </c>
      <c r="K54" s="28">
        <v>147</v>
      </c>
      <c r="L54" s="28">
        <v>113</v>
      </c>
      <c r="M54" s="15">
        <f>SUM(E54:L54)</f>
        <v>518</v>
      </c>
      <c r="N54" s="19">
        <f t="shared" si="16"/>
        <v>3.2258687258687258</v>
      </c>
      <c r="O54" s="35">
        <f>SQRT((16*L54+12.25*K54+9*J54+6.25*I54+4*H54+2.25*G54+F54)/M54-(N54^2))</f>
        <v>0.5813600069411203</v>
      </c>
      <c r="P54" s="28">
        <v>1</v>
      </c>
      <c r="Q54" s="28">
        <v>9</v>
      </c>
      <c r="R54" s="28" t="s">
        <v>568</v>
      </c>
    </row>
    <row r="55" spans="1:18" s="17" customFormat="1" ht="21.75">
      <c r="A55" s="18"/>
      <c r="B55" s="24" t="s">
        <v>530</v>
      </c>
      <c r="C55" s="24" t="s">
        <v>531</v>
      </c>
      <c r="D55" s="15" t="s">
        <v>30</v>
      </c>
      <c r="E55" s="28">
        <v>2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2</v>
      </c>
      <c r="L55" s="28">
        <v>36</v>
      </c>
      <c r="M55" s="15">
        <f>SUM(E55:L55)</f>
        <v>40</v>
      </c>
      <c r="N55" s="19">
        <f t="shared" si="16"/>
        <v>3.775</v>
      </c>
      <c r="O55" s="35">
        <f>SQRT((16*L55+12.25*K55+9*J55+6.25*I55+4*H55+2.25*G55+F55)/M55-(N55^2))</f>
        <v>0.8728545125048045</v>
      </c>
      <c r="P55" s="28">
        <v>0</v>
      </c>
      <c r="Q55" s="28">
        <v>0</v>
      </c>
      <c r="R55" s="28" t="s">
        <v>568</v>
      </c>
    </row>
    <row r="56" spans="1:18" s="17" customFormat="1" ht="21.75">
      <c r="A56" s="15" t="s">
        <v>28</v>
      </c>
      <c r="B56" s="28" t="s">
        <v>234</v>
      </c>
      <c r="C56" s="24" t="s">
        <v>290</v>
      </c>
      <c r="D56" s="15" t="s">
        <v>31</v>
      </c>
      <c r="E56" s="28">
        <v>8</v>
      </c>
      <c r="F56" s="28">
        <v>0</v>
      </c>
      <c r="G56" s="28">
        <v>0</v>
      </c>
      <c r="H56" s="28">
        <v>0</v>
      </c>
      <c r="I56" s="28">
        <v>0</v>
      </c>
      <c r="J56" s="28">
        <v>1</v>
      </c>
      <c r="K56" s="28">
        <v>11</v>
      </c>
      <c r="L56" s="28">
        <v>533</v>
      </c>
      <c r="M56" s="15">
        <f t="shared" si="15"/>
        <v>553</v>
      </c>
      <c r="N56" s="19">
        <f t="shared" si="16"/>
        <v>3.930379746835443</v>
      </c>
      <c r="O56" s="35">
        <f t="shared" si="17"/>
        <v>0.483113808158294</v>
      </c>
      <c r="P56" s="28">
        <v>0</v>
      </c>
      <c r="Q56" s="28">
        <v>0</v>
      </c>
      <c r="R56" s="28" t="s">
        <v>569</v>
      </c>
    </row>
    <row r="57" spans="1:20" s="17" customFormat="1" ht="23.25">
      <c r="A57" s="16"/>
      <c r="B57" s="28" t="s">
        <v>532</v>
      </c>
      <c r="C57" s="24" t="s">
        <v>533</v>
      </c>
      <c r="D57" s="15" t="s">
        <v>30</v>
      </c>
      <c r="E57" s="28">
        <v>3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1</v>
      </c>
      <c r="L57" s="28">
        <v>44</v>
      </c>
      <c r="M57" s="15">
        <f t="shared" si="15"/>
        <v>49</v>
      </c>
      <c r="N57" s="19">
        <f t="shared" si="16"/>
        <v>3.7244897959183674</v>
      </c>
      <c r="O57" s="35">
        <f t="shared" si="17"/>
        <v>0.9639482186628205</v>
      </c>
      <c r="P57" s="28">
        <v>0</v>
      </c>
      <c r="Q57" s="28">
        <v>0</v>
      </c>
      <c r="R57" s="28" t="s">
        <v>569</v>
      </c>
      <c r="T57" s="1"/>
    </row>
    <row r="58" spans="1:20" s="17" customFormat="1" ht="23.25">
      <c r="A58" s="20"/>
      <c r="B58" s="28" t="s">
        <v>235</v>
      </c>
      <c r="C58" s="24" t="s">
        <v>291</v>
      </c>
      <c r="D58" s="15" t="s">
        <v>31</v>
      </c>
      <c r="E58" s="28">
        <v>0</v>
      </c>
      <c r="F58" s="28">
        <v>1</v>
      </c>
      <c r="G58" s="28">
        <v>0</v>
      </c>
      <c r="H58" s="28">
        <v>0</v>
      </c>
      <c r="I58" s="28">
        <v>0</v>
      </c>
      <c r="J58" s="28">
        <v>1</v>
      </c>
      <c r="K58" s="28">
        <v>16</v>
      </c>
      <c r="L58" s="28">
        <v>521</v>
      </c>
      <c r="M58" s="15">
        <f>SUM(E58:L58)</f>
        <v>539</v>
      </c>
      <c r="N58" s="19">
        <f>((4*L58)+(3.5*K58)+(3*J58)+(2.5*I58)+(2*H58)+(1.5*G58)+(F58))/M58</f>
        <v>3.9777365491651206</v>
      </c>
      <c r="O58" s="35">
        <f>SQRT((16*L58+12.25*K58+9*J58+6.25*I58+4*H58+2.25*G58+F58)/M58-(N58^2))</f>
        <v>0.159619437196568</v>
      </c>
      <c r="P58" s="28">
        <v>0</v>
      </c>
      <c r="Q58" s="28">
        <v>14</v>
      </c>
      <c r="R58" s="28" t="s">
        <v>570</v>
      </c>
      <c r="T58" s="1"/>
    </row>
    <row r="59" spans="1:20" s="17" customFormat="1" ht="23.25">
      <c r="A59" s="20"/>
      <c r="B59" s="28" t="s">
        <v>236</v>
      </c>
      <c r="C59" s="24" t="s">
        <v>246</v>
      </c>
      <c r="D59" s="15" t="s">
        <v>30</v>
      </c>
      <c r="E59" s="28">
        <v>3</v>
      </c>
      <c r="F59" s="28">
        <v>0</v>
      </c>
      <c r="G59" s="28">
        <v>0</v>
      </c>
      <c r="H59" s="28">
        <v>0</v>
      </c>
      <c r="I59" s="28">
        <v>2</v>
      </c>
      <c r="J59" s="28">
        <v>3</v>
      </c>
      <c r="K59" s="28">
        <v>3</v>
      </c>
      <c r="L59" s="28">
        <v>38</v>
      </c>
      <c r="M59" s="15">
        <f>SUM(E59:L59)</f>
        <v>49</v>
      </c>
      <c r="N59" s="19">
        <f>((4*L59)+(3.5*K59)+(3*J59)+(2.5*I59)+(2*H59)+(1.5*G59)+(F59))/M59</f>
        <v>3.6020408163265305</v>
      </c>
      <c r="O59" s="35">
        <f>SQRT((16*L59+12.25*K59+9*J59+6.25*I59+4*H59+2.25*G59+F59)/M59-(N59^2))</f>
        <v>0.9947802128125663</v>
      </c>
      <c r="P59" s="28">
        <v>0</v>
      </c>
      <c r="Q59" s="28">
        <v>0</v>
      </c>
      <c r="R59" s="28" t="s">
        <v>570</v>
      </c>
      <c r="T59" s="1"/>
    </row>
    <row r="60" spans="1:248" s="17" customFormat="1" ht="23.25">
      <c r="A60" s="168" t="s">
        <v>41</v>
      </c>
      <c r="B60" s="168"/>
      <c r="C60" s="168"/>
      <c r="D60" s="168"/>
      <c r="E60" s="25">
        <f aca="true" t="shared" si="18" ref="E60:K60">SUM(E48:E59)</f>
        <v>55</v>
      </c>
      <c r="F60" s="25">
        <f t="shared" si="18"/>
        <v>31</v>
      </c>
      <c r="G60" s="25">
        <f t="shared" si="18"/>
        <v>33</v>
      </c>
      <c r="H60" s="25">
        <f t="shared" si="18"/>
        <v>108</v>
      </c>
      <c r="I60" s="25">
        <f t="shared" si="18"/>
        <v>256</v>
      </c>
      <c r="J60" s="25">
        <f t="shared" si="18"/>
        <v>401</v>
      </c>
      <c r="K60" s="25">
        <f t="shared" si="18"/>
        <v>500</v>
      </c>
      <c r="L60" s="25">
        <f>SUM(L48:L59)</f>
        <v>2271</v>
      </c>
      <c r="M60" s="15">
        <f t="shared" si="15"/>
        <v>3655</v>
      </c>
      <c r="N60" s="19">
        <f t="shared" si="16"/>
        <v>3.5495212038303694</v>
      </c>
      <c r="O60" s="35">
        <f t="shared" si="17"/>
        <v>0.7683080816794308</v>
      </c>
      <c r="P60" s="25">
        <f>SUM(P48:P59)</f>
        <v>5</v>
      </c>
      <c r="Q60" s="25">
        <f>SUM(Q48:Q59)</f>
        <v>34</v>
      </c>
      <c r="R60" s="26"/>
      <c r="S60" s="53"/>
      <c r="T60" s="1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</row>
    <row r="61" spans="1:22" s="51" customFormat="1" ht="23.25">
      <c r="A61" s="168" t="s">
        <v>43</v>
      </c>
      <c r="B61" s="168"/>
      <c r="C61" s="168"/>
      <c r="D61" s="168"/>
      <c r="E61" s="19">
        <f aca="true" t="shared" si="19" ref="E61:L61">(E60*100)/$M60</f>
        <v>1.5047879616963065</v>
      </c>
      <c r="F61" s="19">
        <f t="shared" si="19"/>
        <v>0.8481532147742818</v>
      </c>
      <c r="G61" s="19">
        <f t="shared" si="19"/>
        <v>0.9028727770177839</v>
      </c>
      <c r="H61" s="19">
        <f t="shared" si="19"/>
        <v>2.954856361149111</v>
      </c>
      <c r="I61" s="19">
        <f t="shared" si="19"/>
        <v>7.004103967168263</v>
      </c>
      <c r="J61" s="19">
        <f t="shared" si="19"/>
        <v>10.971272229822162</v>
      </c>
      <c r="K61" s="19">
        <f t="shared" si="19"/>
        <v>13.679890560875513</v>
      </c>
      <c r="L61" s="19">
        <f t="shared" si="19"/>
        <v>62.13406292749658</v>
      </c>
      <c r="M61" s="19">
        <f>((M60-(P60+Q60))*100)/$M60</f>
        <v>98.9329685362517</v>
      </c>
      <c r="N61" s="21"/>
      <c r="O61" s="38"/>
      <c r="P61" s="19">
        <f>(P60*100)/$M60</f>
        <v>0.13679890560875513</v>
      </c>
      <c r="Q61" s="19">
        <f>(Q60*100)/$M60</f>
        <v>0.9302325581395349</v>
      </c>
      <c r="R61" s="18"/>
      <c r="T61" s="1"/>
      <c r="U61" s="53"/>
      <c r="V61" s="53"/>
    </row>
    <row r="62" spans="1:256" ht="23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9"/>
      <c r="P62" s="5"/>
      <c r="Q62" s="5"/>
      <c r="R62" s="5"/>
      <c r="S62" s="5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20:30" ht="23.25"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</sheetData>
  <sheetProtection/>
  <mergeCells count="34">
    <mergeCell ref="N27:N28"/>
    <mergeCell ref="O27:O28"/>
    <mergeCell ref="R27:R28"/>
    <mergeCell ref="B27:B28"/>
    <mergeCell ref="C27:C28"/>
    <mergeCell ref="D27:D28"/>
    <mergeCell ref="E27:L27"/>
    <mergeCell ref="R46:R47"/>
    <mergeCell ref="A31:D31"/>
    <mergeCell ref="A60:D60"/>
    <mergeCell ref="A32:D32"/>
    <mergeCell ref="E46:L46"/>
    <mergeCell ref="N46:N47"/>
    <mergeCell ref="O46:O47"/>
    <mergeCell ref="A61:D61"/>
    <mergeCell ref="A3:A4"/>
    <mergeCell ref="B3:B4"/>
    <mergeCell ref="C3:C4"/>
    <mergeCell ref="D3:D4"/>
    <mergeCell ref="A46:A47"/>
    <mergeCell ref="B46:B47"/>
    <mergeCell ref="C46:C47"/>
    <mergeCell ref="D46:D47"/>
    <mergeCell ref="A25:R25"/>
    <mergeCell ref="A1:R1"/>
    <mergeCell ref="A2:R2"/>
    <mergeCell ref="A44:R44"/>
    <mergeCell ref="A45:R45"/>
    <mergeCell ref="E3:L3"/>
    <mergeCell ref="N3:N4"/>
    <mergeCell ref="O3:O4"/>
    <mergeCell ref="R3:R4"/>
    <mergeCell ref="A26:R26"/>
    <mergeCell ref="A27:A28"/>
  </mergeCells>
  <printOptions/>
  <pageMargins left="0.75" right="0.6" top="0.67" bottom="0.6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9"/>
  <sheetViews>
    <sheetView zoomScalePageLayoutView="0" workbookViewId="0" topLeftCell="A1">
      <selection activeCell="AC89" sqref="AC89"/>
    </sheetView>
  </sheetViews>
  <sheetFormatPr defaultColWidth="9.140625" defaultRowHeight="12.75"/>
  <cols>
    <col min="1" max="1" width="8.57421875" style="3" customWidth="1"/>
    <col min="2" max="2" width="7.8515625" style="0" bestFit="1" customWidth="1"/>
    <col min="3" max="3" width="16.421875" style="0" bestFit="1" customWidth="1"/>
    <col min="4" max="4" width="10.7109375" style="0" bestFit="1" customWidth="1"/>
    <col min="5" max="9" width="4.421875" style="0" bestFit="1" customWidth="1"/>
    <col min="10" max="12" width="5.421875" style="0" bestFit="1" customWidth="1"/>
    <col min="13" max="13" width="13.7109375" style="3" bestFit="1" customWidth="1"/>
    <col min="14" max="14" width="9.57421875" style="6" customWidth="1"/>
    <col min="15" max="15" width="10.7109375" style="42" customWidth="1"/>
    <col min="16" max="17" width="4.421875" style="3" bestFit="1" customWidth="1"/>
    <col min="18" max="18" width="9.28125" style="0" customWidth="1"/>
    <col min="21" max="21" width="10.421875" style="0" bestFit="1" customWidth="1"/>
    <col min="22" max="31" width="6.57421875" style="0" customWidth="1"/>
  </cols>
  <sheetData>
    <row r="1" spans="1:18" s="1" customFormat="1" ht="27.75" customHeight="1">
      <c r="A1" s="178" t="s">
        <v>50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18" s="1" customFormat="1" ht="29.25">
      <c r="A2" s="178" t="s">
        <v>555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18" s="1" customFormat="1" ht="23.25">
      <c r="A3" s="163" t="s">
        <v>22</v>
      </c>
      <c r="B3" s="163" t="s">
        <v>0</v>
      </c>
      <c r="C3" s="163" t="s">
        <v>32</v>
      </c>
      <c r="D3" s="163" t="s">
        <v>29</v>
      </c>
      <c r="E3" s="159" t="s">
        <v>17</v>
      </c>
      <c r="F3" s="159"/>
      <c r="G3" s="159"/>
      <c r="H3" s="159"/>
      <c r="I3" s="159"/>
      <c r="J3" s="159"/>
      <c r="K3" s="159"/>
      <c r="L3" s="159"/>
      <c r="M3" s="9" t="s">
        <v>16</v>
      </c>
      <c r="N3" s="163" t="s">
        <v>20</v>
      </c>
      <c r="O3" s="161" t="s">
        <v>21</v>
      </c>
      <c r="P3" s="68"/>
      <c r="Q3" s="68"/>
      <c r="R3" s="163" t="s">
        <v>3</v>
      </c>
    </row>
    <row r="4" spans="1:32" s="1" customFormat="1" ht="23.25">
      <c r="A4" s="163"/>
      <c r="B4" s="163"/>
      <c r="C4" s="163"/>
      <c r="D4" s="163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63"/>
      <c r="O4" s="161"/>
      <c r="P4" s="69" t="s">
        <v>1</v>
      </c>
      <c r="Q4" s="69" t="s">
        <v>2</v>
      </c>
      <c r="R4" s="163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17" t="s">
        <v>2</v>
      </c>
    </row>
    <row r="5" spans="1:33" s="1" customFormat="1" ht="23.25">
      <c r="A5" s="9" t="s">
        <v>23</v>
      </c>
      <c r="B5" s="22" t="s">
        <v>88</v>
      </c>
      <c r="C5" s="22" t="s">
        <v>605</v>
      </c>
      <c r="D5" s="22" t="s">
        <v>31</v>
      </c>
      <c r="E5" s="28">
        <v>5</v>
      </c>
      <c r="F5" s="28">
        <v>18</v>
      </c>
      <c r="G5" s="28">
        <v>15</v>
      </c>
      <c r="H5" s="28">
        <v>42</v>
      </c>
      <c r="I5" s="28">
        <v>63</v>
      </c>
      <c r="J5" s="28">
        <v>113</v>
      </c>
      <c r="K5" s="28">
        <v>116</v>
      </c>
      <c r="L5" s="28">
        <v>173</v>
      </c>
      <c r="M5" s="7">
        <f aca="true" t="shared" si="0" ref="M5:M12">SUM(E5:L5)</f>
        <v>545</v>
      </c>
      <c r="N5" s="8">
        <f aca="true" t="shared" si="1" ref="N5:N12">((4*L5)+(3.5*K5)+(3*J5)+(2.5*I5)+(2*H5)+(1.5*G5)+(F5))/M5</f>
        <v>3.1541284403669723</v>
      </c>
      <c r="O5" s="40">
        <f aca="true" t="shared" si="2" ref="O5:O12">SQRT((16*L5+12.25*K5+9*J5+6.25*I5+4*H5+2.25*G5+F5)/M5-(N5^2))</f>
        <v>0.8540816313704197</v>
      </c>
      <c r="P5" s="28">
        <v>0</v>
      </c>
      <c r="Q5" s="28">
        <v>0</v>
      </c>
      <c r="R5" s="28" t="s">
        <v>557</v>
      </c>
      <c r="U5" s="1" t="s">
        <v>23</v>
      </c>
      <c r="V5" s="1">
        <f>SUM(E5:E8)</f>
        <v>40</v>
      </c>
      <c r="W5" s="1">
        <f aca="true" t="shared" si="3" ref="W5:AC5">SUM(F5:F8)</f>
        <v>94</v>
      </c>
      <c r="X5" s="1">
        <f t="shared" si="3"/>
        <v>52</v>
      </c>
      <c r="Y5" s="1">
        <f t="shared" si="3"/>
        <v>87</v>
      </c>
      <c r="Z5" s="1">
        <f t="shared" si="3"/>
        <v>160</v>
      </c>
      <c r="AA5" s="1">
        <f t="shared" si="3"/>
        <v>208</v>
      </c>
      <c r="AB5" s="1">
        <f t="shared" si="3"/>
        <v>211</v>
      </c>
      <c r="AC5" s="1">
        <f t="shared" si="3"/>
        <v>456</v>
      </c>
      <c r="AD5" s="1">
        <f aca="true" t="shared" si="4" ref="AD5:AD10">SUM(V5:AC5)</f>
        <v>1308</v>
      </c>
      <c r="AE5" s="1">
        <f>SUM(P5:P8)</f>
        <v>0</v>
      </c>
      <c r="AF5" s="1">
        <f>SUM(Q5:Q8)</f>
        <v>0</v>
      </c>
      <c r="AG5" s="5">
        <f aca="true" t="shared" si="5" ref="AG5:AG10">((4*AC5)+(3.5*AB5)+(3*AA5)+(2.5*Z5)+(2*Y5)+(1.5*X5)+(W5))/AD5</f>
        <v>3.0064984709480123</v>
      </c>
    </row>
    <row r="6" spans="1:33" s="1" customFormat="1" ht="23.25">
      <c r="A6" s="9"/>
      <c r="B6" s="76" t="s">
        <v>463</v>
      </c>
      <c r="C6" s="22" t="s">
        <v>464</v>
      </c>
      <c r="D6" s="22" t="s">
        <v>30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109</v>
      </c>
      <c r="M6" s="7">
        <f t="shared" si="0"/>
        <v>109</v>
      </c>
      <c r="N6" s="8">
        <f t="shared" si="1"/>
        <v>4</v>
      </c>
      <c r="O6" s="40">
        <f t="shared" si="2"/>
        <v>0</v>
      </c>
      <c r="P6" s="28">
        <v>0</v>
      </c>
      <c r="Q6" s="28">
        <v>0</v>
      </c>
      <c r="R6" s="28" t="s">
        <v>557</v>
      </c>
      <c r="U6" s="1" t="s">
        <v>24</v>
      </c>
      <c r="V6" s="1">
        <f>SUM(E9:E12)</f>
        <v>6</v>
      </c>
      <c r="W6" s="1">
        <f aca="true" t="shared" si="6" ref="W6:AC6">SUM(F9:F12)</f>
        <v>32</v>
      </c>
      <c r="X6" s="1">
        <f t="shared" si="6"/>
        <v>59</v>
      </c>
      <c r="Y6" s="1">
        <f t="shared" si="6"/>
        <v>43</v>
      </c>
      <c r="Z6" s="1">
        <f t="shared" si="6"/>
        <v>52</v>
      </c>
      <c r="AA6" s="1">
        <f t="shared" si="6"/>
        <v>60</v>
      </c>
      <c r="AB6" s="1">
        <f t="shared" si="6"/>
        <v>97</v>
      </c>
      <c r="AC6" s="1">
        <f t="shared" si="6"/>
        <v>777</v>
      </c>
      <c r="AD6" s="1">
        <f t="shared" si="4"/>
        <v>1126</v>
      </c>
      <c r="AE6" s="1">
        <f>SUM(P9:P12)</f>
        <v>0</v>
      </c>
      <c r="AF6" s="1">
        <f>SUM(Q9:Q12)</f>
        <v>0</v>
      </c>
      <c r="AG6" s="5">
        <f t="shared" si="5"/>
        <v>3.520426287744227</v>
      </c>
    </row>
    <row r="7" spans="1:33" s="1" customFormat="1" ht="23.25">
      <c r="A7" s="10"/>
      <c r="B7" s="76" t="s">
        <v>89</v>
      </c>
      <c r="C7" s="22" t="s">
        <v>416</v>
      </c>
      <c r="D7" s="22" t="s">
        <v>31</v>
      </c>
      <c r="E7" s="28">
        <v>35</v>
      </c>
      <c r="F7" s="28">
        <v>76</v>
      </c>
      <c r="G7" s="28">
        <v>37</v>
      </c>
      <c r="H7" s="28">
        <v>45</v>
      </c>
      <c r="I7" s="28">
        <v>60</v>
      </c>
      <c r="J7" s="28">
        <v>84</v>
      </c>
      <c r="K7" s="28">
        <v>82</v>
      </c>
      <c r="L7" s="28">
        <v>126</v>
      </c>
      <c r="M7" s="7">
        <f t="shared" si="0"/>
        <v>545</v>
      </c>
      <c r="N7" s="8">
        <f t="shared" si="1"/>
        <v>2.595412844036697</v>
      </c>
      <c r="O7" s="40">
        <f t="shared" si="2"/>
        <v>1.2262709430994756</v>
      </c>
      <c r="P7" s="28">
        <v>0</v>
      </c>
      <c r="Q7" s="28">
        <v>0</v>
      </c>
      <c r="R7" s="28" t="s">
        <v>558</v>
      </c>
      <c r="U7" s="1" t="s">
        <v>25</v>
      </c>
      <c r="V7" s="1">
        <f>SUM(E13:E16)</f>
        <v>3</v>
      </c>
      <c r="W7" s="1">
        <f aca="true" t="shared" si="7" ref="W7:AB7">SUM(F13:F16)</f>
        <v>54</v>
      </c>
      <c r="X7" s="1">
        <f t="shared" si="7"/>
        <v>32</v>
      </c>
      <c r="Y7" s="1">
        <f t="shared" si="7"/>
        <v>71</v>
      </c>
      <c r="Z7" s="1">
        <f t="shared" si="7"/>
        <v>74</v>
      </c>
      <c r="AA7" s="1">
        <f t="shared" si="7"/>
        <v>103</v>
      </c>
      <c r="AB7" s="1">
        <f t="shared" si="7"/>
        <v>159</v>
      </c>
      <c r="AC7" s="1">
        <f>SUM(L13:L16)</f>
        <v>656</v>
      </c>
      <c r="AD7" s="1">
        <f>SUM(V7:AC7)</f>
        <v>1152</v>
      </c>
      <c r="AE7" s="112">
        <f>SUM(P13:P16)</f>
        <v>0</v>
      </c>
      <c r="AF7" s="112">
        <f>SUM(Q13:Q16)</f>
        <v>0</v>
      </c>
      <c r="AG7" s="5">
        <f t="shared" si="5"/>
        <v>3.4014756944444446</v>
      </c>
    </row>
    <row r="8" spans="1:33" s="1" customFormat="1" ht="23.25">
      <c r="A8" s="10"/>
      <c r="B8" s="76" t="s">
        <v>465</v>
      </c>
      <c r="C8" s="22" t="s">
        <v>466</v>
      </c>
      <c r="D8" s="22" t="s">
        <v>30</v>
      </c>
      <c r="E8" s="28">
        <v>0</v>
      </c>
      <c r="F8" s="28">
        <v>0</v>
      </c>
      <c r="G8" s="28">
        <v>0</v>
      </c>
      <c r="H8" s="28">
        <v>0</v>
      </c>
      <c r="I8" s="28">
        <v>37</v>
      </c>
      <c r="J8" s="28">
        <v>11</v>
      </c>
      <c r="K8" s="28">
        <v>13</v>
      </c>
      <c r="L8" s="28">
        <v>48</v>
      </c>
      <c r="M8" s="7">
        <f>SUM(E8:L8)</f>
        <v>109</v>
      </c>
      <c r="N8" s="8">
        <f>((4*L8)+(3.5*K8)+(3*J8)+(2.5*I8)+(2*H8)+(1.5*G8)+(F8))/M8</f>
        <v>3.330275229357798</v>
      </c>
      <c r="O8" s="40">
        <f>SQRT((16*L8+12.25*K8+9*J8+6.25*I8+4*H8+2.25*G8+F8)/M8-(N8^2))</f>
        <v>0.6678054690044761</v>
      </c>
      <c r="P8" s="28">
        <v>0</v>
      </c>
      <c r="Q8" s="28">
        <v>0</v>
      </c>
      <c r="R8" s="28" t="s">
        <v>558</v>
      </c>
      <c r="U8" s="1" t="s">
        <v>26</v>
      </c>
      <c r="V8" s="1">
        <f>SUM(E29:E30)</f>
        <v>20</v>
      </c>
      <c r="W8" s="1">
        <f aca="true" t="shared" si="8" ref="W8:AC8">SUM(F29:F30)</f>
        <v>33</v>
      </c>
      <c r="X8" s="1">
        <f t="shared" si="8"/>
        <v>11</v>
      </c>
      <c r="Y8" s="1">
        <f t="shared" si="8"/>
        <v>27</v>
      </c>
      <c r="Z8" s="1">
        <f t="shared" si="8"/>
        <v>37</v>
      </c>
      <c r="AA8" s="1">
        <f t="shared" si="8"/>
        <v>79</v>
      </c>
      <c r="AB8" s="1">
        <f t="shared" si="8"/>
        <v>79</v>
      </c>
      <c r="AC8" s="1">
        <f t="shared" si="8"/>
        <v>768</v>
      </c>
      <c r="AD8" s="1">
        <f t="shared" si="4"/>
        <v>1054</v>
      </c>
      <c r="AE8" s="1">
        <f>SUM(P29:P30)</f>
        <v>0</v>
      </c>
      <c r="AF8" s="1">
        <f>SUM(Q29:Q30)</f>
        <v>0</v>
      </c>
      <c r="AG8" s="5">
        <f t="shared" si="5"/>
        <v>3.5877609108159394</v>
      </c>
    </row>
    <row r="9" spans="1:33" s="1" customFormat="1" ht="23.25">
      <c r="A9" s="7" t="s">
        <v>24</v>
      </c>
      <c r="B9" s="22" t="s">
        <v>150</v>
      </c>
      <c r="C9" s="22" t="s">
        <v>605</v>
      </c>
      <c r="D9" s="22" t="s">
        <v>31</v>
      </c>
      <c r="E9" s="28">
        <v>5</v>
      </c>
      <c r="F9" s="28">
        <v>28</v>
      </c>
      <c r="G9" s="28">
        <v>54</v>
      </c>
      <c r="H9" s="28">
        <v>23</v>
      </c>
      <c r="I9" s="28">
        <v>33</v>
      </c>
      <c r="J9" s="28">
        <v>37</v>
      </c>
      <c r="K9" s="28">
        <v>42</v>
      </c>
      <c r="L9" s="28">
        <v>291</v>
      </c>
      <c r="M9" s="7">
        <f t="shared" si="0"/>
        <v>513</v>
      </c>
      <c r="N9" s="8">
        <f t="shared" si="1"/>
        <v>3.2348927875243665</v>
      </c>
      <c r="O9" s="40">
        <f t="shared" si="2"/>
        <v>1.0659952374214856</v>
      </c>
      <c r="P9" s="7">
        <v>0</v>
      </c>
      <c r="Q9" s="7">
        <v>0</v>
      </c>
      <c r="R9" s="28" t="s">
        <v>561</v>
      </c>
      <c r="U9" s="1" t="s">
        <v>27</v>
      </c>
      <c r="V9" s="1">
        <f>SUM(E31:E32)</f>
        <v>9</v>
      </c>
      <c r="W9" s="1">
        <f aca="true" t="shared" si="9" ref="W9:AC9">SUM(F31:F32)</f>
        <v>30</v>
      </c>
      <c r="X9" s="1">
        <f t="shared" si="9"/>
        <v>20</v>
      </c>
      <c r="Y9" s="1">
        <f t="shared" si="9"/>
        <v>40</v>
      </c>
      <c r="Z9" s="1">
        <f t="shared" si="9"/>
        <v>37</v>
      </c>
      <c r="AA9" s="1">
        <f t="shared" si="9"/>
        <v>65</v>
      </c>
      <c r="AB9" s="1">
        <f t="shared" si="9"/>
        <v>94</v>
      </c>
      <c r="AC9" s="1">
        <f t="shared" si="9"/>
        <v>747</v>
      </c>
      <c r="AD9" s="1">
        <f t="shared" si="4"/>
        <v>1042</v>
      </c>
      <c r="AE9" s="1">
        <f>SUM(P31:P32)</f>
        <v>14</v>
      </c>
      <c r="AF9" s="1">
        <f>SUM(Q31:Q32)</f>
        <v>0</v>
      </c>
      <c r="AG9" s="5">
        <f t="shared" si="5"/>
        <v>3.593570057581574</v>
      </c>
    </row>
    <row r="10" spans="1:33" s="1" customFormat="1" ht="23.25">
      <c r="A10" s="9"/>
      <c r="B10" s="22" t="s">
        <v>152</v>
      </c>
      <c r="C10" s="22" t="s">
        <v>274</v>
      </c>
      <c r="D10" s="22" t="s">
        <v>30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50</v>
      </c>
      <c r="M10" s="7">
        <f t="shared" si="0"/>
        <v>50</v>
      </c>
      <c r="N10" s="8">
        <f t="shared" si="1"/>
        <v>4</v>
      </c>
      <c r="O10" s="40">
        <f t="shared" si="2"/>
        <v>0</v>
      </c>
      <c r="P10" s="7">
        <v>0</v>
      </c>
      <c r="Q10" s="7">
        <v>0</v>
      </c>
      <c r="R10" s="28" t="s">
        <v>561</v>
      </c>
      <c r="U10" s="1" t="s">
        <v>28</v>
      </c>
      <c r="V10" s="1">
        <f>SUM(E33:E34)</f>
        <v>18</v>
      </c>
      <c r="W10" s="1">
        <f aca="true" t="shared" si="10" ref="W10:AC10">SUM(F33:F34)</f>
        <v>7</v>
      </c>
      <c r="X10" s="1">
        <f t="shared" si="10"/>
        <v>2</v>
      </c>
      <c r="Y10" s="1">
        <f t="shared" si="10"/>
        <v>25</v>
      </c>
      <c r="Z10" s="1">
        <f t="shared" si="10"/>
        <v>10</v>
      </c>
      <c r="AA10" s="1">
        <f t="shared" si="10"/>
        <v>14</v>
      </c>
      <c r="AB10" s="1">
        <f t="shared" si="10"/>
        <v>36</v>
      </c>
      <c r="AC10" s="1">
        <f t="shared" si="10"/>
        <v>980</v>
      </c>
      <c r="AD10" s="1">
        <f t="shared" si="4"/>
        <v>1092</v>
      </c>
      <c r="AE10" s="1">
        <f>SUM(P33:P34)</f>
        <v>0</v>
      </c>
      <c r="AF10" s="1">
        <f>SUM(Q33:Q34)</f>
        <v>0</v>
      </c>
      <c r="AG10" s="5">
        <f t="shared" si="5"/>
        <v>3.8214285714285716</v>
      </c>
    </row>
    <row r="11" spans="1:18" s="1" customFormat="1" ht="23.25">
      <c r="A11" s="10"/>
      <c r="B11" s="22" t="s">
        <v>151</v>
      </c>
      <c r="C11" s="22" t="s">
        <v>275</v>
      </c>
      <c r="D11" s="22" t="s">
        <v>31</v>
      </c>
      <c r="E11" s="28">
        <v>1</v>
      </c>
      <c r="F11" s="28">
        <v>4</v>
      </c>
      <c r="G11" s="28">
        <v>5</v>
      </c>
      <c r="H11" s="28">
        <v>20</v>
      </c>
      <c r="I11" s="28">
        <v>15</v>
      </c>
      <c r="J11" s="28">
        <v>17</v>
      </c>
      <c r="K11" s="28">
        <v>45</v>
      </c>
      <c r="L11" s="28">
        <v>406</v>
      </c>
      <c r="M11" s="7">
        <f t="shared" si="0"/>
        <v>513</v>
      </c>
      <c r="N11" s="8">
        <f t="shared" si="1"/>
        <v>3.745614035087719</v>
      </c>
      <c r="O11" s="40">
        <f t="shared" si="2"/>
        <v>0.6118591353558573</v>
      </c>
      <c r="P11" s="7">
        <v>0</v>
      </c>
      <c r="Q11" s="7">
        <v>0</v>
      </c>
      <c r="R11" s="28" t="s">
        <v>562</v>
      </c>
    </row>
    <row r="12" spans="1:18" s="1" customFormat="1" ht="23.25">
      <c r="A12" s="10"/>
      <c r="B12" s="22" t="s">
        <v>492</v>
      </c>
      <c r="C12" s="22" t="s">
        <v>493</v>
      </c>
      <c r="D12" s="22" t="s">
        <v>30</v>
      </c>
      <c r="E12" s="28">
        <v>0</v>
      </c>
      <c r="F12" s="28">
        <v>0</v>
      </c>
      <c r="G12" s="28">
        <v>0</v>
      </c>
      <c r="H12" s="28">
        <v>0</v>
      </c>
      <c r="I12" s="28">
        <v>4</v>
      </c>
      <c r="J12" s="28">
        <v>6</v>
      </c>
      <c r="K12" s="28">
        <v>10</v>
      </c>
      <c r="L12" s="28">
        <v>30</v>
      </c>
      <c r="M12" s="7">
        <f t="shared" si="0"/>
        <v>50</v>
      </c>
      <c r="N12" s="8">
        <f t="shared" si="1"/>
        <v>3.66</v>
      </c>
      <c r="O12" s="40">
        <f t="shared" si="2"/>
        <v>0.4841487374764072</v>
      </c>
      <c r="P12" s="7">
        <v>0</v>
      </c>
      <c r="Q12" s="7">
        <v>0</v>
      </c>
      <c r="R12" s="28" t="s">
        <v>562</v>
      </c>
    </row>
    <row r="13" spans="1:33" s="1" customFormat="1" ht="23.25">
      <c r="A13" s="15" t="s">
        <v>25</v>
      </c>
      <c r="B13" s="24" t="s">
        <v>201</v>
      </c>
      <c r="C13" s="24" t="s">
        <v>295</v>
      </c>
      <c r="D13" s="24" t="s">
        <v>31</v>
      </c>
      <c r="E13" s="15">
        <v>1</v>
      </c>
      <c r="F13" s="15">
        <v>37</v>
      </c>
      <c r="G13" s="15">
        <v>23</v>
      </c>
      <c r="H13" s="15">
        <v>41</v>
      </c>
      <c r="I13" s="15">
        <v>31</v>
      </c>
      <c r="J13" s="15">
        <v>40</v>
      </c>
      <c r="K13" s="15">
        <v>50</v>
      </c>
      <c r="L13" s="15">
        <v>306</v>
      </c>
      <c r="M13" s="15">
        <f>SUM(E13:L13)</f>
        <v>529</v>
      </c>
      <c r="N13" s="19">
        <f>((4*L13)+(3.5*K13)+(3*J13)+(2.5*I13)+(2*H13)+(1.5*G13)+(F13))/M13</f>
        <v>3.3081285444234405</v>
      </c>
      <c r="O13" s="35">
        <f>SQRT((16*L13+12.25*K13+9*J13+6.25*I13+4*H13+2.25*G13+F13)/M13-(N13^2))</f>
        <v>0.9969471806564598</v>
      </c>
      <c r="P13" s="15">
        <v>0</v>
      </c>
      <c r="Q13" s="15">
        <v>0</v>
      </c>
      <c r="R13" s="15" t="s">
        <v>563</v>
      </c>
      <c r="U13" s="1" t="s">
        <v>534</v>
      </c>
      <c r="V13" s="1">
        <f>SUM(V5:V7)</f>
        <v>49</v>
      </c>
      <c r="W13" s="1">
        <f aca="true" t="shared" si="11" ref="W13:AC13">SUM(W5:W7)</f>
        <v>180</v>
      </c>
      <c r="X13" s="1">
        <f t="shared" si="11"/>
        <v>143</v>
      </c>
      <c r="Y13" s="1">
        <f t="shared" si="11"/>
        <v>201</v>
      </c>
      <c r="Z13" s="1">
        <f t="shared" si="11"/>
        <v>286</v>
      </c>
      <c r="AA13" s="1">
        <f t="shared" si="11"/>
        <v>371</v>
      </c>
      <c r="AB13" s="1">
        <f t="shared" si="11"/>
        <v>467</v>
      </c>
      <c r="AC13" s="1">
        <f t="shared" si="11"/>
        <v>1889</v>
      </c>
      <c r="AD13" s="1">
        <f>SUM(V13:AC13)</f>
        <v>3586</v>
      </c>
      <c r="AE13" s="1">
        <f>SUM(AE5:AE7)</f>
        <v>0</v>
      </c>
      <c r="AF13" s="1">
        <f>SUM(AF5:AF7)</f>
        <v>0</v>
      </c>
      <c r="AG13" s="5">
        <f>((4*AC13)+(3.5*AB13)+(3*AA13)+(2.5*Z13)+(2*Y13)+(1.5*X13)+(W13))/AD13</f>
        <v>3.2947573898494142</v>
      </c>
    </row>
    <row r="14" spans="1:33" s="17" customFormat="1" ht="20.25" customHeight="1">
      <c r="A14" s="16"/>
      <c r="B14" s="24" t="s">
        <v>200</v>
      </c>
      <c r="C14" s="24" t="s">
        <v>296</v>
      </c>
      <c r="D14" s="24" t="s">
        <v>30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17</v>
      </c>
      <c r="K14" s="15">
        <v>12</v>
      </c>
      <c r="L14" s="15">
        <v>18</v>
      </c>
      <c r="M14" s="15">
        <f>SUM(E14:L14)</f>
        <v>47</v>
      </c>
      <c r="N14" s="19">
        <f>((4*L14)+(3.5*K14)+(3*J14)+(2.5*I14)+(2*H14)+(1.5*G14)+(F14))/M14</f>
        <v>3.5106382978723403</v>
      </c>
      <c r="O14" s="35">
        <f>SQRT((16*L14+12.25*K14+9*J14+6.25*I14+4*H14+2.25*G14+F14)/M14-(N14^2))</f>
        <v>0.4313432964407091</v>
      </c>
      <c r="P14" s="15">
        <v>0</v>
      </c>
      <c r="Q14" s="15">
        <v>0</v>
      </c>
      <c r="R14" s="15" t="s">
        <v>563</v>
      </c>
      <c r="U14" s="17" t="s">
        <v>535</v>
      </c>
      <c r="V14" s="17">
        <f>SUM(V8:V10)</f>
        <v>47</v>
      </c>
      <c r="W14" s="17">
        <f aca="true" t="shared" si="12" ref="W14:AC14">SUM(W8:W10)</f>
        <v>70</v>
      </c>
      <c r="X14" s="17">
        <f t="shared" si="12"/>
        <v>33</v>
      </c>
      <c r="Y14" s="17">
        <f t="shared" si="12"/>
        <v>92</v>
      </c>
      <c r="Z14" s="17">
        <f t="shared" si="12"/>
        <v>84</v>
      </c>
      <c r="AA14" s="17">
        <f t="shared" si="12"/>
        <v>158</v>
      </c>
      <c r="AB14" s="17">
        <f t="shared" si="12"/>
        <v>209</v>
      </c>
      <c r="AC14" s="17">
        <f t="shared" si="12"/>
        <v>2495</v>
      </c>
      <c r="AD14" s="1">
        <f>SUM(V14:AC14)</f>
        <v>3188</v>
      </c>
      <c r="AE14" s="1">
        <f>SUM(AE8:AE10)</f>
        <v>14</v>
      </c>
      <c r="AF14" s="1">
        <f>SUM(AF8:AF10)</f>
        <v>0</v>
      </c>
      <c r="AG14" s="5">
        <f>((4*AC14)+(3.5*AB14)+(3*AA14)+(2.5*Z14)+(2*Y14)+(1.5*X14)+(W14))/AD14</f>
        <v>3.66969887076537</v>
      </c>
    </row>
    <row r="15" spans="1:33" s="17" customFormat="1" ht="20.25" customHeight="1">
      <c r="A15" s="20"/>
      <c r="B15" s="24" t="s">
        <v>202</v>
      </c>
      <c r="C15" s="24" t="s">
        <v>606</v>
      </c>
      <c r="D15" s="24" t="s">
        <v>31</v>
      </c>
      <c r="E15" s="15">
        <v>2</v>
      </c>
      <c r="F15" s="15">
        <v>17</v>
      </c>
      <c r="G15" s="15">
        <v>9</v>
      </c>
      <c r="H15" s="15">
        <v>30</v>
      </c>
      <c r="I15" s="15">
        <v>31</v>
      </c>
      <c r="J15" s="15">
        <v>43</v>
      </c>
      <c r="K15" s="15">
        <v>82</v>
      </c>
      <c r="L15" s="15">
        <v>315</v>
      </c>
      <c r="M15" s="15">
        <f>SUM(E15:L15)</f>
        <v>529</v>
      </c>
      <c r="N15" s="19">
        <f>((4*L15)+(3.5*K15)+(3*J15)+(2.5*I15)+(2*H15)+(1.5*G15)+(F15))/M15</f>
        <v>3.4858223062381852</v>
      </c>
      <c r="O15" s="35">
        <f>SQRT((16*L15+12.25*K15+9*J15+6.25*I15+4*H15+2.25*G15+F15)/M15-(N15^2))</f>
        <v>0.8187819660528886</v>
      </c>
      <c r="P15" s="15">
        <v>0</v>
      </c>
      <c r="Q15" s="15">
        <v>0</v>
      </c>
      <c r="R15" s="15" t="s">
        <v>564</v>
      </c>
      <c r="U15" s="17" t="s">
        <v>550</v>
      </c>
      <c r="V15" s="17">
        <f>SUM(V5:V10)</f>
        <v>96</v>
      </c>
      <c r="W15" s="17">
        <f aca="true" t="shared" si="13" ref="W15:AF15">SUM(W5:W10)</f>
        <v>250</v>
      </c>
      <c r="X15" s="17">
        <f t="shared" si="13"/>
        <v>176</v>
      </c>
      <c r="Y15" s="17">
        <f t="shared" si="13"/>
        <v>293</v>
      </c>
      <c r="Z15" s="17">
        <f t="shared" si="13"/>
        <v>370</v>
      </c>
      <c r="AA15" s="17">
        <f t="shared" si="13"/>
        <v>529</v>
      </c>
      <c r="AB15" s="17">
        <f t="shared" si="13"/>
        <v>676</v>
      </c>
      <c r="AC15" s="17">
        <f t="shared" si="13"/>
        <v>4384</v>
      </c>
      <c r="AD15" s="17">
        <f t="shared" si="13"/>
        <v>6774</v>
      </c>
      <c r="AE15" s="17">
        <f t="shared" si="13"/>
        <v>14</v>
      </c>
      <c r="AF15" s="17">
        <f t="shared" si="13"/>
        <v>0</v>
      </c>
      <c r="AG15" s="5">
        <f>((4*AC15)+(3.5*AB15)+(3*AA15)+(2.5*Z15)+(2*Y15)+(1.5*X15)+(W15))/AD15</f>
        <v>3.471213463241807</v>
      </c>
    </row>
    <row r="16" spans="1:20" s="17" customFormat="1" ht="20.25" customHeight="1">
      <c r="A16" s="20"/>
      <c r="B16" s="24" t="s">
        <v>203</v>
      </c>
      <c r="C16" s="24" t="s">
        <v>297</v>
      </c>
      <c r="D16" s="24" t="s">
        <v>30</v>
      </c>
      <c r="E16" s="15">
        <v>0</v>
      </c>
      <c r="F16" s="15">
        <v>0</v>
      </c>
      <c r="G16" s="15">
        <v>0</v>
      </c>
      <c r="H16" s="15">
        <v>0</v>
      </c>
      <c r="I16" s="15">
        <v>12</v>
      </c>
      <c r="J16" s="15">
        <v>3</v>
      </c>
      <c r="K16" s="15">
        <v>15</v>
      </c>
      <c r="L16" s="15">
        <v>17</v>
      </c>
      <c r="M16" s="15">
        <f>SUM(E16:L16)</f>
        <v>47</v>
      </c>
      <c r="N16" s="19">
        <f>((4*L16)+(3.5*K16)+(3*J16)+(2.5*I16)+(2*H16)+(1.5*G16)+(F16))/M16</f>
        <v>3.393617021276596</v>
      </c>
      <c r="O16" s="35">
        <f>SQRT((16*L16+12.25*K16+9*J16+6.25*I16+4*H16+2.25*G16+F16)/M16-(N16^2))</f>
        <v>0.5919330954571718</v>
      </c>
      <c r="P16" s="15">
        <v>0</v>
      </c>
      <c r="Q16" s="15">
        <v>0</v>
      </c>
      <c r="R16" s="15" t="s">
        <v>564</v>
      </c>
      <c r="T16" s="43"/>
    </row>
    <row r="17" spans="1:29" s="17" customFormat="1" ht="22.5" customHeight="1">
      <c r="A17" s="168" t="s">
        <v>41</v>
      </c>
      <c r="B17" s="168"/>
      <c r="C17" s="168"/>
      <c r="D17" s="168"/>
      <c r="E17" s="15">
        <f>SUM(E5:E16)</f>
        <v>49</v>
      </c>
      <c r="F17" s="15">
        <f aca="true" t="shared" si="14" ref="F17:L17">SUM(F5:F16)</f>
        <v>180</v>
      </c>
      <c r="G17" s="15">
        <f t="shared" si="14"/>
        <v>143</v>
      </c>
      <c r="H17" s="15">
        <f t="shared" si="14"/>
        <v>201</v>
      </c>
      <c r="I17" s="15">
        <f t="shared" si="14"/>
        <v>286</v>
      </c>
      <c r="J17" s="15">
        <f t="shared" si="14"/>
        <v>371</v>
      </c>
      <c r="K17" s="15">
        <f t="shared" si="14"/>
        <v>467</v>
      </c>
      <c r="L17" s="15">
        <f t="shared" si="14"/>
        <v>1889</v>
      </c>
      <c r="M17" s="15">
        <f>SUM(E17:L17)</f>
        <v>3586</v>
      </c>
      <c r="N17" s="19">
        <f>((4*L17)+(3.5*K17)+(3*J17)+(2.5*I17)+(2*H17)+(1.5*G17)+(F17))/M17</f>
        <v>3.2947573898494142</v>
      </c>
      <c r="O17" s="35">
        <f>SQRT((16*L17+12.25*K17+9*J17+6.25*I17+4*H17+2.25*G17+F17)/M17-(N17^2))</f>
        <v>0.9807746802850978</v>
      </c>
      <c r="P17" s="15">
        <f>SUM(P5:P16)</f>
        <v>0</v>
      </c>
      <c r="Q17" s="15">
        <f>SUM(Q5:Q16)</f>
        <v>0</v>
      </c>
      <c r="R17" s="48"/>
      <c r="T17" s="43"/>
      <c r="V17" s="43"/>
      <c r="W17" s="43"/>
      <c r="X17" s="43"/>
      <c r="Y17" s="43"/>
      <c r="Z17" s="43"/>
      <c r="AA17" s="43"/>
      <c r="AB17" s="43"/>
      <c r="AC17" s="43"/>
    </row>
    <row r="18" spans="1:29" s="49" customFormat="1" ht="20.25" customHeight="1">
      <c r="A18" s="182" t="s">
        <v>43</v>
      </c>
      <c r="B18" s="182"/>
      <c r="C18" s="182"/>
      <c r="D18" s="182"/>
      <c r="E18" s="50">
        <f>(E17*100)/$M17</f>
        <v>1.366424986056888</v>
      </c>
      <c r="F18" s="50">
        <f aca="true" t="shared" si="15" ref="F18:L18">(F17*100)/$M17</f>
        <v>5.01952035694367</v>
      </c>
      <c r="G18" s="50">
        <f t="shared" si="15"/>
        <v>3.9877300613496933</v>
      </c>
      <c r="H18" s="50">
        <f t="shared" si="15"/>
        <v>5.605131065253764</v>
      </c>
      <c r="I18" s="50">
        <f t="shared" si="15"/>
        <v>7.975460122699387</v>
      </c>
      <c r="J18" s="50">
        <f t="shared" si="15"/>
        <v>10.345789180145008</v>
      </c>
      <c r="K18" s="50">
        <f t="shared" si="15"/>
        <v>13.0228667038483</v>
      </c>
      <c r="L18" s="50">
        <f t="shared" si="15"/>
        <v>52.67707752370329</v>
      </c>
      <c r="M18" s="50">
        <f>((M17-(P17+Q17))*100)/$M17</f>
        <v>100</v>
      </c>
      <c r="N18" s="115"/>
      <c r="O18" s="116"/>
      <c r="P18" s="50">
        <f>(P17*100)/$M17</f>
        <v>0</v>
      </c>
      <c r="Q18" s="50">
        <f>(Q17*100)/$M17</f>
        <v>0</v>
      </c>
      <c r="R18" s="18"/>
      <c r="S18" s="17"/>
      <c r="T18" s="43"/>
      <c r="U18" s="43"/>
      <c r="V18" s="43"/>
      <c r="W18" s="43"/>
      <c r="X18" s="43"/>
      <c r="Y18" s="43"/>
      <c r="Z18" s="43"/>
      <c r="AA18" s="43"/>
      <c r="AB18" s="43"/>
      <c r="AC18" s="114"/>
    </row>
    <row r="19" spans="1:20" s="2" customFormat="1" ht="23.25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7"/>
      <c r="P19" s="13"/>
      <c r="Q19" s="13"/>
      <c r="R19" s="12"/>
      <c r="T19" s="12"/>
    </row>
    <row r="20" spans="1:18" s="2" customFormat="1" ht="23.25">
      <c r="A20" s="3"/>
      <c r="B20"/>
      <c r="C20"/>
      <c r="D20"/>
      <c r="E20"/>
      <c r="F20"/>
      <c r="G20"/>
      <c r="H20"/>
      <c r="I20"/>
      <c r="J20"/>
      <c r="K20"/>
      <c r="L20"/>
      <c r="M20" s="3"/>
      <c r="N20" s="6"/>
      <c r="O20" s="42"/>
      <c r="P20" s="3"/>
      <c r="Q20" s="3"/>
      <c r="R20"/>
    </row>
    <row r="21" spans="19:26" ht="23.25">
      <c r="S21" s="1"/>
      <c r="Z21" s="62"/>
    </row>
    <row r="22" ht="23.25">
      <c r="S22" s="1"/>
    </row>
    <row r="23" ht="23.25">
      <c r="S23" s="1"/>
    </row>
    <row r="24" ht="23.25">
      <c r="S24" s="1"/>
    </row>
    <row r="25" spans="1:19" ht="29.25">
      <c r="A25" s="178" t="s">
        <v>50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"/>
    </row>
    <row r="26" spans="1:18" s="1" customFormat="1" ht="29.25">
      <c r="A26" s="178" t="s">
        <v>556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</row>
    <row r="27" spans="1:18" s="1" customFormat="1" ht="23.25">
      <c r="A27" s="163" t="s">
        <v>22</v>
      </c>
      <c r="B27" s="163" t="s">
        <v>0</v>
      </c>
      <c r="C27" s="163" t="s">
        <v>32</v>
      </c>
      <c r="D27" s="163" t="s">
        <v>29</v>
      </c>
      <c r="E27" s="159" t="s">
        <v>17</v>
      </c>
      <c r="F27" s="159"/>
      <c r="G27" s="159"/>
      <c r="H27" s="159"/>
      <c r="I27" s="159"/>
      <c r="J27" s="159"/>
      <c r="K27" s="159"/>
      <c r="L27" s="159"/>
      <c r="M27" s="9" t="s">
        <v>16</v>
      </c>
      <c r="N27" s="163" t="s">
        <v>20</v>
      </c>
      <c r="O27" s="161" t="s">
        <v>21</v>
      </c>
      <c r="P27" s="68"/>
      <c r="Q27" s="68"/>
      <c r="R27" s="163" t="s">
        <v>3</v>
      </c>
    </row>
    <row r="28" spans="1:18" s="1" customFormat="1" ht="23.25">
      <c r="A28" s="163"/>
      <c r="B28" s="163"/>
      <c r="C28" s="163"/>
      <c r="D28" s="163"/>
      <c r="E28" s="7">
        <v>0</v>
      </c>
      <c r="F28" s="7">
        <v>1</v>
      </c>
      <c r="G28" s="7">
        <v>1.5</v>
      </c>
      <c r="H28" s="7">
        <v>2</v>
      </c>
      <c r="I28" s="7">
        <v>2.5</v>
      </c>
      <c r="J28" s="7">
        <v>3</v>
      </c>
      <c r="K28" s="7">
        <v>3.5</v>
      </c>
      <c r="L28" s="7">
        <v>4</v>
      </c>
      <c r="M28" s="11" t="s">
        <v>19</v>
      </c>
      <c r="N28" s="163"/>
      <c r="O28" s="161"/>
      <c r="P28" s="69" t="s">
        <v>1</v>
      </c>
      <c r="Q28" s="69" t="s">
        <v>2</v>
      </c>
      <c r="R28" s="163"/>
    </row>
    <row r="29" spans="1:18" s="1" customFormat="1" ht="21.75" customHeight="1">
      <c r="A29" s="7" t="s">
        <v>26</v>
      </c>
      <c r="B29" s="22" t="s">
        <v>607</v>
      </c>
      <c r="C29" s="22" t="s">
        <v>255</v>
      </c>
      <c r="D29" s="22" t="s">
        <v>31</v>
      </c>
      <c r="E29" s="28">
        <v>3</v>
      </c>
      <c r="F29" s="28">
        <v>29</v>
      </c>
      <c r="G29" s="28">
        <v>8</v>
      </c>
      <c r="H29" s="28">
        <v>26</v>
      </c>
      <c r="I29" s="28">
        <v>34</v>
      </c>
      <c r="J29" s="28">
        <v>72</v>
      </c>
      <c r="K29" s="28">
        <v>74</v>
      </c>
      <c r="L29" s="28">
        <v>281</v>
      </c>
      <c r="M29" s="7">
        <f aca="true" t="shared" si="16" ref="M29:M34">SUM(E29:L29)</f>
        <v>527</v>
      </c>
      <c r="N29" s="8">
        <f aca="true" t="shared" si="17" ref="N29:N34">((4*L29)+(3.5*K29)+(3*J29)+(2.5*I29)+(2*H29)+(1.5*G29)+(F29))/M29</f>
        <v>3.3719165085388996</v>
      </c>
      <c r="O29" s="40">
        <f>SQRT((16*L29+12.25*K29+9*J29+6.25*I29+4*H29+2.25*G29+F29)/M29-(N29^2))</f>
        <v>0.8949620372159014</v>
      </c>
      <c r="P29" s="28">
        <v>0</v>
      </c>
      <c r="Q29" s="28">
        <v>0</v>
      </c>
      <c r="R29" s="28" t="s">
        <v>565</v>
      </c>
    </row>
    <row r="30" spans="1:18" s="1" customFormat="1" ht="23.25">
      <c r="A30" s="11"/>
      <c r="B30" s="22" t="s">
        <v>608</v>
      </c>
      <c r="C30" s="22" t="s">
        <v>273</v>
      </c>
      <c r="D30" s="22" t="s">
        <v>31</v>
      </c>
      <c r="E30" s="28">
        <v>17</v>
      </c>
      <c r="F30" s="28">
        <v>4</v>
      </c>
      <c r="G30" s="28">
        <v>3</v>
      </c>
      <c r="H30" s="28">
        <v>1</v>
      </c>
      <c r="I30" s="28">
        <v>3</v>
      </c>
      <c r="J30" s="28">
        <v>7</v>
      </c>
      <c r="K30" s="28">
        <v>5</v>
      </c>
      <c r="L30" s="28">
        <v>487</v>
      </c>
      <c r="M30" s="7">
        <f t="shared" si="16"/>
        <v>527</v>
      </c>
      <c r="N30" s="8">
        <f t="shared" si="17"/>
        <v>3.8036053130929792</v>
      </c>
      <c r="O30" s="40">
        <f aca="true" t="shared" si="18" ref="O30:O35">SQRT((16*L30+12.25*K30+9*J30+6.25*I30+4*H30+2.25*G30+F30)/M30-(N30^2))</f>
        <v>0.7858124669515945</v>
      </c>
      <c r="P30" s="28">
        <v>0</v>
      </c>
      <c r="Q30" s="28">
        <v>0</v>
      </c>
      <c r="R30" s="28" t="s">
        <v>566</v>
      </c>
    </row>
    <row r="31" spans="1:18" s="1" customFormat="1" ht="23.25">
      <c r="A31" s="7" t="s">
        <v>27</v>
      </c>
      <c r="B31" s="22" t="s">
        <v>609</v>
      </c>
      <c r="C31" s="22" t="s">
        <v>358</v>
      </c>
      <c r="D31" s="22" t="s">
        <v>31</v>
      </c>
      <c r="E31" s="28">
        <v>1</v>
      </c>
      <c r="F31" s="28">
        <v>11</v>
      </c>
      <c r="G31" s="28">
        <v>10</v>
      </c>
      <c r="H31" s="28">
        <v>26</v>
      </c>
      <c r="I31" s="28">
        <v>17</v>
      </c>
      <c r="J31" s="28">
        <v>21</v>
      </c>
      <c r="K31" s="28">
        <v>29</v>
      </c>
      <c r="L31" s="28">
        <v>408</v>
      </c>
      <c r="M31" s="7">
        <f t="shared" si="16"/>
        <v>523</v>
      </c>
      <c r="N31" s="8">
        <f t="shared" si="17"/>
        <v>3.6653919694072656</v>
      </c>
      <c r="O31" s="40">
        <f t="shared" si="18"/>
        <v>0.7439283804709417</v>
      </c>
      <c r="P31" s="28">
        <v>5</v>
      </c>
      <c r="Q31" s="28">
        <v>0</v>
      </c>
      <c r="R31" s="28" t="s">
        <v>567</v>
      </c>
    </row>
    <row r="32" spans="1:18" s="1" customFormat="1" ht="23.25">
      <c r="A32" s="75"/>
      <c r="B32" s="22" t="s">
        <v>610</v>
      </c>
      <c r="C32" s="22" t="s">
        <v>456</v>
      </c>
      <c r="D32" s="22" t="s">
        <v>31</v>
      </c>
      <c r="E32" s="28">
        <v>8</v>
      </c>
      <c r="F32" s="28">
        <v>19</v>
      </c>
      <c r="G32" s="28">
        <v>10</v>
      </c>
      <c r="H32" s="28">
        <v>14</v>
      </c>
      <c r="I32" s="28">
        <v>20</v>
      </c>
      <c r="J32" s="28">
        <v>44</v>
      </c>
      <c r="K32" s="28">
        <v>65</v>
      </c>
      <c r="L32" s="28">
        <v>339</v>
      </c>
      <c r="M32" s="7">
        <f t="shared" si="16"/>
        <v>519</v>
      </c>
      <c r="N32" s="8">
        <f t="shared" si="17"/>
        <v>3.521194605009634</v>
      </c>
      <c r="O32" s="40">
        <f t="shared" si="18"/>
        <v>0.8820265456629589</v>
      </c>
      <c r="P32" s="28">
        <v>9</v>
      </c>
      <c r="Q32" s="28">
        <v>0</v>
      </c>
      <c r="R32" s="28" t="s">
        <v>568</v>
      </c>
    </row>
    <row r="33" spans="1:18" s="1" customFormat="1" ht="23.25">
      <c r="A33" s="7" t="s">
        <v>28</v>
      </c>
      <c r="B33" s="22" t="s">
        <v>611</v>
      </c>
      <c r="C33" s="22" t="s">
        <v>458</v>
      </c>
      <c r="D33" s="22" t="s">
        <v>31</v>
      </c>
      <c r="E33" s="28">
        <v>5</v>
      </c>
      <c r="F33" s="28">
        <v>5</v>
      </c>
      <c r="G33" s="28">
        <v>2</v>
      </c>
      <c r="H33" s="28">
        <v>5</v>
      </c>
      <c r="I33" s="28">
        <v>10</v>
      </c>
      <c r="J33" s="28">
        <v>12</v>
      </c>
      <c r="K33" s="28">
        <v>4</v>
      </c>
      <c r="L33" s="28">
        <v>503</v>
      </c>
      <c r="M33" s="7">
        <f t="shared" si="16"/>
        <v>546</v>
      </c>
      <c r="N33" s="8">
        <f t="shared" si="17"/>
        <v>3.8553113553113554</v>
      </c>
      <c r="O33" s="40">
        <f t="shared" si="18"/>
        <v>0.5766671913487155</v>
      </c>
      <c r="P33" s="28">
        <v>0</v>
      </c>
      <c r="Q33" s="28">
        <v>0</v>
      </c>
      <c r="R33" s="72" t="s">
        <v>569</v>
      </c>
    </row>
    <row r="34" spans="1:18" s="1" customFormat="1" ht="23.25">
      <c r="A34" s="9"/>
      <c r="B34" s="22" t="s">
        <v>612</v>
      </c>
      <c r="C34" s="22" t="s">
        <v>459</v>
      </c>
      <c r="D34" s="22" t="s">
        <v>31</v>
      </c>
      <c r="E34" s="28">
        <v>13</v>
      </c>
      <c r="F34" s="28">
        <v>2</v>
      </c>
      <c r="G34" s="28">
        <v>0</v>
      </c>
      <c r="H34" s="28">
        <v>20</v>
      </c>
      <c r="I34" s="28">
        <v>0</v>
      </c>
      <c r="J34" s="28">
        <v>2</v>
      </c>
      <c r="K34" s="28">
        <v>32</v>
      </c>
      <c r="L34" s="28">
        <v>477</v>
      </c>
      <c r="M34" s="7">
        <f t="shared" si="16"/>
        <v>546</v>
      </c>
      <c r="N34" s="8">
        <f t="shared" si="17"/>
        <v>3.7875457875457874</v>
      </c>
      <c r="O34" s="40">
        <f t="shared" si="18"/>
        <v>0.7304914690569906</v>
      </c>
      <c r="P34" s="28">
        <v>0</v>
      </c>
      <c r="Q34" s="28">
        <v>0</v>
      </c>
      <c r="R34" s="72" t="s">
        <v>570</v>
      </c>
    </row>
    <row r="35" spans="1:18" s="1" customFormat="1" ht="23.25">
      <c r="A35" s="159" t="s">
        <v>41</v>
      </c>
      <c r="B35" s="159"/>
      <c r="C35" s="159"/>
      <c r="D35" s="159"/>
      <c r="E35" s="7">
        <f aca="true" t="shared" si="19" ref="E35:L35">SUM(E29:E34)</f>
        <v>47</v>
      </c>
      <c r="F35" s="7">
        <f t="shared" si="19"/>
        <v>70</v>
      </c>
      <c r="G35" s="7">
        <f t="shared" si="19"/>
        <v>33</v>
      </c>
      <c r="H35" s="7">
        <f t="shared" si="19"/>
        <v>92</v>
      </c>
      <c r="I35" s="7">
        <f t="shared" si="19"/>
        <v>84</v>
      </c>
      <c r="J35" s="7">
        <f t="shared" si="19"/>
        <v>158</v>
      </c>
      <c r="K35" s="7">
        <f t="shared" si="19"/>
        <v>209</v>
      </c>
      <c r="L35" s="7">
        <f t="shared" si="19"/>
        <v>2495</v>
      </c>
      <c r="M35" s="15">
        <f>SUM(E35:L35)</f>
        <v>3188</v>
      </c>
      <c r="N35" s="8">
        <f>((4*L35)+(3.5*K35)+(3*J35)+(2.5*I35)+(2*H35)+(1.5*G35)+(F35))/M35</f>
        <v>3.66969887076537</v>
      </c>
      <c r="O35" s="40">
        <f t="shared" si="18"/>
        <v>0.7935777566632944</v>
      </c>
      <c r="P35" s="7">
        <f>SUM(P29:P34)</f>
        <v>14</v>
      </c>
      <c r="Q35" s="7">
        <f>SUM(Q29:Q34)</f>
        <v>0</v>
      </c>
      <c r="R35" s="34"/>
    </row>
    <row r="36" spans="1:18" s="1" customFormat="1" ht="23.25">
      <c r="A36" s="159" t="s">
        <v>43</v>
      </c>
      <c r="B36" s="159"/>
      <c r="C36" s="159"/>
      <c r="D36" s="159"/>
      <c r="E36" s="8">
        <f aca="true" t="shared" si="20" ref="E36:L36">(E35*100)/$M35</f>
        <v>1.4742785445420326</v>
      </c>
      <c r="F36" s="8">
        <f t="shared" si="20"/>
        <v>2.1957340025094103</v>
      </c>
      <c r="G36" s="8">
        <f t="shared" si="20"/>
        <v>1.0351317440401506</v>
      </c>
      <c r="H36" s="8">
        <f t="shared" si="20"/>
        <v>2.8858218318695106</v>
      </c>
      <c r="I36" s="8">
        <f t="shared" si="20"/>
        <v>2.6348808030112925</v>
      </c>
      <c r="J36" s="8">
        <f t="shared" si="20"/>
        <v>4.956085319949811</v>
      </c>
      <c r="K36" s="8">
        <f t="shared" si="20"/>
        <v>6.555834378920953</v>
      </c>
      <c r="L36" s="8">
        <f t="shared" si="20"/>
        <v>78.26223337515684</v>
      </c>
      <c r="M36" s="8">
        <f>((M35-(P35+Q35))*100)/$M35</f>
        <v>99.56085319949811</v>
      </c>
      <c r="N36" s="14"/>
      <c r="O36" s="36"/>
      <c r="P36" s="8">
        <f>(P35*100)/$M35</f>
        <v>0.43914680050188204</v>
      </c>
      <c r="Q36" s="8">
        <f>(Q35*100)/$M35</f>
        <v>0</v>
      </c>
      <c r="R36" s="11"/>
    </row>
    <row r="37" spans="1:18" s="2" customFormat="1" ht="23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0"/>
      <c r="P37" s="1"/>
      <c r="Q37" s="1"/>
      <c r="R37" s="1"/>
    </row>
    <row r="38" s="1" customFormat="1" ht="23.25">
      <c r="O38" s="30"/>
    </row>
    <row r="39" spans="1:18" s="1" customFormat="1" ht="23.25">
      <c r="A39" s="3"/>
      <c r="B39"/>
      <c r="C39"/>
      <c r="D39"/>
      <c r="E39"/>
      <c r="F39"/>
      <c r="G39"/>
      <c r="H39"/>
      <c r="I39"/>
      <c r="J39"/>
      <c r="K39"/>
      <c r="L39"/>
      <c r="M39" s="3"/>
      <c r="N39" s="6"/>
      <c r="O39" s="42"/>
      <c r="P39" s="3"/>
      <c r="Q39" s="3"/>
      <c r="R39"/>
    </row>
    <row r="46" ht="12" customHeight="1"/>
  </sheetData>
  <sheetProtection/>
  <mergeCells count="24">
    <mergeCell ref="R3:R4"/>
    <mergeCell ref="E3:L3"/>
    <mergeCell ref="N3:N4"/>
    <mergeCell ref="O3:O4"/>
    <mergeCell ref="A3:A4"/>
    <mergeCell ref="B3:B4"/>
    <mergeCell ref="C3:C4"/>
    <mergeCell ref="D3:D4"/>
    <mergeCell ref="R27:R28"/>
    <mergeCell ref="A17:D17"/>
    <mergeCell ref="A35:D35"/>
    <mergeCell ref="A18:D18"/>
    <mergeCell ref="N27:N28"/>
    <mergeCell ref="O27:O28"/>
    <mergeCell ref="A36:D36"/>
    <mergeCell ref="A1:R1"/>
    <mergeCell ref="A2:R2"/>
    <mergeCell ref="A25:R25"/>
    <mergeCell ref="A26:R26"/>
    <mergeCell ref="A27:A28"/>
    <mergeCell ref="B27:B28"/>
    <mergeCell ref="C27:C28"/>
    <mergeCell ref="D27:D28"/>
    <mergeCell ref="E27:L27"/>
  </mergeCells>
  <printOptions/>
  <pageMargins left="0.75" right="0.63" top="0.62" bottom="0.54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17"/>
  <sheetViews>
    <sheetView zoomScalePageLayoutView="0" workbookViewId="0" topLeftCell="A1">
      <selection activeCell="U161" sqref="U161"/>
    </sheetView>
  </sheetViews>
  <sheetFormatPr defaultColWidth="9.140625" defaultRowHeight="12.75"/>
  <cols>
    <col min="1" max="1" width="8.28125" style="3" bestFit="1" customWidth="1"/>
    <col min="2" max="2" width="7.8515625" style="0" bestFit="1" customWidth="1"/>
    <col min="3" max="3" width="27.57421875" style="0" bestFit="1" customWidth="1"/>
    <col min="4" max="4" width="10.7109375" style="3" bestFit="1" customWidth="1"/>
    <col min="5" max="8" width="4.421875" style="0" bestFit="1" customWidth="1"/>
    <col min="9" max="12" width="5.421875" style="0" bestFit="1" customWidth="1"/>
    <col min="13" max="13" width="13.7109375" style="3" bestFit="1" customWidth="1"/>
    <col min="14" max="14" width="5.8515625" style="6" customWidth="1"/>
    <col min="15" max="15" width="7.28125" style="42" bestFit="1" customWidth="1"/>
    <col min="16" max="17" width="4.421875" style="3" bestFit="1" customWidth="1"/>
    <col min="18" max="18" width="8.57421875" style="0" bestFit="1" customWidth="1"/>
    <col min="21" max="21" width="10.140625" style="0" bestFit="1" customWidth="1"/>
    <col min="22" max="32" width="6.7109375" style="0" customWidth="1"/>
    <col min="33" max="33" width="10.8515625" style="0" customWidth="1"/>
    <col min="34" max="34" width="6.7109375" style="0" customWidth="1"/>
  </cols>
  <sheetData>
    <row r="1" spans="1:18" s="1" customFormat="1" ht="27" customHeight="1">
      <c r="A1" s="178" t="s">
        <v>51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18" s="1" customFormat="1" ht="29.25">
      <c r="A2" s="178" t="s">
        <v>555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18" s="1" customFormat="1" ht="23.25">
      <c r="A3" s="163" t="s">
        <v>22</v>
      </c>
      <c r="B3" s="163" t="s">
        <v>0</v>
      </c>
      <c r="C3" s="163" t="s">
        <v>32</v>
      </c>
      <c r="D3" s="163" t="s">
        <v>29</v>
      </c>
      <c r="E3" s="159" t="s">
        <v>17</v>
      </c>
      <c r="F3" s="159"/>
      <c r="G3" s="159"/>
      <c r="H3" s="159"/>
      <c r="I3" s="159"/>
      <c r="J3" s="159"/>
      <c r="K3" s="159"/>
      <c r="L3" s="159"/>
      <c r="M3" s="9" t="s">
        <v>16</v>
      </c>
      <c r="N3" s="163" t="s">
        <v>20</v>
      </c>
      <c r="O3" s="161" t="s">
        <v>21</v>
      </c>
      <c r="P3" s="68"/>
      <c r="Q3" s="68"/>
      <c r="R3" s="163" t="s">
        <v>3</v>
      </c>
    </row>
    <row r="4" spans="1:32" s="1" customFormat="1" ht="23.25">
      <c r="A4" s="163"/>
      <c r="B4" s="163"/>
      <c r="C4" s="163"/>
      <c r="D4" s="163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63"/>
      <c r="O4" s="161"/>
      <c r="P4" s="69" t="s">
        <v>1</v>
      </c>
      <c r="Q4" s="69" t="s">
        <v>2</v>
      </c>
      <c r="R4" s="163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1" t="s">
        <v>2</v>
      </c>
    </row>
    <row r="5" spans="1:33" s="1" customFormat="1" ht="23.25">
      <c r="A5" s="7" t="s">
        <v>23</v>
      </c>
      <c r="B5" s="22" t="s">
        <v>613</v>
      </c>
      <c r="C5" s="22" t="s">
        <v>614</v>
      </c>
      <c r="D5" s="7" t="s">
        <v>30</v>
      </c>
      <c r="E5" s="7">
        <v>0</v>
      </c>
      <c r="F5" s="7">
        <v>0</v>
      </c>
      <c r="G5" s="7">
        <v>1</v>
      </c>
      <c r="H5" s="7">
        <v>1</v>
      </c>
      <c r="I5" s="7">
        <v>4</v>
      </c>
      <c r="J5" s="7">
        <v>13</v>
      </c>
      <c r="K5" s="7">
        <v>18</v>
      </c>
      <c r="L5" s="7">
        <v>46</v>
      </c>
      <c r="M5" s="7">
        <f>SUM(E5:L5)</f>
        <v>83</v>
      </c>
      <c r="N5" s="8">
        <f aca="true" t="shared" si="0" ref="N5:N19">((4*L5)+(3.5*K5)+(3*J5)+(2.5*I5)+(2*H5)+(1.5*G5)+(F5))/M5</f>
        <v>3.608433734939759</v>
      </c>
      <c r="O5" s="40">
        <f aca="true" t="shared" si="1" ref="O5:O20">SQRT((16*L5+12.25*K5+9*J5+6.25*I5+4*H5+2.25*G5+F5)/M5-(N5^2))</f>
        <v>0.5380027364280991</v>
      </c>
      <c r="P5" s="7">
        <v>1</v>
      </c>
      <c r="Q5" s="7">
        <v>0</v>
      </c>
      <c r="R5" s="7" t="s">
        <v>557</v>
      </c>
      <c r="U5" s="1" t="s">
        <v>23</v>
      </c>
      <c r="V5" s="1">
        <f>SUM(E5:E14)</f>
        <v>4</v>
      </c>
      <c r="W5" s="1">
        <f aca="true" t="shared" si="2" ref="W5:AC5">SUM(F5:F14)</f>
        <v>16</v>
      </c>
      <c r="X5" s="1">
        <f t="shared" si="2"/>
        <v>23</v>
      </c>
      <c r="Y5" s="1">
        <f t="shared" si="2"/>
        <v>84</v>
      </c>
      <c r="Z5" s="1">
        <f t="shared" si="2"/>
        <v>116</v>
      </c>
      <c r="AA5" s="1">
        <f t="shared" si="2"/>
        <v>323</v>
      </c>
      <c r="AB5" s="1">
        <f t="shared" si="2"/>
        <v>349</v>
      </c>
      <c r="AC5" s="1">
        <f t="shared" si="2"/>
        <v>600</v>
      </c>
      <c r="AD5" s="1">
        <f aca="true" t="shared" si="3" ref="AD5:AD10">SUM(V5:AC5)</f>
        <v>1515</v>
      </c>
      <c r="AE5" s="1">
        <f>SUM(P5:P14)</f>
        <v>5</v>
      </c>
      <c r="AF5" s="1">
        <f>SUM(Q5:Q14)</f>
        <v>0</v>
      </c>
      <c r="AG5" s="5">
        <f>((4*AC5)+(3.5*AB5)+(3*AA5)+(2.5*Z5)+(2*Y5)+(1.5*X5)+(W5))/AD5</f>
        <v>3.3656765676567657</v>
      </c>
    </row>
    <row r="6" spans="1:33" s="1" customFormat="1" ht="21.75" customHeight="1">
      <c r="A6" s="9"/>
      <c r="B6" s="22" t="s">
        <v>615</v>
      </c>
      <c r="C6" s="22" t="s">
        <v>616</v>
      </c>
      <c r="D6" s="7" t="s">
        <v>30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12</v>
      </c>
      <c r="L6" s="7">
        <v>75</v>
      </c>
      <c r="M6" s="7">
        <f aca="true" t="shared" si="4" ref="M6:M20">SUM(E6:L6)</f>
        <v>87</v>
      </c>
      <c r="N6" s="8">
        <f t="shared" si="0"/>
        <v>3.9310344827586206</v>
      </c>
      <c r="O6" s="40">
        <f t="shared" si="1"/>
        <v>0.17241379310344992</v>
      </c>
      <c r="P6" s="7">
        <v>0</v>
      </c>
      <c r="Q6" s="7">
        <v>0</v>
      </c>
      <c r="R6" s="7" t="s">
        <v>557</v>
      </c>
      <c r="U6" s="1" t="s">
        <v>24</v>
      </c>
      <c r="V6" s="1">
        <f>SUM(E15:E23,E28:E30)</f>
        <v>11</v>
      </c>
      <c r="W6" s="1">
        <f aca="true" t="shared" si="5" ref="W6:AC6">SUM(F15:F23,F28:F30)</f>
        <v>34</v>
      </c>
      <c r="X6" s="1">
        <f t="shared" si="5"/>
        <v>45</v>
      </c>
      <c r="Y6" s="1">
        <f t="shared" si="5"/>
        <v>124</v>
      </c>
      <c r="Z6" s="1">
        <f t="shared" si="5"/>
        <v>129</v>
      </c>
      <c r="AA6" s="1">
        <f t="shared" si="5"/>
        <v>348</v>
      </c>
      <c r="AB6" s="1">
        <f t="shared" si="5"/>
        <v>295</v>
      </c>
      <c r="AC6" s="1">
        <f t="shared" si="5"/>
        <v>1403</v>
      </c>
      <c r="AD6" s="1">
        <f t="shared" si="3"/>
        <v>2389</v>
      </c>
      <c r="AE6" s="112">
        <f>SUM(P15:P23,P28:P30)</f>
        <v>15</v>
      </c>
      <c r="AF6" s="112">
        <f>SUM(Q15:Q23,Q28:Q30)</f>
        <v>0</v>
      </c>
      <c r="AG6" s="5">
        <f aca="true" t="shared" si="6" ref="AG6:AG14">((4*AC6)+(3.5*AB6)+(3*AA6)+(2.5*Z6)+(2*Y6)+(1.5*X6)+(W6))/AD6</f>
        <v>3.4995814148179156</v>
      </c>
    </row>
    <row r="7" spans="1:33" s="1" customFormat="1" ht="21.75" customHeight="1">
      <c r="A7" s="10"/>
      <c r="B7" s="22" t="s">
        <v>467</v>
      </c>
      <c r="C7" s="22" t="s">
        <v>468</v>
      </c>
      <c r="D7" s="7" t="s">
        <v>30</v>
      </c>
      <c r="E7" s="7">
        <v>2</v>
      </c>
      <c r="F7" s="7">
        <v>0</v>
      </c>
      <c r="G7" s="7">
        <v>2</v>
      </c>
      <c r="H7" s="7">
        <v>6</v>
      </c>
      <c r="I7" s="7">
        <v>1</v>
      </c>
      <c r="J7" s="7">
        <v>27</v>
      </c>
      <c r="K7" s="7">
        <v>1</v>
      </c>
      <c r="L7" s="7">
        <v>5</v>
      </c>
      <c r="M7" s="7">
        <f t="shared" si="4"/>
        <v>44</v>
      </c>
      <c r="N7" s="8">
        <f t="shared" si="0"/>
        <v>2.772727272727273</v>
      </c>
      <c r="O7" s="40">
        <f t="shared" si="1"/>
        <v>0.8491609860122445</v>
      </c>
      <c r="P7" s="7">
        <v>0</v>
      </c>
      <c r="Q7" s="7">
        <v>0</v>
      </c>
      <c r="R7" s="7" t="s">
        <v>557</v>
      </c>
      <c r="U7" s="1" t="s">
        <v>25</v>
      </c>
      <c r="V7" s="1">
        <f>SUM(E36:E43)</f>
        <v>1</v>
      </c>
      <c r="W7" s="1">
        <f aca="true" t="shared" si="7" ref="W7:AC7">SUM(F36:F43)</f>
        <v>26</v>
      </c>
      <c r="X7" s="1">
        <f t="shared" si="7"/>
        <v>15</v>
      </c>
      <c r="Y7" s="1">
        <f t="shared" si="7"/>
        <v>34</v>
      </c>
      <c r="Z7" s="1">
        <f t="shared" si="7"/>
        <v>24</v>
      </c>
      <c r="AA7" s="1">
        <f t="shared" si="7"/>
        <v>93</v>
      </c>
      <c r="AB7" s="1">
        <f t="shared" si="7"/>
        <v>155</v>
      </c>
      <c r="AC7" s="1">
        <f t="shared" si="7"/>
        <v>386</v>
      </c>
      <c r="AD7" s="1">
        <f t="shared" si="3"/>
        <v>734</v>
      </c>
      <c r="AE7" s="1">
        <f>SUM(P36:P43)</f>
        <v>0</v>
      </c>
      <c r="AF7" s="1">
        <f>SUM(Q36:Q43)</f>
        <v>0</v>
      </c>
      <c r="AG7" s="5">
        <f t="shared" si="6"/>
        <v>3.463215258855586</v>
      </c>
    </row>
    <row r="8" spans="1:33" s="1" customFormat="1" ht="21.75" customHeight="1">
      <c r="A8" s="10"/>
      <c r="B8" s="22" t="s">
        <v>90</v>
      </c>
      <c r="C8" s="22" t="s">
        <v>256</v>
      </c>
      <c r="D8" s="7" t="s">
        <v>31</v>
      </c>
      <c r="E8" s="7">
        <v>0</v>
      </c>
      <c r="F8" s="7">
        <v>15</v>
      </c>
      <c r="G8" s="7">
        <v>9</v>
      </c>
      <c r="H8" s="7">
        <v>57</v>
      </c>
      <c r="I8" s="7">
        <v>58</v>
      </c>
      <c r="J8" s="7">
        <v>156</v>
      </c>
      <c r="K8" s="7">
        <v>135</v>
      </c>
      <c r="L8" s="7">
        <v>86</v>
      </c>
      <c r="M8" s="7">
        <f t="shared" si="4"/>
        <v>516</v>
      </c>
      <c r="N8" s="8">
        <f>((4*L8)+(3.5*K8)+(3*J8)+(2.5*I8)+(2*H8)+(1.5*G8)+(F8))/M8</f>
        <v>3.046511627906977</v>
      </c>
      <c r="O8" s="40">
        <f t="shared" si="1"/>
        <v>0.7238780692679649</v>
      </c>
      <c r="P8" s="7">
        <v>0</v>
      </c>
      <c r="Q8" s="7">
        <v>0</v>
      </c>
      <c r="R8" s="7" t="s">
        <v>557</v>
      </c>
      <c r="U8" s="1" t="s">
        <v>26</v>
      </c>
      <c r="V8" s="1">
        <f>SUM(E76:E81)</f>
        <v>21</v>
      </c>
      <c r="W8" s="1">
        <f aca="true" t="shared" si="8" ref="W8:AC8">SUM(F76:F81)</f>
        <v>76</v>
      </c>
      <c r="X8" s="1">
        <f t="shared" si="8"/>
        <v>30</v>
      </c>
      <c r="Y8" s="1">
        <f t="shared" si="8"/>
        <v>60</v>
      </c>
      <c r="Z8" s="1">
        <f t="shared" si="8"/>
        <v>167</v>
      </c>
      <c r="AA8" s="1">
        <f t="shared" si="8"/>
        <v>184</v>
      </c>
      <c r="AB8" s="1">
        <f t="shared" si="8"/>
        <v>307</v>
      </c>
      <c r="AC8" s="1">
        <f t="shared" si="8"/>
        <v>731</v>
      </c>
      <c r="AD8" s="1">
        <f t="shared" si="3"/>
        <v>1576</v>
      </c>
      <c r="AE8" s="1">
        <f>SUM(P76:P81)</f>
        <v>5</v>
      </c>
      <c r="AF8" s="1">
        <f>SUM(Q76:Q81)</f>
        <v>0</v>
      </c>
      <c r="AG8" s="5">
        <f t="shared" si="6"/>
        <v>3.3052030456852792</v>
      </c>
    </row>
    <row r="9" spans="1:33" s="1" customFormat="1" ht="21.75" customHeight="1">
      <c r="A9" s="10"/>
      <c r="B9" s="22" t="s">
        <v>397</v>
      </c>
      <c r="C9" s="22" t="s">
        <v>256</v>
      </c>
      <c r="D9" s="7" t="s">
        <v>31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10</v>
      </c>
      <c r="L9" s="7">
        <v>18</v>
      </c>
      <c r="M9" s="7">
        <f t="shared" si="4"/>
        <v>29</v>
      </c>
      <c r="N9" s="8">
        <f t="shared" si="0"/>
        <v>3.793103448275862</v>
      </c>
      <c r="O9" s="40">
        <f t="shared" si="1"/>
        <v>0.2790761044179065</v>
      </c>
      <c r="P9" s="7">
        <v>0</v>
      </c>
      <c r="Q9" s="7">
        <v>0</v>
      </c>
      <c r="R9" s="7" t="s">
        <v>557</v>
      </c>
      <c r="U9" s="1" t="s">
        <v>27</v>
      </c>
      <c r="V9" s="1">
        <f>SUM(E82:E88)</f>
        <v>22</v>
      </c>
      <c r="W9" s="1">
        <f aca="true" t="shared" si="9" ref="W9:AC9">SUM(F82:F88)</f>
        <v>11</v>
      </c>
      <c r="X9" s="1">
        <f t="shared" si="9"/>
        <v>32</v>
      </c>
      <c r="Y9" s="1">
        <f t="shared" si="9"/>
        <v>27</v>
      </c>
      <c r="Z9" s="1">
        <f t="shared" si="9"/>
        <v>71</v>
      </c>
      <c r="AA9" s="1">
        <f t="shared" si="9"/>
        <v>151</v>
      </c>
      <c r="AB9" s="1">
        <f t="shared" si="9"/>
        <v>218</v>
      </c>
      <c r="AC9" s="1">
        <f t="shared" si="9"/>
        <v>1499</v>
      </c>
      <c r="AD9" s="1">
        <f t="shared" si="3"/>
        <v>2031</v>
      </c>
      <c r="AE9" s="1">
        <f>SUM(P82:P88)</f>
        <v>17</v>
      </c>
      <c r="AF9" s="1">
        <f>SUM(Q82:Q88)</f>
        <v>6</v>
      </c>
      <c r="AG9" s="5">
        <f t="shared" si="6"/>
        <v>3.6939931068439193</v>
      </c>
    </row>
    <row r="10" spans="1:33" s="1" customFormat="1" ht="21.75" customHeight="1">
      <c r="A10" s="10"/>
      <c r="B10" s="22" t="s">
        <v>399</v>
      </c>
      <c r="C10" s="22" t="s">
        <v>400</v>
      </c>
      <c r="D10" s="7" t="s">
        <v>31</v>
      </c>
      <c r="E10" s="7">
        <v>0</v>
      </c>
      <c r="F10" s="7">
        <v>0</v>
      </c>
      <c r="G10" s="7">
        <v>0</v>
      </c>
      <c r="H10" s="7">
        <v>4</v>
      </c>
      <c r="I10" s="7">
        <v>4</v>
      </c>
      <c r="J10" s="7">
        <v>8</v>
      </c>
      <c r="K10" s="7">
        <v>8</v>
      </c>
      <c r="L10" s="7">
        <v>5</v>
      </c>
      <c r="M10" s="7">
        <f t="shared" si="4"/>
        <v>29</v>
      </c>
      <c r="N10" s="8">
        <f t="shared" si="0"/>
        <v>3.103448275862069</v>
      </c>
      <c r="O10" s="40">
        <f t="shared" si="1"/>
        <v>0.6348949186042059</v>
      </c>
      <c r="P10" s="7">
        <v>0</v>
      </c>
      <c r="Q10" s="7">
        <v>0</v>
      </c>
      <c r="R10" s="7" t="s">
        <v>557</v>
      </c>
      <c r="U10" s="1" t="s">
        <v>28</v>
      </c>
      <c r="V10" s="1">
        <f aca="true" t="shared" si="10" ref="V10:AC10">SUM(E102:E106)</f>
        <v>28</v>
      </c>
      <c r="W10" s="1">
        <f t="shared" si="10"/>
        <v>21</v>
      </c>
      <c r="X10" s="1">
        <f t="shared" si="10"/>
        <v>12</v>
      </c>
      <c r="Y10" s="1">
        <f t="shared" si="10"/>
        <v>40</v>
      </c>
      <c r="Z10" s="1">
        <f t="shared" si="10"/>
        <v>55</v>
      </c>
      <c r="AA10" s="1">
        <f t="shared" si="10"/>
        <v>153</v>
      </c>
      <c r="AB10" s="1">
        <f t="shared" si="10"/>
        <v>353</v>
      </c>
      <c r="AC10" s="1">
        <f t="shared" si="10"/>
        <v>941</v>
      </c>
      <c r="AD10" s="1">
        <f t="shared" si="3"/>
        <v>1603</v>
      </c>
      <c r="AE10" s="1">
        <f>SUM(P102:P106)</f>
        <v>3</v>
      </c>
      <c r="AF10" s="1">
        <f>SUM(Q102:Q106)</f>
        <v>0</v>
      </c>
      <c r="AG10" s="5">
        <f t="shared" si="6"/>
        <v>3.565190268247037</v>
      </c>
    </row>
    <row r="11" spans="1:32" s="1" customFormat="1" ht="21.75" customHeight="1">
      <c r="A11" s="10"/>
      <c r="B11" s="22" t="s">
        <v>617</v>
      </c>
      <c r="C11" s="22" t="s">
        <v>618</v>
      </c>
      <c r="D11" s="7" t="s">
        <v>30</v>
      </c>
      <c r="E11" s="7">
        <v>0</v>
      </c>
      <c r="F11" s="7">
        <v>0</v>
      </c>
      <c r="G11" s="7">
        <v>0</v>
      </c>
      <c r="H11" s="7">
        <v>0</v>
      </c>
      <c r="I11" s="7">
        <v>4</v>
      </c>
      <c r="J11" s="7">
        <v>5</v>
      </c>
      <c r="K11" s="7">
        <v>6</v>
      </c>
      <c r="L11" s="7">
        <v>10</v>
      </c>
      <c r="M11" s="7">
        <f t="shared" si="4"/>
        <v>25</v>
      </c>
      <c r="N11" s="8">
        <f t="shared" si="0"/>
        <v>3.44</v>
      </c>
      <c r="O11" s="40">
        <f t="shared" si="1"/>
        <v>0.5535341001239236</v>
      </c>
      <c r="P11" s="7">
        <v>0</v>
      </c>
      <c r="Q11" s="7">
        <v>0</v>
      </c>
      <c r="R11" s="7" t="s">
        <v>557</v>
      </c>
      <c r="AE11" s="1" t="s">
        <v>18</v>
      </c>
      <c r="AF11" s="1" t="s">
        <v>18</v>
      </c>
    </row>
    <row r="12" spans="1:33" s="1" customFormat="1" ht="21.75" customHeight="1">
      <c r="A12" s="10"/>
      <c r="B12" s="22" t="s">
        <v>469</v>
      </c>
      <c r="C12" s="22" t="s">
        <v>470</v>
      </c>
      <c r="D12" s="7" t="s">
        <v>30</v>
      </c>
      <c r="E12" s="7">
        <v>0</v>
      </c>
      <c r="F12" s="7">
        <v>1</v>
      </c>
      <c r="G12" s="7">
        <v>5</v>
      </c>
      <c r="H12" s="7">
        <v>6</v>
      </c>
      <c r="I12" s="7">
        <v>33</v>
      </c>
      <c r="J12" s="7">
        <v>75</v>
      </c>
      <c r="K12" s="7">
        <v>107</v>
      </c>
      <c r="L12" s="7">
        <v>264</v>
      </c>
      <c r="M12" s="7">
        <f>SUM(E12:L12)</f>
        <v>491</v>
      </c>
      <c r="N12" s="8">
        <f>((4*L12)+(3.5*K12)+(3*J12)+(2.5*I12)+(2*H12)+(1.5*G12)+(F12))/M12</f>
        <v>3.5814663951120163</v>
      </c>
      <c r="O12" s="40">
        <f>SQRT((16*L12+12.25*K12+9*J12+6.25*I12+4*H12+2.25*G12+F12)/M12-(N12^2))</f>
        <v>0.5604793994617634</v>
      </c>
      <c r="P12" s="7">
        <v>0</v>
      </c>
      <c r="Q12" s="7">
        <v>0</v>
      </c>
      <c r="R12" s="7" t="s">
        <v>557</v>
      </c>
      <c r="U12" s="1" t="s">
        <v>62</v>
      </c>
      <c r="V12" s="2">
        <f>SUM(V5:V7)</f>
        <v>16</v>
      </c>
      <c r="W12" s="2">
        <f aca="true" t="shared" si="11" ref="W12:AC12">SUM(W5:W7)</f>
        <v>76</v>
      </c>
      <c r="X12" s="2">
        <f t="shared" si="11"/>
        <v>83</v>
      </c>
      <c r="Y12" s="2">
        <f t="shared" si="11"/>
        <v>242</v>
      </c>
      <c r="Z12" s="2">
        <f t="shared" si="11"/>
        <v>269</v>
      </c>
      <c r="AA12" s="2">
        <f t="shared" si="11"/>
        <v>764</v>
      </c>
      <c r="AB12" s="2">
        <f t="shared" si="11"/>
        <v>799</v>
      </c>
      <c r="AC12" s="2">
        <f t="shared" si="11"/>
        <v>2389</v>
      </c>
      <c r="AD12" s="2">
        <f>SUM(AD5:AD7)</f>
        <v>4638</v>
      </c>
      <c r="AE12" s="1">
        <f>SUM(AE5:AE7)</f>
        <v>20</v>
      </c>
      <c r="AF12" s="1">
        <f>SUM(AF5:AF7)</f>
        <v>0</v>
      </c>
      <c r="AG12" s="5">
        <f t="shared" si="6"/>
        <v>3.4500862440707203</v>
      </c>
    </row>
    <row r="13" spans="1:33" s="1" customFormat="1" ht="21.75" customHeight="1">
      <c r="A13" s="10"/>
      <c r="B13" s="22" t="s">
        <v>619</v>
      </c>
      <c r="C13" s="22" t="s">
        <v>620</v>
      </c>
      <c r="D13" s="7" t="s">
        <v>31</v>
      </c>
      <c r="E13" s="7">
        <v>0</v>
      </c>
      <c r="F13" s="7">
        <v>0</v>
      </c>
      <c r="G13" s="7">
        <v>2</v>
      </c>
      <c r="H13" s="7">
        <v>4</v>
      </c>
      <c r="I13" s="7">
        <v>9</v>
      </c>
      <c r="J13" s="7">
        <v>21</v>
      </c>
      <c r="K13" s="7">
        <v>49</v>
      </c>
      <c r="L13" s="7">
        <v>82</v>
      </c>
      <c r="M13" s="7">
        <f>SUM(E13:L13)</f>
        <v>167</v>
      </c>
      <c r="N13" s="8">
        <f>((4*L13)+(3.5*K13)+(3*J13)+(2.5*I13)+(2*H13)+(1.5*G13)+(F13))/M13</f>
        <v>3.568862275449102</v>
      </c>
      <c r="O13" s="40">
        <f>SQRT((16*L13+12.25*K13+9*J13+6.25*I13+4*H13+2.25*G13+F13)/M13-(N13^2))</f>
        <v>0.5523931811137134</v>
      </c>
      <c r="P13" s="7">
        <v>4</v>
      </c>
      <c r="Q13" s="7">
        <v>0</v>
      </c>
      <c r="R13" s="7" t="s">
        <v>558</v>
      </c>
      <c r="U13" s="1" t="s">
        <v>63</v>
      </c>
      <c r="V13" s="2">
        <f>SUM(V8:V10)</f>
        <v>71</v>
      </c>
      <c r="W13" s="2">
        <f aca="true" t="shared" si="12" ref="W13:AC13">SUM(W8:W10)</f>
        <v>108</v>
      </c>
      <c r="X13" s="2">
        <f t="shared" si="12"/>
        <v>74</v>
      </c>
      <c r="Y13" s="2">
        <f t="shared" si="12"/>
        <v>127</v>
      </c>
      <c r="Z13" s="2">
        <f t="shared" si="12"/>
        <v>293</v>
      </c>
      <c r="AA13" s="2">
        <f t="shared" si="12"/>
        <v>488</v>
      </c>
      <c r="AB13" s="2">
        <f t="shared" si="12"/>
        <v>878</v>
      </c>
      <c r="AC13" s="2">
        <f t="shared" si="12"/>
        <v>3171</v>
      </c>
      <c r="AD13" s="2">
        <f>SUM(AD6:AD8)</f>
        <v>4699</v>
      </c>
      <c r="AE13" s="1">
        <f>SUM(AE8:AE10)</f>
        <v>25</v>
      </c>
      <c r="AF13" s="1">
        <f>SUM(AF8:AF10)</f>
        <v>6</v>
      </c>
      <c r="AG13" s="5">
        <f t="shared" si="6"/>
        <v>3.9213662481379017</v>
      </c>
    </row>
    <row r="14" spans="1:33" s="1" customFormat="1" ht="21.75" customHeight="1">
      <c r="A14" s="10"/>
      <c r="B14" s="22" t="s">
        <v>472</v>
      </c>
      <c r="C14" s="22" t="s">
        <v>473</v>
      </c>
      <c r="D14" s="7" t="s">
        <v>31</v>
      </c>
      <c r="E14" s="7">
        <v>2</v>
      </c>
      <c r="F14" s="7">
        <v>0</v>
      </c>
      <c r="G14" s="7">
        <v>4</v>
      </c>
      <c r="H14" s="7">
        <v>6</v>
      </c>
      <c r="I14" s="7">
        <v>3</v>
      </c>
      <c r="J14" s="7">
        <v>17</v>
      </c>
      <c r="K14" s="7">
        <v>3</v>
      </c>
      <c r="L14" s="7">
        <v>9</v>
      </c>
      <c r="M14" s="7">
        <f>SUM(E14:L14)</f>
        <v>44</v>
      </c>
      <c r="N14" s="8">
        <f>((4*L14)+(3.5*K14)+(3*J14)+(2.5*I14)+(2*H14)+(1.5*G14)+(F14))/M14</f>
        <v>2.7954545454545454</v>
      </c>
      <c r="O14" s="40">
        <f>SQRT((16*L14+12.25*K14+9*J14+6.25*I14+4*H14+2.25*G14+F14)/M14-(N14^2))</f>
        <v>0.9730352103912571</v>
      </c>
      <c r="P14" s="7">
        <v>0</v>
      </c>
      <c r="Q14" s="7">
        <v>0</v>
      </c>
      <c r="R14" s="7" t="s">
        <v>558</v>
      </c>
      <c r="U14" s="1" t="s">
        <v>550</v>
      </c>
      <c r="V14" s="2">
        <f>SUM(V5:V10)</f>
        <v>87</v>
      </c>
      <c r="W14" s="2">
        <f aca="true" t="shared" si="13" ref="W14:AF14">SUM(W5:W10)</f>
        <v>184</v>
      </c>
      <c r="X14" s="2">
        <f t="shared" si="13"/>
        <v>157</v>
      </c>
      <c r="Y14" s="2">
        <f t="shared" si="13"/>
        <v>369</v>
      </c>
      <c r="Z14" s="2">
        <f t="shared" si="13"/>
        <v>562</v>
      </c>
      <c r="AA14" s="2">
        <f t="shared" si="13"/>
        <v>1252</v>
      </c>
      <c r="AB14" s="2">
        <f t="shared" si="13"/>
        <v>1677</v>
      </c>
      <c r="AC14" s="2">
        <f t="shared" si="13"/>
        <v>5560</v>
      </c>
      <c r="AD14" s="2">
        <f t="shared" si="13"/>
        <v>9848</v>
      </c>
      <c r="AE14" s="2">
        <f t="shared" si="13"/>
        <v>45</v>
      </c>
      <c r="AF14" s="2">
        <f t="shared" si="13"/>
        <v>6</v>
      </c>
      <c r="AG14" s="5">
        <f t="shared" si="6"/>
        <v>3.4959382615759544</v>
      </c>
    </row>
    <row r="15" spans="1:18" s="1" customFormat="1" ht="22.5" customHeight="1">
      <c r="A15" s="146"/>
      <c r="B15" s="7" t="s">
        <v>621</v>
      </c>
      <c r="C15" s="22" t="s">
        <v>622</v>
      </c>
      <c r="D15" s="7" t="s">
        <v>30</v>
      </c>
      <c r="E15" s="7">
        <v>0</v>
      </c>
      <c r="F15" s="7">
        <v>0</v>
      </c>
      <c r="G15" s="7">
        <v>0</v>
      </c>
      <c r="H15" s="7">
        <v>3</v>
      </c>
      <c r="I15" s="7">
        <v>2</v>
      </c>
      <c r="J15" s="7">
        <v>2</v>
      </c>
      <c r="K15" s="7">
        <v>0</v>
      </c>
      <c r="L15" s="7">
        <v>22</v>
      </c>
      <c r="M15" s="7">
        <f t="shared" si="4"/>
        <v>29</v>
      </c>
      <c r="N15" s="8">
        <f t="shared" si="0"/>
        <v>3.6206896551724137</v>
      </c>
      <c r="O15" s="40">
        <f t="shared" si="1"/>
        <v>0.702890245194466</v>
      </c>
      <c r="P15" s="7">
        <v>0</v>
      </c>
      <c r="Q15" s="7">
        <v>0</v>
      </c>
      <c r="R15" s="7" t="s">
        <v>558</v>
      </c>
    </row>
    <row r="16" spans="1:32" s="1" customFormat="1" ht="22.5" customHeight="1">
      <c r="A16" s="10"/>
      <c r="B16" s="7" t="s">
        <v>91</v>
      </c>
      <c r="C16" s="22" t="s">
        <v>257</v>
      </c>
      <c r="D16" s="7" t="s">
        <v>31</v>
      </c>
      <c r="E16" s="7">
        <v>2</v>
      </c>
      <c r="F16" s="7">
        <v>7</v>
      </c>
      <c r="G16" s="7">
        <v>6</v>
      </c>
      <c r="H16" s="7">
        <v>41</v>
      </c>
      <c r="I16" s="7">
        <v>45</v>
      </c>
      <c r="J16" s="7">
        <v>157</v>
      </c>
      <c r="K16" s="7">
        <v>94</v>
      </c>
      <c r="L16" s="7">
        <v>164</v>
      </c>
      <c r="M16" s="7">
        <f t="shared" si="4"/>
        <v>516</v>
      </c>
      <c r="N16" s="8">
        <f t="shared" si="0"/>
        <v>3.229651162790698</v>
      </c>
      <c r="O16" s="40">
        <f t="shared" si="1"/>
        <v>0.7260869120800869</v>
      </c>
      <c r="P16" s="7">
        <v>0</v>
      </c>
      <c r="Q16" s="7">
        <v>0</v>
      </c>
      <c r="R16" s="7" t="s">
        <v>558</v>
      </c>
      <c r="AE16" s="2"/>
      <c r="AF16" s="2"/>
    </row>
    <row r="17" spans="1:32" s="1" customFormat="1" ht="22.5" customHeight="1">
      <c r="A17" s="10"/>
      <c r="B17" s="7" t="s">
        <v>398</v>
      </c>
      <c r="C17" s="22" t="s">
        <v>471</v>
      </c>
      <c r="D17" s="7" t="s">
        <v>31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4</v>
      </c>
      <c r="K17" s="7">
        <v>2</v>
      </c>
      <c r="L17" s="7">
        <v>23</v>
      </c>
      <c r="M17" s="7">
        <f t="shared" si="4"/>
        <v>29</v>
      </c>
      <c r="N17" s="8">
        <f t="shared" si="0"/>
        <v>3.8275862068965516</v>
      </c>
      <c r="O17" s="40">
        <f t="shared" si="1"/>
        <v>0.3541834238650727</v>
      </c>
      <c r="P17" s="7">
        <v>0</v>
      </c>
      <c r="Q17" s="7">
        <v>0</v>
      </c>
      <c r="R17" s="7" t="s">
        <v>558</v>
      </c>
      <c r="AE17" s="2"/>
      <c r="AF17" s="2"/>
    </row>
    <row r="18" spans="1:32" s="1" customFormat="1" ht="22.5" customHeight="1">
      <c r="A18" s="10"/>
      <c r="B18" s="7" t="s">
        <v>92</v>
      </c>
      <c r="C18" s="22" t="s">
        <v>258</v>
      </c>
      <c r="D18" s="9" t="s">
        <v>30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2</v>
      </c>
      <c r="K18" s="7">
        <v>2</v>
      </c>
      <c r="L18" s="7">
        <v>21</v>
      </c>
      <c r="M18" s="7">
        <f t="shared" si="4"/>
        <v>25</v>
      </c>
      <c r="N18" s="32">
        <f t="shared" si="0"/>
        <v>3.88</v>
      </c>
      <c r="O18" s="40">
        <f t="shared" si="1"/>
        <v>0.29257477676655796</v>
      </c>
      <c r="P18" s="7">
        <v>0</v>
      </c>
      <c r="Q18" s="7">
        <v>0</v>
      </c>
      <c r="R18" s="7" t="s">
        <v>558</v>
      </c>
      <c r="AE18" s="2"/>
      <c r="AF18" s="2"/>
    </row>
    <row r="19" spans="1:18" s="1" customFormat="1" ht="22.5" customHeight="1">
      <c r="A19" s="11"/>
      <c r="B19" s="7" t="s">
        <v>401</v>
      </c>
      <c r="C19" s="22" t="s">
        <v>402</v>
      </c>
      <c r="D19" s="7" t="s">
        <v>30</v>
      </c>
      <c r="E19" s="7">
        <v>7</v>
      </c>
      <c r="F19" s="7">
        <v>18</v>
      </c>
      <c r="G19" s="7">
        <v>13</v>
      </c>
      <c r="H19" s="7">
        <v>27</v>
      </c>
      <c r="I19" s="7">
        <v>17</v>
      </c>
      <c r="J19" s="7">
        <v>47</v>
      </c>
      <c r="K19" s="7">
        <v>45</v>
      </c>
      <c r="L19" s="7">
        <v>311</v>
      </c>
      <c r="M19" s="7">
        <f t="shared" si="4"/>
        <v>485</v>
      </c>
      <c r="N19" s="8">
        <f t="shared" si="0"/>
        <v>3.456701030927835</v>
      </c>
      <c r="O19" s="40">
        <f t="shared" si="1"/>
        <v>0.9267955230498947</v>
      </c>
      <c r="P19" s="7">
        <v>6</v>
      </c>
      <c r="Q19" s="7">
        <v>0</v>
      </c>
      <c r="R19" s="7" t="s">
        <v>558</v>
      </c>
    </row>
    <row r="20" spans="1:18" s="1" customFormat="1" ht="22.5" customHeight="1">
      <c r="A20" s="7" t="s">
        <v>24</v>
      </c>
      <c r="B20" s="7" t="s">
        <v>154</v>
      </c>
      <c r="C20" s="22" t="s">
        <v>159</v>
      </c>
      <c r="D20" s="7" t="s">
        <v>30</v>
      </c>
      <c r="E20" s="7">
        <v>0</v>
      </c>
      <c r="F20" s="7">
        <v>0</v>
      </c>
      <c r="G20" s="7">
        <v>1</v>
      </c>
      <c r="H20" s="7">
        <v>9</v>
      </c>
      <c r="I20" s="7">
        <v>22</v>
      </c>
      <c r="J20" s="7">
        <v>32</v>
      </c>
      <c r="K20" s="7">
        <v>34</v>
      </c>
      <c r="L20" s="7">
        <v>46</v>
      </c>
      <c r="M20" s="7">
        <f t="shared" si="4"/>
        <v>144</v>
      </c>
      <c r="N20" s="8">
        <f>((4*L20)+(3.5*K20)+(3*J20)+(2.5*I20)+(2*H20)+(1.5*G20)+(F20))/M20</f>
        <v>3.2881944444444446</v>
      </c>
      <c r="O20" s="40">
        <f t="shared" si="1"/>
        <v>0.64166629088493</v>
      </c>
      <c r="P20" s="7">
        <v>0</v>
      </c>
      <c r="Q20" s="7">
        <v>0</v>
      </c>
      <c r="R20" s="7" t="s">
        <v>561</v>
      </c>
    </row>
    <row r="21" spans="1:18" s="1" customFormat="1" ht="22.5" customHeight="1">
      <c r="A21" s="10"/>
      <c r="B21" s="7" t="s">
        <v>155</v>
      </c>
      <c r="C21" s="22" t="s">
        <v>263</v>
      </c>
      <c r="D21" s="7" t="s">
        <v>31</v>
      </c>
      <c r="E21" s="7">
        <v>1</v>
      </c>
      <c r="F21" s="7">
        <v>9</v>
      </c>
      <c r="G21" s="7">
        <v>25</v>
      </c>
      <c r="H21" s="7">
        <v>33</v>
      </c>
      <c r="I21" s="7">
        <v>15</v>
      </c>
      <c r="J21" s="7">
        <v>48</v>
      </c>
      <c r="K21" s="7">
        <v>31</v>
      </c>
      <c r="L21" s="7">
        <v>323</v>
      </c>
      <c r="M21" s="7">
        <f>SUM(E21:L21)</f>
        <v>485</v>
      </c>
      <c r="N21" s="8">
        <f>((4*L21)+(3.5*K21)+(3*J21)+(2.5*I21)+(2*H21)+(1.5*G21)+(F21))/M21</f>
        <v>3.4938144329896907</v>
      </c>
      <c r="O21" s="40">
        <f>SQRT((16*L21+12.25*K21+9*J21+6.25*I21+4*H21+2.25*G21+F21)/M21-(N21^2))</f>
        <v>0.8500836142003297</v>
      </c>
      <c r="P21" s="7">
        <v>0</v>
      </c>
      <c r="Q21" s="7">
        <v>0</v>
      </c>
      <c r="R21" s="7" t="s">
        <v>561</v>
      </c>
    </row>
    <row r="22" spans="1:18" s="1" customFormat="1" ht="22.5" customHeight="1">
      <c r="A22" s="10"/>
      <c r="B22" s="7" t="s">
        <v>494</v>
      </c>
      <c r="C22" s="22" t="s">
        <v>495</v>
      </c>
      <c r="D22" s="7" t="s">
        <v>31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1</v>
      </c>
      <c r="K22" s="7">
        <v>0</v>
      </c>
      <c r="L22" s="7">
        <v>27</v>
      </c>
      <c r="M22" s="7">
        <f>SUM(E22:L22)</f>
        <v>28</v>
      </c>
      <c r="N22" s="8">
        <f>((4*L22)+(3.5*K22)+(3*J22)+(2.5*I22)+(2*H22)+(1.5*G22)+(F22))/M22</f>
        <v>3.9642857142857144</v>
      </c>
      <c r="O22" s="40">
        <f>SQRT((16*L22+12.25*K22+9*J22+6.25*I22+4*H22+2.25*G22+F22)/M22-(N22^2))</f>
        <v>0.1855768722395206</v>
      </c>
      <c r="P22" s="7">
        <v>0</v>
      </c>
      <c r="Q22" s="7">
        <v>0</v>
      </c>
      <c r="R22" s="7" t="s">
        <v>561</v>
      </c>
    </row>
    <row r="23" spans="1:18" s="1" customFormat="1" ht="22.5" customHeight="1">
      <c r="A23" s="11"/>
      <c r="B23" s="7" t="s">
        <v>496</v>
      </c>
      <c r="C23" s="22" t="s">
        <v>497</v>
      </c>
      <c r="D23" s="7" t="s">
        <v>31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1</v>
      </c>
      <c r="K23" s="7">
        <v>0</v>
      </c>
      <c r="L23" s="7">
        <v>27</v>
      </c>
      <c r="M23" s="7">
        <f>SUM(E23:L23)</f>
        <v>28</v>
      </c>
      <c r="N23" s="8">
        <f>((4*L23)+(3.5*K23)+(3*J23)+(2.5*I23)+(2*H23)+(1.5*G23)+(F23))/M23</f>
        <v>3.9642857142857144</v>
      </c>
      <c r="O23" s="40">
        <f>SQRT((16*L23+12.25*K23+9*J23+6.25*I23+4*H23+2.25*G23+F23)/M23-(N23^2))</f>
        <v>0.1855768722395206</v>
      </c>
      <c r="P23" s="7">
        <v>0</v>
      </c>
      <c r="Q23" s="7">
        <v>0</v>
      </c>
      <c r="R23" s="7" t="s">
        <v>561</v>
      </c>
    </row>
    <row r="24" spans="1:18" s="106" customFormat="1" ht="26.25">
      <c r="A24" s="165" t="s">
        <v>51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18" s="106" customFormat="1" ht="26.25" customHeight="1">
      <c r="A25" s="165" t="s">
        <v>555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</row>
    <row r="26" spans="1:18" s="1" customFormat="1" ht="23.25">
      <c r="A26" s="163" t="s">
        <v>22</v>
      </c>
      <c r="B26" s="163" t="s">
        <v>0</v>
      </c>
      <c r="C26" s="163" t="s">
        <v>32</v>
      </c>
      <c r="D26" s="163" t="s">
        <v>29</v>
      </c>
      <c r="E26" s="159" t="s">
        <v>17</v>
      </c>
      <c r="F26" s="159"/>
      <c r="G26" s="159"/>
      <c r="H26" s="159"/>
      <c r="I26" s="159"/>
      <c r="J26" s="159"/>
      <c r="K26" s="159"/>
      <c r="L26" s="159"/>
      <c r="M26" s="9" t="s">
        <v>16</v>
      </c>
      <c r="N26" s="163" t="s">
        <v>20</v>
      </c>
      <c r="O26" s="161" t="s">
        <v>21</v>
      </c>
      <c r="P26" s="68"/>
      <c r="Q26" s="68"/>
      <c r="R26" s="163" t="s">
        <v>3</v>
      </c>
    </row>
    <row r="27" spans="1:18" s="1" customFormat="1" ht="23.25">
      <c r="A27" s="163"/>
      <c r="B27" s="163"/>
      <c r="C27" s="163"/>
      <c r="D27" s="163"/>
      <c r="E27" s="7">
        <v>0</v>
      </c>
      <c r="F27" s="7">
        <v>1</v>
      </c>
      <c r="G27" s="7">
        <v>1.5</v>
      </c>
      <c r="H27" s="7">
        <v>2</v>
      </c>
      <c r="I27" s="7">
        <v>2.5</v>
      </c>
      <c r="J27" s="7">
        <v>3</v>
      </c>
      <c r="K27" s="7">
        <v>3.5</v>
      </c>
      <c r="L27" s="7">
        <v>4</v>
      </c>
      <c r="M27" s="11" t="s">
        <v>19</v>
      </c>
      <c r="N27" s="163"/>
      <c r="O27" s="161"/>
      <c r="P27" s="69" t="s">
        <v>1</v>
      </c>
      <c r="Q27" s="69" t="s">
        <v>2</v>
      </c>
      <c r="R27" s="163"/>
    </row>
    <row r="28" spans="1:18" s="1" customFormat="1" ht="23.25">
      <c r="A28" s="85" t="s">
        <v>153</v>
      </c>
      <c r="B28" s="85" t="s">
        <v>623</v>
      </c>
      <c r="C28" s="71" t="s">
        <v>624</v>
      </c>
      <c r="D28" s="85" t="s">
        <v>30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10</v>
      </c>
      <c r="K28" s="7">
        <v>2</v>
      </c>
      <c r="L28" s="7">
        <v>11</v>
      </c>
      <c r="M28" s="7">
        <f aca="true" t="shared" si="14" ref="M28:M35">SUM(E28:L28)</f>
        <v>23</v>
      </c>
      <c r="N28" s="8">
        <f aca="true" t="shared" si="15" ref="N28:N41">((4*L28)+(3.5*K28)+(3*J28)+(2.5*I28)+(2*H28)+(1.5*G28)+(F28))/M28</f>
        <v>3.5217391304347827</v>
      </c>
      <c r="O28" s="40">
        <f aca="true" t="shared" si="16" ref="O28:O41">SQRT((16*L28+12.25*K28+9*J28+6.25*I28+4*H28+2.25*G28+F28)/M28-(N28^2))</f>
        <v>0.4772717043500024</v>
      </c>
      <c r="P28" s="77">
        <v>0</v>
      </c>
      <c r="Q28" s="77">
        <v>0</v>
      </c>
      <c r="R28" s="85" t="s">
        <v>561</v>
      </c>
    </row>
    <row r="29" spans="1:18" s="1" customFormat="1" ht="23.25">
      <c r="A29" s="68"/>
      <c r="B29" s="85" t="s">
        <v>498</v>
      </c>
      <c r="C29" s="71" t="s">
        <v>499</v>
      </c>
      <c r="D29" s="85" t="s">
        <v>30</v>
      </c>
      <c r="E29" s="7">
        <v>1</v>
      </c>
      <c r="F29" s="7">
        <v>0</v>
      </c>
      <c r="G29" s="7">
        <v>0</v>
      </c>
      <c r="H29" s="7">
        <v>5</v>
      </c>
      <c r="I29" s="7">
        <v>16</v>
      </c>
      <c r="J29" s="7">
        <v>21</v>
      </c>
      <c r="K29" s="7">
        <v>50</v>
      </c>
      <c r="L29" s="7">
        <v>369</v>
      </c>
      <c r="M29" s="7">
        <f t="shared" si="14"/>
        <v>462</v>
      </c>
      <c r="N29" s="8">
        <f t="shared" si="15"/>
        <v>3.8181818181818183</v>
      </c>
      <c r="O29" s="40">
        <f t="shared" si="16"/>
        <v>0.44192434546572196</v>
      </c>
      <c r="P29" s="77">
        <v>0</v>
      </c>
      <c r="Q29" s="77">
        <v>0</v>
      </c>
      <c r="R29" s="85" t="s">
        <v>561</v>
      </c>
    </row>
    <row r="30" spans="1:18" s="1" customFormat="1" ht="23.25">
      <c r="A30" s="105"/>
      <c r="B30" s="85" t="s">
        <v>156</v>
      </c>
      <c r="C30" s="71" t="s">
        <v>160</v>
      </c>
      <c r="D30" s="85" t="s">
        <v>30</v>
      </c>
      <c r="E30" s="7">
        <v>0</v>
      </c>
      <c r="F30" s="7">
        <v>0</v>
      </c>
      <c r="G30" s="7">
        <v>0</v>
      </c>
      <c r="H30" s="7">
        <v>6</v>
      </c>
      <c r="I30" s="7">
        <v>12</v>
      </c>
      <c r="J30" s="7">
        <v>23</v>
      </c>
      <c r="K30" s="7">
        <v>35</v>
      </c>
      <c r="L30" s="7">
        <v>59</v>
      </c>
      <c r="M30" s="7">
        <f t="shared" si="14"/>
        <v>135</v>
      </c>
      <c r="N30" s="8">
        <f t="shared" si="15"/>
        <v>3.477777777777778</v>
      </c>
      <c r="O30" s="40">
        <f t="shared" si="16"/>
        <v>0.5833068777069637</v>
      </c>
      <c r="P30" s="77">
        <v>9</v>
      </c>
      <c r="Q30" s="77">
        <v>0</v>
      </c>
      <c r="R30" s="85" t="s">
        <v>562</v>
      </c>
    </row>
    <row r="31" spans="1:18" s="1" customFormat="1" ht="23.25">
      <c r="A31" s="105"/>
      <c r="B31" s="85" t="s">
        <v>500</v>
      </c>
      <c r="C31" s="71" t="s">
        <v>501</v>
      </c>
      <c r="D31" s="85" t="s">
        <v>30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28</v>
      </c>
      <c r="M31" s="7">
        <f t="shared" si="14"/>
        <v>28</v>
      </c>
      <c r="N31" s="8">
        <f>((4*L31)+(3.5*K31)+(3*J31)+(2.5*I31)+(2*H31)+(1.5*G31)+(F31))/M31</f>
        <v>4</v>
      </c>
      <c r="O31" s="40">
        <f>SQRT((16*L31+12.25*K31+9*J31+6.25*I31+4*H31+2.25*G31+F31)/M31-(N31^2))</f>
        <v>0</v>
      </c>
      <c r="P31" s="77">
        <v>0</v>
      </c>
      <c r="Q31" s="77">
        <v>0</v>
      </c>
      <c r="R31" s="85" t="s">
        <v>562</v>
      </c>
    </row>
    <row r="32" spans="1:18" s="1" customFormat="1" ht="23.25">
      <c r="A32" s="105"/>
      <c r="B32" s="85" t="s">
        <v>157</v>
      </c>
      <c r="C32" s="71" t="s">
        <v>264</v>
      </c>
      <c r="D32" s="85" t="s">
        <v>31</v>
      </c>
      <c r="E32" s="7">
        <v>1</v>
      </c>
      <c r="F32" s="7">
        <v>12</v>
      </c>
      <c r="G32" s="7">
        <v>28</v>
      </c>
      <c r="H32" s="7">
        <v>30</v>
      </c>
      <c r="I32" s="7">
        <v>20</v>
      </c>
      <c r="J32" s="7">
        <v>23</v>
      </c>
      <c r="K32" s="7">
        <v>18</v>
      </c>
      <c r="L32" s="7">
        <v>353</v>
      </c>
      <c r="M32" s="7">
        <f t="shared" si="14"/>
        <v>485</v>
      </c>
      <c r="N32" s="8">
        <f>((4*L32)+(3.5*K32)+(3*J32)+(2.5*I32)+(2*H32)+(1.5*G32)+(F32))/M32</f>
        <v>3.5216494845360824</v>
      </c>
      <c r="O32" s="40">
        <f>SQRT((16*L32+12.25*K32+9*J32+6.25*I32+4*H32+2.25*G32+F32)/M32-(N32^2))</f>
        <v>0.8857668125477918</v>
      </c>
      <c r="P32" s="77">
        <v>0</v>
      </c>
      <c r="Q32" s="77">
        <v>0</v>
      </c>
      <c r="R32" s="85" t="s">
        <v>562</v>
      </c>
    </row>
    <row r="33" spans="1:18" s="1" customFormat="1" ht="23.25">
      <c r="A33" s="105"/>
      <c r="B33" s="85" t="s">
        <v>502</v>
      </c>
      <c r="C33" s="71" t="s">
        <v>471</v>
      </c>
      <c r="D33" s="85" t="s">
        <v>31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28</v>
      </c>
      <c r="M33" s="7">
        <f t="shared" si="14"/>
        <v>28</v>
      </c>
      <c r="N33" s="8">
        <f>((4*L33)+(3.5*K33)+(3*J33)+(2.5*I33)+(2*H33)+(1.5*G33)+(F33))/M33</f>
        <v>4</v>
      </c>
      <c r="O33" s="40">
        <f>SQRT((16*L33+12.25*K33+9*J33+6.25*I33+4*H33+2.25*G33+F33)/M33-(N33^2))</f>
        <v>0</v>
      </c>
      <c r="P33" s="77">
        <v>0</v>
      </c>
      <c r="Q33" s="77">
        <v>0</v>
      </c>
      <c r="R33" s="85" t="s">
        <v>562</v>
      </c>
    </row>
    <row r="34" spans="1:18" s="1" customFormat="1" ht="23.25">
      <c r="A34" s="105"/>
      <c r="B34" s="85" t="s">
        <v>625</v>
      </c>
      <c r="C34" s="71" t="s">
        <v>626</v>
      </c>
      <c r="D34" s="85" t="s">
        <v>30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28</v>
      </c>
      <c r="M34" s="7">
        <f t="shared" si="14"/>
        <v>28</v>
      </c>
      <c r="N34" s="8">
        <f>((4*L34)+(3.5*K34)+(3*J34)+(2.5*I34)+(2*H34)+(1.5*G34)+(F34))/M34</f>
        <v>4</v>
      </c>
      <c r="O34" s="40">
        <f>SQRT((16*L34+12.25*K34+9*J34+6.25*I34+4*H34+2.25*G34+F34)/M34-(N34^2))</f>
        <v>0</v>
      </c>
      <c r="P34" s="77">
        <v>0</v>
      </c>
      <c r="Q34" s="77">
        <v>0</v>
      </c>
      <c r="R34" s="85" t="s">
        <v>562</v>
      </c>
    </row>
    <row r="35" spans="1:18" s="1" customFormat="1" ht="23.25">
      <c r="A35" s="105"/>
      <c r="B35" s="85" t="s">
        <v>158</v>
      </c>
      <c r="C35" s="71" t="s">
        <v>627</v>
      </c>
      <c r="D35" s="85" t="s">
        <v>30</v>
      </c>
      <c r="E35" s="7">
        <v>1</v>
      </c>
      <c r="F35" s="7">
        <v>1</v>
      </c>
      <c r="G35" s="7">
        <v>0</v>
      </c>
      <c r="H35" s="7">
        <v>1</v>
      </c>
      <c r="I35" s="7">
        <v>3</v>
      </c>
      <c r="J35" s="7">
        <v>9</v>
      </c>
      <c r="K35" s="7">
        <v>5</v>
      </c>
      <c r="L35" s="7">
        <v>442</v>
      </c>
      <c r="M35" s="7">
        <f t="shared" si="14"/>
        <v>462</v>
      </c>
      <c r="N35" s="8">
        <f>((4*L35)+(3.5*K35)+(3*J35)+(2.5*I35)+(2*H35)+(1.5*G35)+(F35))/M35</f>
        <v>3.945887445887446</v>
      </c>
      <c r="O35" s="40">
        <f>SQRT((16*L35+12.25*K35+9*J35+6.25*I35+4*H35+2.25*G35+F35)/M35-(N35^2))</f>
        <v>0.31086802835691213</v>
      </c>
      <c r="P35" s="77">
        <v>0</v>
      </c>
      <c r="Q35" s="77">
        <v>0</v>
      </c>
      <c r="R35" s="85" t="s">
        <v>562</v>
      </c>
    </row>
    <row r="36" spans="1:18" s="1" customFormat="1" ht="23.25">
      <c r="A36" s="7" t="s">
        <v>25</v>
      </c>
      <c r="B36" s="7" t="s">
        <v>205</v>
      </c>
      <c r="C36" s="22" t="s">
        <v>248</v>
      </c>
      <c r="D36" s="7" t="s">
        <v>30</v>
      </c>
      <c r="E36" s="7">
        <v>0</v>
      </c>
      <c r="F36" s="7">
        <v>0</v>
      </c>
      <c r="G36" s="7">
        <v>0</v>
      </c>
      <c r="H36" s="7">
        <v>10</v>
      </c>
      <c r="I36" s="7">
        <v>2</v>
      </c>
      <c r="J36" s="7">
        <v>8</v>
      </c>
      <c r="K36" s="7">
        <v>3</v>
      </c>
      <c r="L36" s="7">
        <v>24</v>
      </c>
      <c r="M36" s="7">
        <f aca="true" t="shared" si="17" ref="M36:M41">SUM(E36:L36)</f>
        <v>47</v>
      </c>
      <c r="N36" s="8">
        <f t="shared" si="15"/>
        <v>3.3085106382978724</v>
      </c>
      <c r="O36" s="40">
        <f t="shared" si="16"/>
        <v>0.8092102236483669</v>
      </c>
      <c r="P36" s="7">
        <v>0</v>
      </c>
      <c r="Q36" s="7">
        <v>0</v>
      </c>
      <c r="R36" s="7" t="s">
        <v>563</v>
      </c>
    </row>
    <row r="37" spans="1:18" s="1" customFormat="1" ht="23.25">
      <c r="A37" s="10"/>
      <c r="B37" s="7" t="s">
        <v>628</v>
      </c>
      <c r="C37" s="22" t="s">
        <v>495</v>
      </c>
      <c r="D37" s="7" t="s">
        <v>31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2</v>
      </c>
      <c r="L37" s="7">
        <v>25</v>
      </c>
      <c r="M37" s="7">
        <f t="shared" si="17"/>
        <v>27</v>
      </c>
      <c r="N37" s="8">
        <f t="shared" si="15"/>
        <v>3.962962962962963</v>
      </c>
      <c r="O37" s="40">
        <f t="shared" si="16"/>
        <v>0.1309457002197349</v>
      </c>
      <c r="P37" s="7">
        <v>0</v>
      </c>
      <c r="Q37" s="7">
        <v>0</v>
      </c>
      <c r="R37" s="7" t="s">
        <v>563</v>
      </c>
    </row>
    <row r="38" spans="1:18" s="1" customFormat="1" ht="23.25">
      <c r="A38" s="10"/>
      <c r="B38" s="7" t="s">
        <v>629</v>
      </c>
      <c r="C38" s="22" t="s">
        <v>630</v>
      </c>
      <c r="D38" s="7" t="s">
        <v>31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27</v>
      </c>
      <c r="M38" s="7">
        <f t="shared" si="17"/>
        <v>27</v>
      </c>
      <c r="N38" s="8">
        <f t="shared" si="15"/>
        <v>4</v>
      </c>
      <c r="O38" s="40">
        <f t="shared" si="16"/>
        <v>0</v>
      </c>
      <c r="P38" s="7">
        <v>0</v>
      </c>
      <c r="Q38" s="7">
        <v>0</v>
      </c>
      <c r="R38" s="7" t="s">
        <v>563</v>
      </c>
    </row>
    <row r="39" spans="1:18" s="1" customFormat="1" ht="23.25">
      <c r="A39" s="10"/>
      <c r="B39" s="7" t="s">
        <v>631</v>
      </c>
      <c r="C39" s="22" t="s">
        <v>632</v>
      </c>
      <c r="D39" s="7" t="s">
        <v>30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2</v>
      </c>
      <c r="K39" s="7">
        <v>16</v>
      </c>
      <c r="L39" s="7">
        <v>12</v>
      </c>
      <c r="M39" s="7">
        <f t="shared" si="17"/>
        <v>30</v>
      </c>
      <c r="N39" s="8">
        <f t="shared" si="15"/>
        <v>3.6666666666666665</v>
      </c>
      <c r="O39" s="40">
        <f t="shared" si="16"/>
        <v>0.2981423969999744</v>
      </c>
      <c r="P39" s="7">
        <v>0</v>
      </c>
      <c r="Q39" s="7">
        <v>0</v>
      </c>
      <c r="R39" s="7" t="s">
        <v>563</v>
      </c>
    </row>
    <row r="40" spans="1:18" s="1" customFormat="1" ht="23.25">
      <c r="A40" s="10"/>
      <c r="B40" s="9" t="s">
        <v>204</v>
      </c>
      <c r="C40" s="34" t="s">
        <v>285</v>
      </c>
      <c r="D40" s="9" t="s">
        <v>31</v>
      </c>
      <c r="E40" s="9">
        <v>1</v>
      </c>
      <c r="F40" s="9">
        <v>24</v>
      </c>
      <c r="G40" s="9">
        <v>10</v>
      </c>
      <c r="H40" s="9">
        <v>16</v>
      </c>
      <c r="I40" s="9">
        <v>13</v>
      </c>
      <c r="J40" s="9">
        <v>77</v>
      </c>
      <c r="K40" s="9">
        <v>124</v>
      </c>
      <c r="L40" s="9">
        <v>237</v>
      </c>
      <c r="M40" s="9">
        <f t="shared" si="17"/>
        <v>502</v>
      </c>
      <c r="N40" s="32">
        <f t="shared" si="15"/>
        <v>3.4193227091633465</v>
      </c>
      <c r="O40" s="96">
        <f t="shared" si="16"/>
        <v>0.8064512909676678</v>
      </c>
      <c r="P40" s="7">
        <v>0</v>
      </c>
      <c r="Q40" s="7">
        <v>0</v>
      </c>
      <c r="R40" s="9" t="s">
        <v>563</v>
      </c>
    </row>
    <row r="41" spans="1:26" s="1" customFormat="1" ht="23.25">
      <c r="A41" s="10"/>
      <c r="B41" s="7" t="s">
        <v>633</v>
      </c>
      <c r="C41" s="22" t="s">
        <v>634</v>
      </c>
      <c r="D41" s="7" t="s">
        <v>30</v>
      </c>
      <c r="E41" s="7">
        <v>0</v>
      </c>
      <c r="F41" s="7">
        <v>2</v>
      </c>
      <c r="G41" s="7">
        <v>5</v>
      </c>
      <c r="H41" s="7">
        <v>6</v>
      </c>
      <c r="I41" s="7">
        <v>9</v>
      </c>
      <c r="J41" s="7">
        <v>5</v>
      </c>
      <c r="K41" s="7">
        <v>9</v>
      </c>
      <c r="L41" s="7">
        <v>11</v>
      </c>
      <c r="M41" s="7">
        <f t="shared" si="17"/>
        <v>47</v>
      </c>
      <c r="N41" s="8">
        <f t="shared" si="15"/>
        <v>2.8617021276595747</v>
      </c>
      <c r="O41" s="40">
        <f t="shared" si="16"/>
        <v>0.9208121280162711</v>
      </c>
      <c r="P41" s="7">
        <v>0</v>
      </c>
      <c r="Q41" s="7">
        <v>0</v>
      </c>
      <c r="R41" s="7" t="s">
        <v>564</v>
      </c>
      <c r="Z41" s="62"/>
    </row>
    <row r="42" spans="1:26" s="1" customFormat="1" ht="23.25">
      <c r="A42" s="10"/>
      <c r="B42" s="7" t="s">
        <v>635</v>
      </c>
      <c r="C42" s="22" t="s">
        <v>636</v>
      </c>
      <c r="D42" s="7" t="s">
        <v>30</v>
      </c>
      <c r="E42" s="7">
        <v>0</v>
      </c>
      <c r="F42" s="7">
        <v>0</v>
      </c>
      <c r="G42" s="7">
        <v>0</v>
      </c>
      <c r="H42" s="7">
        <v>2</v>
      </c>
      <c r="I42" s="7">
        <v>0</v>
      </c>
      <c r="J42" s="7">
        <v>0</v>
      </c>
      <c r="K42" s="7">
        <v>1</v>
      </c>
      <c r="L42" s="7">
        <v>24</v>
      </c>
      <c r="M42" s="7">
        <f>SUM(E42:L42)</f>
        <v>27</v>
      </c>
      <c r="N42" s="8">
        <f>((4*L42)+(3.5*K42)+(3*J42)+(2.5*I42)+(2*H42)+(1.5*G42)+(F42))/M42</f>
        <v>3.8333333333333335</v>
      </c>
      <c r="O42" s="40">
        <f>SQRT((16*L42+12.25*K42+9*J42+6.25*I42+4*H42+2.25*G42+F42)/M42-(N42^2))</f>
        <v>0.5270462766947273</v>
      </c>
      <c r="P42" s="7">
        <v>0</v>
      </c>
      <c r="Q42" s="7">
        <v>0</v>
      </c>
      <c r="R42" s="7" t="s">
        <v>564</v>
      </c>
      <c r="Z42" s="62"/>
    </row>
    <row r="43" spans="1:26" s="1" customFormat="1" ht="23.25">
      <c r="A43" s="11"/>
      <c r="B43" s="7" t="s">
        <v>637</v>
      </c>
      <c r="C43" s="22" t="s">
        <v>39</v>
      </c>
      <c r="D43" s="7" t="s">
        <v>31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1</v>
      </c>
      <c r="K43" s="7">
        <v>0</v>
      </c>
      <c r="L43" s="7">
        <v>26</v>
      </c>
      <c r="M43" s="7">
        <f>SUM(E43:L43)</f>
        <v>27</v>
      </c>
      <c r="N43" s="8">
        <f>((4*L43)+(3.5*K43)+(3*J43)+(2.5*I43)+(2*H43)+(1.5*G43)+(F43))/M43</f>
        <v>3.962962962962963</v>
      </c>
      <c r="O43" s="40">
        <f>SQRT((16*L43+12.25*K43+9*J43+6.25*I43+4*H43+2.25*G43+F43)/M43-(N43^2))</f>
        <v>0.18885257457751461</v>
      </c>
      <c r="P43" s="7">
        <v>0</v>
      </c>
      <c r="Q43" s="7">
        <v>0</v>
      </c>
      <c r="R43" s="7" t="s">
        <v>564</v>
      </c>
      <c r="Z43" s="62"/>
    </row>
    <row r="44" ht="23.25">
      <c r="S44" s="1"/>
    </row>
    <row r="45" ht="23.25">
      <c r="S45" s="1"/>
    </row>
    <row r="46" spans="1:19" ht="26.25">
      <c r="A46" s="165" t="s">
        <v>51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"/>
    </row>
    <row r="47" spans="1:18" s="1" customFormat="1" ht="26.25">
      <c r="A47" s="165" t="s">
        <v>555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</row>
    <row r="48" spans="1:18" s="1" customFormat="1" ht="23.25">
      <c r="A48" s="163" t="s">
        <v>22</v>
      </c>
      <c r="B48" s="163" t="s">
        <v>0</v>
      </c>
      <c r="C48" s="163" t="s">
        <v>32</v>
      </c>
      <c r="D48" s="163" t="s">
        <v>29</v>
      </c>
      <c r="E48" s="159" t="s">
        <v>17</v>
      </c>
      <c r="F48" s="159"/>
      <c r="G48" s="159"/>
      <c r="H48" s="159"/>
      <c r="I48" s="159"/>
      <c r="J48" s="159"/>
      <c r="K48" s="159"/>
      <c r="L48" s="159"/>
      <c r="M48" s="9" t="s">
        <v>16</v>
      </c>
      <c r="N48" s="163" t="s">
        <v>20</v>
      </c>
      <c r="O48" s="161" t="s">
        <v>21</v>
      </c>
      <c r="P48" s="68"/>
      <c r="Q48" s="68"/>
      <c r="R48" s="163" t="s">
        <v>3</v>
      </c>
    </row>
    <row r="49" spans="1:18" s="17" customFormat="1" ht="23.25">
      <c r="A49" s="163"/>
      <c r="B49" s="163"/>
      <c r="C49" s="163"/>
      <c r="D49" s="163"/>
      <c r="E49" s="7">
        <v>0</v>
      </c>
      <c r="F49" s="7">
        <v>1</v>
      </c>
      <c r="G49" s="7">
        <v>1.5</v>
      </c>
      <c r="H49" s="7">
        <v>2</v>
      </c>
      <c r="I49" s="7">
        <v>2.5</v>
      </c>
      <c r="J49" s="7">
        <v>3</v>
      </c>
      <c r="K49" s="7">
        <v>3.5</v>
      </c>
      <c r="L49" s="7">
        <v>4</v>
      </c>
      <c r="M49" s="11" t="s">
        <v>19</v>
      </c>
      <c r="N49" s="163"/>
      <c r="O49" s="161"/>
      <c r="P49" s="69" t="s">
        <v>1</v>
      </c>
      <c r="Q49" s="69" t="s">
        <v>2</v>
      </c>
      <c r="R49" s="163"/>
    </row>
    <row r="50" spans="1:18" s="17" customFormat="1" ht="23.25">
      <c r="A50" s="85" t="s">
        <v>640</v>
      </c>
      <c r="B50" s="85" t="s">
        <v>638</v>
      </c>
      <c r="C50" s="71" t="s">
        <v>639</v>
      </c>
      <c r="D50" s="85" t="s">
        <v>30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30</v>
      </c>
      <c r="M50" s="7">
        <f>SUM(E50:L50)</f>
        <v>30</v>
      </c>
      <c r="N50" s="8">
        <f>((4*L50)+(3.5*K50)+(3*J50)+(2.5*I50)+(2*H50)+(1.5*G50)+(F50))/M50</f>
        <v>4</v>
      </c>
      <c r="O50" s="40">
        <f>SQRT((16*L50+12.25*K50+9*J50+6.25*I50+4*H50+2.25*G50+F50)/M50-(N50^2))</f>
        <v>0</v>
      </c>
      <c r="P50" s="77">
        <v>0</v>
      </c>
      <c r="Q50" s="77">
        <v>0</v>
      </c>
      <c r="R50" s="85" t="s">
        <v>561</v>
      </c>
    </row>
    <row r="51" spans="1:18" s="17" customFormat="1" ht="20.25" customHeight="1">
      <c r="A51" s="68"/>
      <c r="B51" s="85" t="s">
        <v>206</v>
      </c>
      <c r="C51" s="71" t="s">
        <v>286</v>
      </c>
      <c r="D51" s="85" t="s">
        <v>31</v>
      </c>
      <c r="E51" s="7">
        <v>1</v>
      </c>
      <c r="F51" s="7">
        <v>13</v>
      </c>
      <c r="G51" s="7">
        <v>28</v>
      </c>
      <c r="H51" s="7">
        <v>39</v>
      </c>
      <c r="I51" s="7">
        <v>33</v>
      </c>
      <c r="J51" s="7">
        <v>66</v>
      </c>
      <c r="K51" s="7">
        <v>65</v>
      </c>
      <c r="L51" s="7">
        <v>257</v>
      </c>
      <c r="M51" s="7">
        <f>SUM(E51:L51)</f>
        <v>502</v>
      </c>
      <c r="N51" s="8">
        <f>((4*L51)+(3.5*K51)+(3*J51)+(2.5*I51)+(2*H51)+(1.5*G51)+(F51))/M51</f>
        <v>3.3247011952191237</v>
      </c>
      <c r="O51" s="40">
        <f>SQRT((16*L51+12.25*K51+9*J51+6.25*I51+4*H51+2.25*G51+F51)/M51-(N51^2))</f>
        <v>0.883191542732351</v>
      </c>
      <c r="P51" s="77">
        <v>0</v>
      </c>
      <c r="Q51" s="77">
        <v>0</v>
      </c>
      <c r="R51" s="85" t="s">
        <v>561</v>
      </c>
    </row>
    <row r="52" spans="1:19" s="46" customFormat="1" ht="23.25">
      <c r="A52" s="159" t="s">
        <v>41</v>
      </c>
      <c r="B52" s="159"/>
      <c r="C52" s="159"/>
      <c r="D52" s="159"/>
      <c r="E52" s="7">
        <f>SUM(E5:E23,E28:E43,E50:E51)</f>
        <v>19</v>
      </c>
      <c r="F52" s="7">
        <f aca="true" t="shared" si="18" ref="F52:L52">SUM(F5:F23,F28:F43,F50:F51)</f>
        <v>102</v>
      </c>
      <c r="G52" s="7">
        <f t="shared" si="18"/>
        <v>139</v>
      </c>
      <c r="H52" s="7">
        <f t="shared" si="18"/>
        <v>312</v>
      </c>
      <c r="I52" s="7">
        <f t="shared" si="18"/>
        <v>325</v>
      </c>
      <c r="J52" s="7">
        <f t="shared" si="18"/>
        <v>862</v>
      </c>
      <c r="K52" s="7">
        <f t="shared" si="18"/>
        <v>887</v>
      </c>
      <c r="L52" s="7">
        <f t="shared" si="18"/>
        <v>3555</v>
      </c>
      <c r="M52" s="91">
        <f>SUM(E52:L52)</f>
        <v>6201</v>
      </c>
      <c r="N52" s="8">
        <f>((4*L52)+(3.5*K52)+(3*J52)+(2.5*I52)+(2*H52)+(1.5*G52)+(F52))/M52</f>
        <v>3.4925818416384455</v>
      </c>
      <c r="O52" s="40">
        <f>SQRT((16*L52+12.25*K52+9*J52+6.25*I52+4*H52+2.25*G52+F52)/M52-(N52^2))</f>
        <v>0.7573920791805555</v>
      </c>
      <c r="P52" s="7">
        <f>SUM(P5:P23,P28:P43,P50:P51)</f>
        <v>20</v>
      </c>
      <c r="Q52" s="7">
        <f>SUM(Q5:Q23,Q28:Q43,Q50:Q51)</f>
        <v>0</v>
      </c>
      <c r="R52" s="93"/>
      <c r="S52" s="1"/>
    </row>
    <row r="53" spans="1:18" s="2" customFormat="1" ht="23.25">
      <c r="A53" s="183" t="s">
        <v>43</v>
      </c>
      <c r="B53" s="183"/>
      <c r="C53" s="183"/>
      <c r="D53" s="183"/>
      <c r="E53" s="29">
        <f aca="true" t="shared" si="19" ref="E53:L53">(E52*100)/$M52</f>
        <v>0.306402193194646</v>
      </c>
      <c r="F53" s="29">
        <f t="shared" si="19"/>
        <v>1.644895984518626</v>
      </c>
      <c r="G53" s="29">
        <f t="shared" si="19"/>
        <v>2.241573939687147</v>
      </c>
      <c r="H53" s="29">
        <f t="shared" si="19"/>
        <v>5.031446540880503</v>
      </c>
      <c r="I53" s="29">
        <f t="shared" si="19"/>
        <v>5.241090146750524</v>
      </c>
      <c r="J53" s="29">
        <f t="shared" si="19"/>
        <v>13.900983712304466</v>
      </c>
      <c r="K53" s="29">
        <f t="shared" si="19"/>
        <v>14.304144492823738</v>
      </c>
      <c r="L53" s="29">
        <f t="shared" si="19"/>
        <v>57.32946298984035</v>
      </c>
      <c r="M53" s="29">
        <f>((M52-(P52+Q52))*100)/$M52</f>
        <v>99.67747137558459</v>
      </c>
      <c r="N53" s="33"/>
      <c r="O53" s="44"/>
      <c r="P53" s="29">
        <f>(P52*100)/$M52</f>
        <v>0.32252862441541685</v>
      </c>
      <c r="Q53" s="33">
        <f>(Q52*100)/$M52</f>
        <v>0</v>
      </c>
      <c r="R53" s="11"/>
    </row>
    <row r="54" spans="1:18" s="17" customFormat="1" ht="20.25" customHeight="1">
      <c r="A54" s="3"/>
      <c r="B54"/>
      <c r="C54"/>
      <c r="D54" s="3"/>
      <c r="E54"/>
      <c r="F54"/>
      <c r="G54"/>
      <c r="H54"/>
      <c r="I54"/>
      <c r="J54"/>
      <c r="K54"/>
      <c r="L54"/>
      <c r="M54" s="3"/>
      <c r="N54" s="6"/>
      <c r="O54" s="42"/>
      <c r="P54" s="3"/>
      <c r="Q54" s="3"/>
      <c r="R54"/>
    </row>
    <row r="55" spans="1:18" s="17" customFormat="1" ht="20.25" customHeight="1">
      <c r="A55" s="3"/>
      <c r="B55"/>
      <c r="C55"/>
      <c r="D55" s="3"/>
      <c r="E55"/>
      <c r="F55"/>
      <c r="G55"/>
      <c r="H55"/>
      <c r="I55"/>
      <c r="J55"/>
      <c r="K55"/>
      <c r="L55"/>
      <c r="M55" s="3"/>
      <c r="N55" s="6"/>
      <c r="O55" s="42"/>
      <c r="P55" s="3"/>
      <c r="Q55" s="3"/>
      <c r="R55"/>
    </row>
    <row r="56" spans="1:18" s="17" customFormat="1" ht="20.25" customHeight="1">
      <c r="A56" s="3"/>
      <c r="B56"/>
      <c r="C56"/>
      <c r="D56" s="3"/>
      <c r="E56"/>
      <c r="F56"/>
      <c r="G56"/>
      <c r="H56"/>
      <c r="I56"/>
      <c r="J56"/>
      <c r="K56"/>
      <c r="L56"/>
      <c r="M56" s="3"/>
      <c r="N56" s="6"/>
      <c r="O56" s="42"/>
      <c r="P56" s="3"/>
      <c r="Q56" s="3"/>
      <c r="R56"/>
    </row>
    <row r="57" spans="1:18" s="17" customFormat="1" ht="20.25" customHeight="1">
      <c r="A57" s="3"/>
      <c r="B57"/>
      <c r="C57"/>
      <c r="D57" s="3"/>
      <c r="E57"/>
      <c r="F57"/>
      <c r="G57"/>
      <c r="H57"/>
      <c r="I57"/>
      <c r="J57"/>
      <c r="K57"/>
      <c r="L57"/>
      <c r="M57" s="3"/>
      <c r="N57" s="6"/>
      <c r="O57" s="42"/>
      <c r="P57" s="3"/>
      <c r="Q57" s="3"/>
      <c r="R57"/>
    </row>
    <row r="58" spans="1:18" s="17" customFormat="1" ht="20.25" customHeight="1">
      <c r="A58" s="3"/>
      <c r="B58"/>
      <c r="C58"/>
      <c r="D58" s="3"/>
      <c r="E58"/>
      <c r="F58"/>
      <c r="G58"/>
      <c r="H58"/>
      <c r="I58"/>
      <c r="J58"/>
      <c r="K58"/>
      <c r="L58"/>
      <c r="M58" s="3"/>
      <c r="N58" s="6"/>
      <c r="O58" s="42"/>
      <c r="P58" s="3"/>
      <c r="Q58" s="3"/>
      <c r="R58"/>
    </row>
    <row r="59" spans="1:18" s="17" customFormat="1" ht="20.25" customHeight="1">
      <c r="A59" s="3"/>
      <c r="B59"/>
      <c r="C59"/>
      <c r="D59" s="3"/>
      <c r="E59"/>
      <c r="F59"/>
      <c r="G59"/>
      <c r="H59"/>
      <c r="I59"/>
      <c r="J59"/>
      <c r="K59"/>
      <c r="L59"/>
      <c r="M59" s="3"/>
      <c r="N59" s="6"/>
      <c r="O59" s="42"/>
      <c r="P59" s="3"/>
      <c r="Q59" s="3"/>
      <c r="R59"/>
    </row>
    <row r="60" spans="1:18" s="17" customFormat="1" ht="20.25" customHeight="1">
      <c r="A60" s="3"/>
      <c r="B60"/>
      <c r="C60"/>
      <c r="D60" s="3"/>
      <c r="E60"/>
      <c r="F60"/>
      <c r="G60"/>
      <c r="H60"/>
      <c r="I60"/>
      <c r="J60"/>
      <c r="K60"/>
      <c r="L60"/>
      <c r="M60" s="3"/>
      <c r="N60" s="6"/>
      <c r="O60" s="42"/>
      <c r="P60" s="3"/>
      <c r="Q60" s="3"/>
      <c r="R60"/>
    </row>
    <row r="61" spans="1:18" s="17" customFormat="1" ht="20.25" customHeight="1">
      <c r="A61" s="3"/>
      <c r="B61"/>
      <c r="C61"/>
      <c r="D61" s="3"/>
      <c r="E61"/>
      <c r="F61"/>
      <c r="G61"/>
      <c r="H61"/>
      <c r="I61"/>
      <c r="J61"/>
      <c r="K61"/>
      <c r="L61"/>
      <c r="M61" s="3"/>
      <c r="N61" s="6"/>
      <c r="O61" s="42"/>
      <c r="P61" s="3"/>
      <c r="Q61" s="3"/>
      <c r="R61"/>
    </row>
    <row r="62" spans="1:18" s="17" customFormat="1" ht="20.25" customHeight="1">
      <c r="A62" s="3"/>
      <c r="B62"/>
      <c r="C62"/>
      <c r="D62" s="3"/>
      <c r="E62"/>
      <c r="F62"/>
      <c r="G62"/>
      <c r="H62"/>
      <c r="I62"/>
      <c r="J62"/>
      <c r="K62"/>
      <c r="L62"/>
      <c r="M62" s="3"/>
      <c r="N62" s="6"/>
      <c r="O62" s="42"/>
      <c r="P62" s="3"/>
      <c r="Q62" s="3"/>
      <c r="R62"/>
    </row>
    <row r="63" spans="1:18" s="17" customFormat="1" ht="20.25" customHeight="1">
      <c r="A63" s="3"/>
      <c r="B63"/>
      <c r="C63"/>
      <c r="D63" s="3"/>
      <c r="E63"/>
      <c r="F63"/>
      <c r="G63"/>
      <c r="H63"/>
      <c r="I63"/>
      <c r="J63"/>
      <c r="K63"/>
      <c r="L63"/>
      <c r="M63" s="3"/>
      <c r="N63" s="6"/>
      <c r="O63" s="42"/>
      <c r="P63" s="3"/>
      <c r="Q63" s="3"/>
      <c r="R63"/>
    </row>
    <row r="64" spans="1:18" s="17" customFormat="1" ht="20.25" customHeight="1">
      <c r="A64" s="3"/>
      <c r="B64"/>
      <c r="C64"/>
      <c r="D64" s="3"/>
      <c r="E64"/>
      <c r="F64"/>
      <c r="G64"/>
      <c r="H64"/>
      <c r="I64"/>
      <c r="J64"/>
      <c r="K64"/>
      <c r="L64"/>
      <c r="M64" s="3"/>
      <c r="N64" s="6"/>
      <c r="O64" s="42"/>
      <c r="P64" s="3"/>
      <c r="Q64" s="3"/>
      <c r="R64"/>
    </row>
    <row r="65" spans="1:18" s="17" customFormat="1" ht="20.25" customHeight="1">
      <c r="A65" s="3"/>
      <c r="B65"/>
      <c r="C65"/>
      <c r="D65" s="3"/>
      <c r="E65"/>
      <c r="F65"/>
      <c r="G65"/>
      <c r="H65"/>
      <c r="I65"/>
      <c r="J65"/>
      <c r="K65"/>
      <c r="L65"/>
      <c r="M65" s="3"/>
      <c r="N65" s="6"/>
      <c r="O65" s="42"/>
      <c r="P65" s="3"/>
      <c r="Q65" s="3"/>
      <c r="R65"/>
    </row>
    <row r="66" spans="1:18" s="17" customFormat="1" ht="20.25" customHeight="1">
      <c r="A66" s="3"/>
      <c r="B66"/>
      <c r="C66"/>
      <c r="D66" s="3"/>
      <c r="E66"/>
      <c r="F66"/>
      <c r="G66"/>
      <c r="H66"/>
      <c r="I66"/>
      <c r="J66"/>
      <c r="K66"/>
      <c r="L66"/>
      <c r="M66" s="3"/>
      <c r="N66" s="6"/>
      <c r="O66" s="42"/>
      <c r="P66" s="3"/>
      <c r="Q66" s="3"/>
      <c r="R66"/>
    </row>
    <row r="67" spans="1:18" s="17" customFormat="1" ht="20.25" customHeight="1">
      <c r="A67" s="3"/>
      <c r="B67"/>
      <c r="C67"/>
      <c r="D67" s="3"/>
      <c r="E67"/>
      <c r="F67"/>
      <c r="G67"/>
      <c r="H67"/>
      <c r="I67"/>
      <c r="J67"/>
      <c r="K67"/>
      <c r="L67"/>
      <c r="M67" s="3"/>
      <c r="N67" s="6"/>
      <c r="O67" s="42"/>
      <c r="P67" s="3"/>
      <c r="Q67" s="3"/>
      <c r="R67"/>
    </row>
    <row r="68" spans="1:18" s="17" customFormat="1" ht="20.25" customHeight="1">
      <c r="A68" s="3"/>
      <c r="B68"/>
      <c r="C68"/>
      <c r="D68" s="3"/>
      <c r="E68"/>
      <c r="F68"/>
      <c r="G68"/>
      <c r="H68"/>
      <c r="I68"/>
      <c r="J68"/>
      <c r="K68"/>
      <c r="L68"/>
      <c r="M68" s="3"/>
      <c r="N68" s="6"/>
      <c r="O68" s="42"/>
      <c r="P68" s="3"/>
      <c r="Q68" s="3"/>
      <c r="R68"/>
    </row>
    <row r="69" spans="1:18" s="17" customFormat="1" ht="20.25" customHeight="1">
      <c r="A69" s="3"/>
      <c r="B69"/>
      <c r="C69"/>
      <c r="D69" s="3"/>
      <c r="E69"/>
      <c r="F69"/>
      <c r="G69"/>
      <c r="H69"/>
      <c r="I69"/>
      <c r="J69"/>
      <c r="K69"/>
      <c r="L69"/>
      <c r="M69" s="3"/>
      <c r="N69" s="6"/>
      <c r="O69" s="42"/>
      <c r="P69" s="3"/>
      <c r="Q69" s="3"/>
      <c r="R69"/>
    </row>
    <row r="70" spans="1:18" s="17" customFormat="1" ht="20.25" customHeight="1">
      <c r="A70" s="3"/>
      <c r="B70"/>
      <c r="C70"/>
      <c r="D70" s="3"/>
      <c r="E70"/>
      <c r="F70"/>
      <c r="G70"/>
      <c r="H70"/>
      <c r="I70"/>
      <c r="J70"/>
      <c r="K70"/>
      <c r="L70"/>
      <c r="M70" s="3"/>
      <c r="N70" s="6"/>
      <c r="O70" s="42"/>
      <c r="P70" s="3"/>
      <c r="Q70" s="3"/>
      <c r="R70"/>
    </row>
    <row r="71" spans="1:18" s="17" customFormat="1" ht="20.25" customHeight="1">
      <c r="A71" s="3"/>
      <c r="B71"/>
      <c r="C71"/>
      <c r="D71" s="3"/>
      <c r="E71"/>
      <c r="F71"/>
      <c r="G71"/>
      <c r="H71"/>
      <c r="I71"/>
      <c r="J71"/>
      <c r="K71"/>
      <c r="L71"/>
      <c r="M71" s="3"/>
      <c r="N71" s="6"/>
      <c r="O71" s="42"/>
      <c r="P71" s="3"/>
      <c r="Q71" s="3"/>
      <c r="R71"/>
    </row>
    <row r="72" spans="1:18" s="17" customFormat="1" ht="29.25">
      <c r="A72" s="178" t="s">
        <v>51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s="17" customFormat="1" ht="29.25">
      <c r="A73" s="178" t="s">
        <v>556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s="17" customFormat="1" ht="20.25" customHeight="1">
      <c r="A74" s="169" t="s">
        <v>22</v>
      </c>
      <c r="B74" s="169" t="s">
        <v>0</v>
      </c>
      <c r="C74" s="169" t="s">
        <v>32</v>
      </c>
      <c r="D74" s="169" t="s">
        <v>29</v>
      </c>
      <c r="E74" s="168" t="s">
        <v>17</v>
      </c>
      <c r="F74" s="168"/>
      <c r="G74" s="168"/>
      <c r="H74" s="168"/>
      <c r="I74" s="168"/>
      <c r="J74" s="168"/>
      <c r="K74" s="168"/>
      <c r="L74" s="168"/>
      <c r="M74" s="16" t="s">
        <v>16</v>
      </c>
      <c r="N74" s="169" t="s">
        <v>20</v>
      </c>
      <c r="O74" s="175" t="s">
        <v>21</v>
      </c>
      <c r="P74" s="117"/>
      <c r="Q74" s="117"/>
      <c r="R74" s="169" t="s">
        <v>3</v>
      </c>
    </row>
    <row r="75" spans="1:18" s="17" customFormat="1" ht="20.25" customHeight="1">
      <c r="A75" s="169"/>
      <c r="B75" s="169"/>
      <c r="C75" s="169"/>
      <c r="D75" s="169"/>
      <c r="E75" s="15">
        <v>0</v>
      </c>
      <c r="F75" s="15">
        <v>1</v>
      </c>
      <c r="G75" s="15">
        <v>1.5</v>
      </c>
      <c r="H75" s="15">
        <v>2</v>
      </c>
      <c r="I75" s="15">
        <v>2.5</v>
      </c>
      <c r="J75" s="15">
        <v>3</v>
      </c>
      <c r="K75" s="15">
        <v>3.5</v>
      </c>
      <c r="L75" s="15">
        <v>4</v>
      </c>
      <c r="M75" s="18" t="s">
        <v>19</v>
      </c>
      <c r="N75" s="169"/>
      <c r="O75" s="175"/>
      <c r="P75" s="118" t="s">
        <v>1</v>
      </c>
      <c r="Q75" s="118" t="s">
        <v>2</v>
      </c>
      <c r="R75" s="169"/>
    </row>
    <row r="76" spans="1:18" s="17" customFormat="1" ht="20.25" customHeight="1">
      <c r="A76" s="15" t="s">
        <v>26</v>
      </c>
      <c r="B76" s="24" t="s">
        <v>161</v>
      </c>
      <c r="C76" s="24" t="s">
        <v>39</v>
      </c>
      <c r="D76" s="15" t="s">
        <v>31</v>
      </c>
      <c r="E76" s="15">
        <v>3</v>
      </c>
      <c r="F76" s="15">
        <v>9</v>
      </c>
      <c r="G76" s="15">
        <v>2</v>
      </c>
      <c r="H76" s="15">
        <v>12</v>
      </c>
      <c r="I76" s="15">
        <v>25</v>
      </c>
      <c r="J76" s="15">
        <v>45</v>
      </c>
      <c r="K76" s="15">
        <v>102</v>
      </c>
      <c r="L76" s="15">
        <v>295</v>
      </c>
      <c r="M76" s="15">
        <f>SUM(E76:L76)</f>
        <v>493</v>
      </c>
      <c r="N76" s="19">
        <f aca="true" t="shared" si="20" ref="N76:N84">((4*L76)+(3.5*K76)+(3*J76)+(2.5*I76)+(2*H76)+(1.5*G76)+(F76))/M76</f>
        <v>3.5912778904665315</v>
      </c>
      <c r="O76" s="35">
        <f>SQRT((16*L76+12.25*K76+9*J76+6.25*I76+4*H76+2.25*G76+F76)/M76-(N76^2))</f>
        <v>0.6887865906081763</v>
      </c>
      <c r="P76" s="15">
        <v>4</v>
      </c>
      <c r="Q76" s="15">
        <v>0</v>
      </c>
      <c r="R76" s="15" t="s">
        <v>565</v>
      </c>
    </row>
    <row r="77" spans="1:18" s="17" customFormat="1" ht="20.25" customHeight="1">
      <c r="A77" s="20"/>
      <c r="B77" s="24" t="s">
        <v>213</v>
      </c>
      <c r="C77" s="24" t="s">
        <v>312</v>
      </c>
      <c r="D77" s="15" t="s">
        <v>31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30</v>
      </c>
      <c r="M77" s="15">
        <f aca="true" t="shared" si="21" ref="M77:M84">SUM(E77:L77)</f>
        <v>30</v>
      </c>
      <c r="N77" s="19">
        <f t="shared" si="20"/>
        <v>4</v>
      </c>
      <c r="O77" s="35">
        <f aca="true" t="shared" si="22" ref="O77:O84">SQRT((16*L77+12.25*K77+9*J77+6.25*I77+4*H77+2.25*G77+F77)/M77-(N77^2))</f>
        <v>0</v>
      </c>
      <c r="P77" s="15">
        <v>0</v>
      </c>
      <c r="Q77" s="15">
        <v>0</v>
      </c>
      <c r="R77" s="15" t="s">
        <v>565</v>
      </c>
    </row>
    <row r="78" spans="1:18" s="17" customFormat="1" ht="20.25" customHeight="1">
      <c r="A78" s="20"/>
      <c r="B78" s="24" t="s">
        <v>536</v>
      </c>
      <c r="C78" s="24" t="s">
        <v>537</v>
      </c>
      <c r="D78" s="15" t="s">
        <v>30</v>
      </c>
      <c r="E78" s="15">
        <v>5</v>
      </c>
      <c r="F78" s="15">
        <v>8</v>
      </c>
      <c r="G78" s="15">
        <v>6</v>
      </c>
      <c r="H78" s="15">
        <v>7</v>
      </c>
      <c r="I78" s="15">
        <v>92</v>
      </c>
      <c r="J78" s="15">
        <v>65</v>
      </c>
      <c r="K78" s="15">
        <v>126</v>
      </c>
      <c r="L78" s="15">
        <v>187</v>
      </c>
      <c r="M78" s="15">
        <f>SUM(E78:L78)</f>
        <v>496</v>
      </c>
      <c r="N78" s="19">
        <f>((4*L78)+(3.5*K78)+(3*J78)+(2.5*I78)+(2*H78)+(1.5*G78)+(F78))/M78</f>
        <v>3.316532258064516</v>
      </c>
      <c r="O78" s="35">
        <f>SQRT((16*L78+12.25*K78+9*J78+6.25*I78+4*H78+2.25*G78+F78)/M78-(N78^2))</f>
        <v>0.7637244735767365</v>
      </c>
      <c r="P78" s="15">
        <v>1</v>
      </c>
      <c r="Q78" s="15">
        <v>0</v>
      </c>
      <c r="R78" s="15" t="s">
        <v>565</v>
      </c>
    </row>
    <row r="79" spans="1:18" s="17" customFormat="1" ht="20.25" customHeight="1">
      <c r="A79" s="20"/>
      <c r="B79" s="24" t="s">
        <v>313</v>
      </c>
      <c r="C79" s="24" t="s">
        <v>429</v>
      </c>
      <c r="D79" s="15" t="s">
        <v>30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30</v>
      </c>
      <c r="M79" s="15">
        <f t="shared" si="21"/>
        <v>30</v>
      </c>
      <c r="N79" s="19">
        <f t="shared" si="20"/>
        <v>4</v>
      </c>
      <c r="O79" s="35">
        <f t="shared" si="22"/>
        <v>0</v>
      </c>
      <c r="P79" s="15">
        <v>0</v>
      </c>
      <c r="Q79" s="15">
        <v>0</v>
      </c>
      <c r="R79" s="15" t="s">
        <v>566</v>
      </c>
    </row>
    <row r="80" spans="1:18" s="17" customFormat="1" ht="20.25" customHeight="1">
      <c r="A80" s="20"/>
      <c r="B80" s="24" t="s">
        <v>162</v>
      </c>
      <c r="C80" s="24" t="s">
        <v>39</v>
      </c>
      <c r="D80" s="15" t="s">
        <v>31</v>
      </c>
      <c r="E80" s="15">
        <v>13</v>
      </c>
      <c r="F80" s="15">
        <v>59</v>
      </c>
      <c r="G80" s="15">
        <v>22</v>
      </c>
      <c r="H80" s="15">
        <v>41</v>
      </c>
      <c r="I80" s="15">
        <v>50</v>
      </c>
      <c r="J80" s="15">
        <v>74</v>
      </c>
      <c r="K80" s="15">
        <v>79</v>
      </c>
      <c r="L80" s="15">
        <v>159</v>
      </c>
      <c r="M80" s="15">
        <f t="shared" si="21"/>
        <v>497</v>
      </c>
      <c r="N80" s="19">
        <f t="shared" si="20"/>
        <v>2.8843058350100605</v>
      </c>
      <c r="O80" s="35">
        <f t="shared" si="22"/>
        <v>1.1241787393713172</v>
      </c>
      <c r="P80" s="15">
        <v>0</v>
      </c>
      <c r="Q80" s="15">
        <v>0</v>
      </c>
      <c r="R80" s="15" t="s">
        <v>566</v>
      </c>
    </row>
    <row r="81" spans="1:18" s="17" customFormat="1" ht="20.25" customHeight="1">
      <c r="A81" s="20"/>
      <c r="B81" s="24" t="s">
        <v>641</v>
      </c>
      <c r="C81" s="24" t="s">
        <v>642</v>
      </c>
      <c r="D81" s="15" t="s">
        <v>31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30</v>
      </c>
      <c r="M81" s="15">
        <f>SUM(E81:L81)</f>
        <v>30</v>
      </c>
      <c r="N81" s="19">
        <f>((4*L81)+(3.5*K81)+(3*J81)+(2.5*I81)+(2*H81)+(1.5*G81)+(F81))/M81</f>
        <v>4</v>
      </c>
      <c r="O81" s="35">
        <f>SQRT((16*L81+12.25*K81+9*J81+6.25*I81+4*H81+2.25*G81+F81)/M81-(N81^2))</f>
        <v>0</v>
      </c>
      <c r="P81" s="15">
        <v>0</v>
      </c>
      <c r="Q81" s="15">
        <v>0</v>
      </c>
      <c r="R81" s="15" t="s">
        <v>566</v>
      </c>
    </row>
    <row r="82" spans="1:18" s="1" customFormat="1" ht="23.25">
      <c r="A82" s="75"/>
      <c r="B82" s="24" t="s">
        <v>430</v>
      </c>
      <c r="C82" s="24" t="s">
        <v>431</v>
      </c>
      <c r="D82" s="15" t="s">
        <v>30</v>
      </c>
      <c r="E82" s="15">
        <v>10</v>
      </c>
      <c r="F82" s="15">
        <v>3</v>
      </c>
      <c r="G82" s="15">
        <v>10</v>
      </c>
      <c r="H82" s="15">
        <v>5</v>
      </c>
      <c r="I82" s="15">
        <v>38</v>
      </c>
      <c r="J82" s="15">
        <v>54</v>
      </c>
      <c r="K82" s="15">
        <v>64</v>
      </c>
      <c r="L82" s="15">
        <v>302</v>
      </c>
      <c r="M82" s="15">
        <f t="shared" si="21"/>
        <v>486</v>
      </c>
      <c r="N82" s="19">
        <f t="shared" si="20"/>
        <v>3.5329218106995883</v>
      </c>
      <c r="O82" s="35">
        <f t="shared" si="22"/>
        <v>0.8101379893497584</v>
      </c>
      <c r="P82" s="15">
        <v>7</v>
      </c>
      <c r="Q82" s="15">
        <v>4</v>
      </c>
      <c r="R82" s="15" t="s">
        <v>566</v>
      </c>
    </row>
    <row r="83" spans="1:18" s="1" customFormat="1" ht="23.25">
      <c r="A83" s="15" t="s">
        <v>27</v>
      </c>
      <c r="B83" s="24" t="s">
        <v>349</v>
      </c>
      <c r="C83" s="24" t="s">
        <v>39</v>
      </c>
      <c r="D83" s="15" t="s">
        <v>31</v>
      </c>
      <c r="E83" s="15">
        <v>6</v>
      </c>
      <c r="F83" s="15">
        <v>1</v>
      </c>
      <c r="G83" s="15">
        <v>1</v>
      </c>
      <c r="H83" s="15">
        <v>7</v>
      </c>
      <c r="I83" s="15">
        <v>11</v>
      </c>
      <c r="J83" s="15">
        <v>37</v>
      </c>
      <c r="K83" s="15">
        <v>39</v>
      </c>
      <c r="L83" s="15">
        <v>396</v>
      </c>
      <c r="M83" s="15">
        <f t="shared" si="21"/>
        <v>498</v>
      </c>
      <c r="N83" s="19">
        <f t="shared" si="20"/>
        <v>3.7660642570281126</v>
      </c>
      <c r="O83" s="35">
        <f t="shared" si="22"/>
        <v>0.607014694422242</v>
      </c>
      <c r="P83" s="15">
        <v>0</v>
      </c>
      <c r="Q83" s="15">
        <v>0</v>
      </c>
      <c r="R83" s="15" t="s">
        <v>567</v>
      </c>
    </row>
    <row r="84" spans="1:18" s="1" customFormat="1" ht="23.25">
      <c r="A84" s="20"/>
      <c r="B84" s="24" t="s">
        <v>219</v>
      </c>
      <c r="C84" s="24" t="s">
        <v>350</v>
      </c>
      <c r="D84" s="15" t="s">
        <v>31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30</v>
      </c>
      <c r="M84" s="15">
        <f t="shared" si="21"/>
        <v>30</v>
      </c>
      <c r="N84" s="19">
        <f t="shared" si="20"/>
        <v>4</v>
      </c>
      <c r="O84" s="35">
        <f t="shared" si="22"/>
        <v>0</v>
      </c>
      <c r="P84" s="15">
        <v>0</v>
      </c>
      <c r="Q84" s="15">
        <v>0</v>
      </c>
      <c r="R84" s="15" t="s">
        <v>567</v>
      </c>
    </row>
    <row r="85" spans="1:18" ht="21.75">
      <c r="A85" s="20"/>
      <c r="B85" s="24" t="s">
        <v>538</v>
      </c>
      <c r="C85" s="24" t="s">
        <v>539</v>
      </c>
      <c r="D85" s="15" t="s">
        <v>30</v>
      </c>
      <c r="E85" s="15">
        <v>6</v>
      </c>
      <c r="F85" s="15">
        <v>6</v>
      </c>
      <c r="G85" s="15">
        <v>20</v>
      </c>
      <c r="H85" s="15">
        <v>14</v>
      </c>
      <c r="I85" s="15">
        <v>12</v>
      </c>
      <c r="J85" s="15">
        <v>30</v>
      </c>
      <c r="K85" s="15">
        <v>71</v>
      </c>
      <c r="L85" s="15">
        <v>337</v>
      </c>
      <c r="M85" s="15">
        <f>SUM(E85:L85)</f>
        <v>496</v>
      </c>
      <c r="N85" s="19">
        <f>((4*L85)+(3.5*K85)+(3*J85)+(2.5*I85)+(2*H85)+(1.5*G85)+(F85))/M85</f>
        <v>3.589717741935484</v>
      </c>
      <c r="O85" s="35">
        <f>SQRT((16*L85+12.25*K85+9*J85+6.25*I85+4*H85+2.25*G85+F85)/M85-(N85^2))</f>
        <v>0.8060476558840609</v>
      </c>
      <c r="P85" s="15">
        <v>0</v>
      </c>
      <c r="Q85" s="15">
        <v>2</v>
      </c>
      <c r="R85" s="15" t="s">
        <v>567</v>
      </c>
    </row>
    <row r="86" spans="1:18" ht="21.75">
      <c r="A86" s="20"/>
      <c r="B86" s="24" t="s">
        <v>540</v>
      </c>
      <c r="C86" s="24" t="s">
        <v>541</v>
      </c>
      <c r="D86" s="15" t="s">
        <v>30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3</v>
      </c>
      <c r="M86" s="15">
        <f>SUM(E86:L86)</f>
        <v>3</v>
      </c>
      <c r="N86" s="19">
        <f>((4*L86)+(3.5*K86)+(3*J86)+(2.5*I86)+(2*H86)+(1.5*G86)+(F86))/M86</f>
        <v>4</v>
      </c>
      <c r="O86" s="35">
        <f>SQRT((16*L86+12.25*K86+9*J86+6.25*I86+4*H86+2.25*G86+F86)/M86-(N86^2))</f>
        <v>0</v>
      </c>
      <c r="P86" s="15">
        <v>0</v>
      </c>
      <c r="Q86" s="15">
        <v>0</v>
      </c>
      <c r="R86" s="15" t="s">
        <v>568</v>
      </c>
    </row>
    <row r="87" spans="1:18" ht="21.75">
      <c r="A87" s="20" t="s">
        <v>18</v>
      </c>
      <c r="B87" s="24" t="s">
        <v>220</v>
      </c>
      <c r="C87" s="24" t="s">
        <v>39</v>
      </c>
      <c r="D87" s="15" t="s">
        <v>31</v>
      </c>
      <c r="E87" s="15">
        <v>0</v>
      </c>
      <c r="F87" s="15">
        <v>1</v>
      </c>
      <c r="G87" s="15">
        <v>1</v>
      </c>
      <c r="H87" s="15">
        <v>1</v>
      </c>
      <c r="I87" s="15">
        <v>10</v>
      </c>
      <c r="J87" s="15">
        <v>30</v>
      </c>
      <c r="K87" s="15">
        <v>44</v>
      </c>
      <c r="L87" s="15">
        <v>401</v>
      </c>
      <c r="M87" s="15">
        <f>SUM(E87:L87)</f>
        <v>488</v>
      </c>
      <c r="N87" s="19">
        <f>((4*L87)+(3.5*K87)+(3*J87)+(2.5*I87)+(2*H87)+(1.5*G87)+(F87))/M87</f>
        <v>3.8473360655737703</v>
      </c>
      <c r="O87" s="35">
        <f>SQRT((16*L87+12.25*K87+9*J87+6.25*I87+4*H87+2.25*G87+F87)/M87-(N87^2))</f>
        <v>0.3824439766248822</v>
      </c>
      <c r="P87" s="15">
        <v>10</v>
      </c>
      <c r="Q87" s="15">
        <v>0</v>
      </c>
      <c r="R87" s="15" t="s">
        <v>568</v>
      </c>
    </row>
    <row r="88" spans="1:18" ht="23.25">
      <c r="A88" s="10"/>
      <c r="B88" s="22" t="s">
        <v>221</v>
      </c>
      <c r="C88" s="22" t="s">
        <v>351</v>
      </c>
      <c r="D88" s="7" t="s">
        <v>31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30</v>
      </c>
      <c r="M88" s="15">
        <f>SUM(E88:L88)</f>
        <v>30</v>
      </c>
      <c r="N88" s="19">
        <f>((4*L88)+(3.5*K88)+(3*J88)+(2.5*I88)+(2*H88)+(1.5*G88)+(F88))/M88</f>
        <v>4</v>
      </c>
      <c r="O88" s="35">
        <f>SQRT((16*L88+12.25*K88+9*J88+6.25*I88+4*H88+2.25*G88+F88)/M88-(N88^2))</f>
        <v>0</v>
      </c>
      <c r="P88" s="7">
        <v>0</v>
      </c>
      <c r="Q88" s="7">
        <v>0</v>
      </c>
      <c r="R88" s="22" t="s">
        <v>568</v>
      </c>
    </row>
    <row r="89" spans="1:18" ht="23.25">
      <c r="A89" s="11"/>
      <c r="B89" s="22" t="s">
        <v>440</v>
      </c>
      <c r="C89" s="22" t="s">
        <v>441</v>
      </c>
      <c r="D89" s="7" t="s">
        <v>30</v>
      </c>
      <c r="E89" s="7">
        <v>11</v>
      </c>
      <c r="F89" s="7">
        <v>10</v>
      </c>
      <c r="G89" s="7">
        <v>10</v>
      </c>
      <c r="H89" s="7">
        <v>5</v>
      </c>
      <c r="I89" s="7">
        <v>6</v>
      </c>
      <c r="J89" s="7">
        <v>23</v>
      </c>
      <c r="K89" s="7">
        <v>67</v>
      </c>
      <c r="L89" s="7">
        <v>359</v>
      </c>
      <c r="M89" s="15">
        <f>SUM(E89:L89)</f>
        <v>491</v>
      </c>
      <c r="N89" s="19">
        <f>((4*L89)+(3.5*K89)+(3*J89)+(2.5*I89)+(2*H89)+(1.5*G89)+(F89))/M89</f>
        <v>3.644602851323829</v>
      </c>
      <c r="O89" s="35">
        <f>SQRT((16*L89+12.25*K89+9*J89+6.25*I89+4*H89+2.25*G89+F89)/M89-(N89^2))</f>
        <v>0.8318178722648125</v>
      </c>
      <c r="P89" s="7">
        <v>7</v>
      </c>
      <c r="Q89" s="7">
        <v>0</v>
      </c>
      <c r="R89" s="22" t="s">
        <v>568</v>
      </c>
    </row>
    <row r="90" spans="1:18" ht="13.5" customHeight="1">
      <c r="A90" s="12"/>
      <c r="B90" s="47"/>
      <c r="C90" s="4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3"/>
      <c r="O90" s="37"/>
      <c r="P90" s="12"/>
      <c r="Q90" s="12"/>
      <c r="R90" s="47"/>
    </row>
    <row r="91" ht="13.5" customHeight="1"/>
    <row r="92" spans="1:18" s="45" customFormat="1" ht="29.25">
      <c r="A92" s="3"/>
      <c r="B92"/>
      <c r="C92"/>
      <c r="D92" s="3"/>
      <c r="E92"/>
      <c r="F92"/>
      <c r="G92"/>
      <c r="H92"/>
      <c r="I92"/>
      <c r="J92"/>
      <c r="K92"/>
      <c r="L92"/>
      <c r="M92" s="3"/>
      <c r="N92" s="6"/>
      <c r="O92" s="42"/>
      <c r="P92" s="3"/>
      <c r="Q92" s="3"/>
      <c r="R92"/>
    </row>
    <row r="93" spans="1:18" s="45" customFormat="1" ht="29.25">
      <c r="A93" s="3"/>
      <c r="B93"/>
      <c r="C93"/>
      <c r="D93" s="3"/>
      <c r="E93"/>
      <c r="F93"/>
      <c r="G93"/>
      <c r="H93"/>
      <c r="I93"/>
      <c r="J93"/>
      <c r="K93"/>
      <c r="L93"/>
      <c r="M93" s="3"/>
      <c r="N93" s="6"/>
      <c r="O93" s="42"/>
      <c r="P93" s="3"/>
      <c r="Q93" s="3"/>
      <c r="R93"/>
    </row>
    <row r="94" spans="1:18" s="1" customFormat="1" ht="23.25">
      <c r="A94" s="3"/>
      <c r="B94"/>
      <c r="C94"/>
      <c r="D94" s="3"/>
      <c r="E94"/>
      <c r="F94"/>
      <c r="G94"/>
      <c r="H94"/>
      <c r="I94"/>
      <c r="J94"/>
      <c r="K94"/>
      <c r="L94"/>
      <c r="M94" s="3"/>
      <c r="N94" s="6"/>
      <c r="O94" s="42"/>
      <c r="P94" s="3"/>
      <c r="Q94" s="3"/>
      <c r="R94"/>
    </row>
    <row r="95" spans="1:18" s="1" customFormat="1" ht="23.25">
      <c r="A95" s="3"/>
      <c r="B95"/>
      <c r="C95"/>
      <c r="D95" s="3"/>
      <c r="E95"/>
      <c r="F95"/>
      <c r="G95"/>
      <c r="H95"/>
      <c r="I95"/>
      <c r="J95"/>
      <c r="K95"/>
      <c r="L95"/>
      <c r="M95" s="3"/>
      <c r="N95" s="6"/>
      <c r="O95" s="42"/>
      <c r="P95" s="3"/>
      <c r="Q95" s="3"/>
      <c r="R95"/>
    </row>
    <row r="96" spans="1:26" s="17" customFormat="1" ht="20.25" customHeight="1">
      <c r="A96" s="3"/>
      <c r="B96"/>
      <c r="C96"/>
      <c r="D96" s="3"/>
      <c r="E96"/>
      <c r="F96"/>
      <c r="G96"/>
      <c r="H96"/>
      <c r="I96"/>
      <c r="J96"/>
      <c r="K96"/>
      <c r="L96"/>
      <c r="M96" s="3"/>
      <c r="N96" s="6"/>
      <c r="O96" s="42"/>
      <c r="P96" s="3"/>
      <c r="Q96" s="3"/>
      <c r="R96"/>
      <c r="Z96" s="119"/>
    </row>
    <row r="97" spans="1:26" s="1" customFormat="1" ht="23.25">
      <c r="A97" s="3"/>
      <c r="B97"/>
      <c r="C97"/>
      <c r="D97" s="3"/>
      <c r="E97"/>
      <c r="F97"/>
      <c r="G97"/>
      <c r="H97"/>
      <c r="I97"/>
      <c r="J97"/>
      <c r="K97"/>
      <c r="L97"/>
      <c r="M97" s="3"/>
      <c r="N97" s="6"/>
      <c r="O97" s="42"/>
      <c r="P97" s="3"/>
      <c r="Q97" s="3"/>
      <c r="R97"/>
      <c r="Z97" s="62"/>
    </row>
    <row r="98" spans="1:26" s="1" customFormat="1" ht="29.25">
      <c r="A98" s="178" t="s">
        <v>51</v>
      </c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Z98" s="62"/>
    </row>
    <row r="99" spans="1:26" s="1" customFormat="1" ht="29.25">
      <c r="A99" s="178" t="s">
        <v>556</v>
      </c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Z99" s="62"/>
    </row>
    <row r="100" spans="1:26" s="1" customFormat="1" ht="23.25">
      <c r="A100" s="163" t="s">
        <v>22</v>
      </c>
      <c r="B100" s="163" t="s">
        <v>0</v>
      </c>
      <c r="C100" s="163" t="s">
        <v>32</v>
      </c>
      <c r="D100" s="163" t="s">
        <v>29</v>
      </c>
      <c r="E100" s="159" t="s">
        <v>17</v>
      </c>
      <c r="F100" s="159"/>
      <c r="G100" s="159"/>
      <c r="H100" s="159"/>
      <c r="I100" s="159"/>
      <c r="J100" s="159"/>
      <c r="K100" s="159"/>
      <c r="L100" s="159"/>
      <c r="M100" s="9" t="s">
        <v>16</v>
      </c>
      <c r="N100" s="163" t="s">
        <v>20</v>
      </c>
      <c r="O100" s="161" t="s">
        <v>21</v>
      </c>
      <c r="P100" s="68"/>
      <c r="Q100" s="68"/>
      <c r="R100" s="163" t="s">
        <v>3</v>
      </c>
      <c r="Z100" s="62"/>
    </row>
    <row r="101" spans="1:26" s="1" customFormat="1" ht="23.25">
      <c r="A101" s="163"/>
      <c r="B101" s="163"/>
      <c r="C101" s="163"/>
      <c r="D101" s="163"/>
      <c r="E101" s="7">
        <v>0</v>
      </c>
      <c r="F101" s="7">
        <v>1</v>
      </c>
      <c r="G101" s="7">
        <v>1.5</v>
      </c>
      <c r="H101" s="7">
        <v>2</v>
      </c>
      <c r="I101" s="7">
        <v>2.5</v>
      </c>
      <c r="J101" s="7">
        <v>3</v>
      </c>
      <c r="K101" s="7">
        <v>3.5</v>
      </c>
      <c r="L101" s="7">
        <v>4</v>
      </c>
      <c r="M101" s="11" t="s">
        <v>19</v>
      </c>
      <c r="N101" s="163"/>
      <c r="O101" s="161"/>
      <c r="P101" s="69" t="s">
        <v>1</v>
      </c>
      <c r="Q101" s="69" t="s">
        <v>2</v>
      </c>
      <c r="R101" s="163"/>
      <c r="Z101" s="62"/>
    </row>
    <row r="102" spans="1:26" s="1" customFormat="1" ht="23.25">
      <c r="A102" s="15" t="s">
        <v>28</v>
      </c>
      <c r="B102" s="24" t="s">
        <v>542</v>
      </c>
      <c r="C102" s="24" t="s">
        <v>543</v>
      </c>
      <c r="D102" s="15" t="s">
        <v>30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6</v>
      </c>
      <c r="M102" s="15">
        <f aca="true" t="shared" si="23" ref="M102:M107">SUM(E102:L102)</f>
        <v>6</v>
      </c>
      <c r="N102" s="19">
        <f aca="true" t="shared" si="24" ref="N102:N107">((4*L102)+(3.5*K102)+(3*J102)+(2.5*I102)+(2*H102)+(1.5*G102)+(F102))/M102</f>
        <v>4</v>
      </c>
      <c r="O102" s="35">
        <f aca="true" t="shared" si="25" ref="O102:O107">SQRT((16*L102+12.25*K102+9*J102+6.25*I102+4*H102+2.25*G102+F102)/M102-(N102^2))</f>
        <v>0</v>
      </c>
      <c r="P102" s="15">
        <v>0</v>
      </c>
      <c r="Q102" s="15">
        <v>0</v>
      </c>
      <c r="R102" s="15" t="s">
        <v>569</v>
      </c>
      <c r="Z102" s="62"/>
    </row>
    <row r="103" spans="1:19" s="46" customFormat="1" ht="23.25">
      <c r="A103" s="68" t="s">
        <v>18</v>
      </c>
      <c r="B103" s="7" t="s">
        <v>373</v>
      </c>
      <c r="C103" s="22" t="s">
        <v>39</v>
      </c>
      <c r="D103" s="7" t="s">
        <v>31</v>
      </c>
      <c r="E103" s="7">
        <v>9</v>
      </c>
      <c r="F103" s="7">
        <v>12</v>
      </c>
      <c r="G103" s="7">
        <v>8</v>
      </c>
      <c r="H103" s="7">
        <v>20</v>
      </c>
      <c r="I103" s="7">
        <v>21</v>
      </c>
      <c r="J103" s="7">
        <v>77</v>
      </c>
      <c r="K103" s="7">
        <v>140</v>
      </c>
      <c r="L103" s="7">
        <v>236</v>
      </c>
      <c r="M103" s="7">
        <f t="shared" si="23"/>
        <v>523</v>
      </c>
      <c r="N103" s="8">
        <f t="shared" si="24"/>
        <v>3.4063097514340344</v>
      </c>
      <c r="O103" s="40">
        <f t="shared" si="25"/>
        <v>0.8260912336018231</v>
      </c>
      <c r="P103" s="7">
        <v>0</v>
      </c>
      <c r="Q103" s="7">
        <v>0</v>
      </c>
      <c r="R103" s="7" t="s">
        <v>569</v>
      </c>
      <c r="S103" s="1"/>
    </row>
    <row r="104" spans="1:18" s="2" customFormat="1" ht="23.25">
      <c r="A104" s="10"/>
      <c r="B104" s="7" t="s">
        <v>374</v>
      </c>
      <c r="C104" s="22" t="s">
        <v>375</v>
      </c>
      <c r="D104" s="7" t="s">
        <v>31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27</v>
      </c>
      <c r="M104" s="7">
        <f t="shared" si="23"/>
        <v>27</v>
      </c>
      <c r="N104" s="8">
        <f t="shared" si="24"/>
        <v>4</v>
      </c>
      <c r="O104" s="40">
        <f t="shared" si="25"/>
        <v>0</v>
      </c>
      <c r="P104" s="7">
        <v>2</v>
      </c>
      <c r="Q104" s="7">
        <v>0</v>
      </c>
      <c r="R104" s="7" t="s">
        <v>569</v>
      </c>
    </row>
    <row r="105" spans="1:18" s="2" customFormat="1" ht="23.25">
      <c r="A105" s="10"/>
      <c r="B105" s="7" t="s">
        <v>544</v>
      </c>
      <c r="C105" s="22" t="s">
        <v>643</v>
      </c>
      <c r="D105" s="7" t="s">
        <v>30</v>
      </c>
      <c r="E105" s="7">
        <v>5</v>
      </c>
      <c r="F105" s="7">
        <v>3</v>
      </c>
      <c r="G105" s="7">
        <v>3</v>
      </c>
      <c r="H105" s="7">
        <v>14</v>
      </c>
      <c r="I105" s="7">
        <v>27</v>
      </c>
      <c r="J105" s="7">
        <v>63</v>
      </c>
      <c r="K105" s="7">
        <v>160</v>
      </c>
      <c r="L105" s="7">
        <v>248</v>
      </c>
      <c r="M105" s="7">
        <f t="shared" si="23"/>
        <v>523</v>
      </c>
      <c r="N105" s="8">
        <f t="shared" si="24"/>
        <v>3.5258126195028683</v>
      </c>
      <c r="O105" s="40">
        <f t="shared" si="25"/>
        <v>0.66011982462412</v>
      </c>
      <c r="P105" s="7">
        <v>1</v>
      </c>
      <c r="Q105" s="7">
        <v>0</v>
      </c>
      <c r="R105" s="7" t="s">
        <v>569</v>
      </c>
    </row>
    <row r="106" spans="1:18" s="2" customFormat="1" ht="23.25">
      <c r="A106" s="10"/>
      <c r="B106" s="7" t="s">
        <v>376</v>
      </c>
      <c r="C106" s="22" t="s">
        <v>39</v>
      </c>
      <c r="D106" s="7" t="s">
        <v>31</v>
      </c>
      <c r="E106" s="7">
        <v>14</v>
      </c>
      <c r="F106" s="7">
        <v>6</v>
      </c>
      <c r="G106" s="7">
        <v>1</v>
      </c>
      <c r="H106" s="7">
        <v>6</v>
      </c>
      <c r="I106" s="7">
        <v>7</v>
      </c>
      <c r="J106" s="7">
        <v>13</v>
      </c>
      <c r="K106" s="7">
        <v>53</v>
      </c>
      <c r="L106" s="7">
        <v>424</v>
      </c>
      <c r="M106" s="7">
        <f t="shared" si="23"/>
        <v>524</v>
      </c>
      <c r="N106" s="8">
        <f t="shared" si="24"/>
        <v>3.7356870229007635</v>
      </c>
      <c r="O106" s="40">
        <f t="shared" si="25"/>
        <v>0.7736631571112134</v>
      </c>
      <c r="P106" s="7">
        <v>0</v>
      </c>
      <c r="Q106" s="7">
        <v>0</v>
      </c>
      <c r="R106" s="7" t="s">
        <v>570</v>
      </c>
    </row>
    <row r="107" spans="1:18" s="2" customFormat="1" ht="23.25">
      <c r="A107" s="159" t="s">
        <v>41</v>
      </c>
      <c r="B107" s="159"/>
      <c r="C107" s="159"/>
      <c r="D107" s="159"/>
      <c r="E107" s="7">
        <f>SUM(E76:E89,E102:E106)</f>
        <v>82</v>
      </c>
      <c r="F107" s="7">
        <f aca="true" t="shared" si="26" ref="F107:L107">SUM(F76:F89,F102:F106)</f>
        <v>118</v>
      </c>
      <c r="G107" s="7">
        <f t="shared" si="26"/>
        <v>84</v>
      </c>
      <c r="H107" s="7">
        <f t="shared" si="26"/>
        <v>132</v>
      </c>
      <c r="I107" s="7">
        <f t="shared" si="26"/>
        <v>299</v>
      </c>
      <c r="J107" s="7">
        <f t="shared" si="26"/>
        <v>511</v>
      </c>
      <c r="K107" s="7">
        <f t="shared" si="26"/>
        <v>945</v>
      </c>
      <c r="L107" s="7">
        <f t="shared" si="26"/>
        <v>3530</v>
      </c>
      <c r="M107" s="91">
        <f t="shared" si="23"/>
        <v>5701</v>
      </c>
      <c r="N107" s="8">
        <f t="shared" si="24"/>
        <v>3.54604455358709</v>
      </c>
      <c r="O107" s="40">
        <f t="shared" si="25"/>
        <v>0.8025747140726038</v>
      </c>
      <c r="P107" s="7">
        <f>SUM(P76:P89,P102:P106)</f>
        <v>32</v>
      </c>
      <c r="Q107" s="7">
        <f>SUM(Q76:Q89,Q102:Q106)</f>
        <v>6</v>
      </c>
      <c r="R107" s="93"/>
    </row>
    <row r="108" spans="1:18" s="2" customFormat="1" ht="23.25">
      <c r="A108" s="183" t="s">
        <v>43</v>
      </c>
      <c r="B108" s="183"/>
      <c r="C108" s="183"/>
      <c r="D108" s="183"/>
      <c r="E108" s="29">
        <f aca="true" t="shared" si="27" ref="E108:L108">(E107*100)/$M107</f>
        <v>1.4383441501490966</v>
      </c>
      <c r="F108" s="29">
        <f t="shared" si="27"/>
        <v>2.0698123136291877</v>
      </c>
      <c r="G108" s="29">
        <f t="shared" si="27"/>
        <v>1.4734257147868794</v>
      </c>
      <c r="H108" s="29">
        <f t="shared" si="27"/>
        <v>2.3153832660936677</v>
      </c>
      <c r="I108" s="29">
        <f t="shared" si="27"/>
        <v>5.244693913348535</v>
      </c>
      <c r="J108" s="29">
        <f t="shared" si="27"/>
        <v>8.963339764953517</v>
      </c>
      <c r="K108" s="29">
        <f t="shared" si="27"/>
        <v>16.576039291352394</v>
      </c>
      <c r="L108" s="29">
        <f t="shared" si="27"/>
        <v>61.91896158568672</v>
      </c>
      <c r="M108" s="29">
        <f>((M107-(P107+Q107))*100)/$M107</f>
        <v>99.33345027188213</v>
      </c>
      <c r="N108" s="33"/>
      <c r="O108" s="44"/>
      <c r="P108" s="29">
        <f>(P107*100)/$M107</f>
        <v>0.5613050342045255</v>
      </c>
      <c r="Q108" s="33">
        <f>(Q107*100)/$M107</f>
        <v>0.10524469391334854</v>
      </c>
      <c r="R108" s="11"/>
    </row>
    <row r="109" spans="1:18" s="2" customFormat="1" ht="23.25">
      <c r="A109" s="12"/>
      <c r="B109" s="12"/>
      <c r="C109" s="12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37"/>
      <c r="P109" s="13"/>
      <c r="Q109" s="13"/>
      <c r="R109" s="12"/>
    </row>
    <row r="110" spans="1:18" s="2" customFormat="1" ht="23.25">
      <c r="A110" s="12"/>
      <c r="B110" s="12"/>
      <c r="C110" s="12"/>
      <c r="D110" s="1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37"/>
      <c r="P110" s="13"/>
      <c r="Q110" s="13"/>
      <c r="R110" s="12"/>
    </row>
    <row r="111" spans="1:18" s="2" customFormat="1" ht="23.25">
      <c r="A111" s="12"/>
      <c r="B111" s="12"/>
      <c r="C111" s="12"/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37"/>
      <c r="P111" s="13"/>
      <c r="Q111" s="13"/>
      <c r="R111" s="12"/>
    </row>
    <row r="112" spans="1:18" ht="23.25">
      <c r="A112" s="12"/>
      <c r="B112" s="12"/>
      <c r="C112" s="12"/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37"/>
      <c r="P112" s="13"/>
      <c r="Q112" s="13"/>
      <c r="R112" s="12"/>
    </row>
    <row r="113" spans="1:18" ht="23.25">
      <c r="A113" s="12"/>
      <c r="B113" s="12"/>
      <c r="C113" s="12"/>
      <c r="D113" s="1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37"/>
      <c r="P113" s="13"/>
      <c r="Q113" s="13"/>
      <c r="R113" s="12"/>
    </row>
    <row r="114" spans="1:18" ht="23.25">
      <c r="A114" s="12"/>
      <c r="B114" s="12"/>
      <c r="C114" s="12"/>
      <c r="D114" s="1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37"/>
      <c r="P114" s="13"/>
      <c r="Q114" s="13"/>
      <c r="R114" s="12"/>
    </row>
    <row r="115" spans="1:18" ht="23.25">
      <c r="A115" s="12"/>
      <c r="B115" s="12"/>
      <c r="C115" s="12"/>
      <c r="D115" s="1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37"/>
      <c r="P115" s="13"/>
      <c r="Q115" s="13"/>
      <c r="R115" s="12"/>
    </row>
    <row r="116" spans="1:18" ht="23.25">
      <c r="A116" s="12"/>
      <c r="B116" s="12"/>
      <c r="C116" s="12"/>
      <c r="D116" s="1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37"/>
      <c r="P116" s="13"/>
      <c r="Q116" s="13"/>
      <c r="R116" s="12"/>
    </row>
    <row r="117" spans="1:18" ht="23.25">
      <c r="A117" s="12"/>
      <c r="B117" s="12"/>
      <c r="C117" s="12"/>
      <c r="D117" s="1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37"/>
      <c r="P117" s="13"/>
      <c r="Q117" s="13"/>
      <c r="R117" s="12"/>
    </row>
  </sheetData>
  <sheetProtection/>
  <mergeCells count="54">
    <mergeCell ref="A53:D53"/>
    <mergeCell ref="A52:D52"/>
    <mergeCell ref="A26:A27"/>
    <mergeCell ref="A46:R46"/>
    <mergeCell ref="A47:R47"/>
    <mergeCell ref="A48:A49"/>
    <mergeCell ref="B48:B49"/>
    <mergeCell ref="A1:R1"/>
    <mergeCell ref="A2:R2"/>
    <mergeCell ref="A3:A4"/>
    <mergeCell ref="R26:R27"/>
    <mergeCell ref="N3:N4"/>
    <mergeCell ref="O3:O4"/>
    <mergeCell ref="C48:C49"/>
    <mergeCell ref="D48:D49"/>
    <mergeCell ref="A74:A75"/>
    <mergeCell ref="B74:B75"/>
    <mergeCell ref="C74:C75"/>
    <mergeCell ref="D74:D75"/>
    <mergeCell ref="N74:N75"/>
    <mergeCell ref="N26:N27"/>
    <mergeCell ref="A72:R72"/>
    <mergeCell ref="O26:O27"/>
    <mergeCell ref="R74:R75"/>
    <mergeCell ref="A73:R73"/>
    <mergeCell ref="B26:B27"/>
    <mergeCell ref="C26:C27"/>
    <mergeCell ref="D26:D27"/>
    <mergeCell ref="C3:C4"/>
    <mergeCell ref="D3:D4"/>
    <mergeCell ref="E3:L3"/>
    <mergeCell ref="B3:B4"/>
    <mergeCell ref="E26:L26"/>
    <mergeCell ref="A25:R25"/>
    <mergeCell ref="D100:D101"/>
    <mergeCell ref="E100:L100"/>
    <mergeCell ref="N100:N101"/>
    <mergeCell ref="O100:O101"/>
    <mergeCell ref="R100:R101"/>
    <mergeCell ref="R3:R4"/>
    <mergeCell ref="O48:O49"/>
    <mergeCell ref="R48:R49"/>
    <mergeCell ref="E48:L48"/>
    <mergeCell ref="N48:N49"/>
    <mergeCell ref="E74:L74"/>
    <mergeCell ref="O74:O75"/>
    <mergeCell ref="A24:R24"/>
    <mergeCell ref="A107:D107"/>
    <mergeCell ref="A108:D108"/>
    <mergeCell ref="A98:R98"/>
    <mergeCell ref="A99:R99"/>
    <mergeCell ref="A100:A101"/>
    <mergeCell ref="B100:B101"/>
    <mergeCell ref="C100:C101"/>
  </mergeCells>
  <printOptions/>
  <pageMargins left="0.83" right="0.22" top="0.61" bottom="0.54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34"/>
  <sheetViews>
    <sheetView zoomScalePageLayoutView="0" workbookViewId="0" topLeftCell="A105">
      <selection activeCell="B115" sqref="B115:R115"/>
    </sheetView>
  </sheetViews>
  <sheetFormatPr defaultColWidth="9.140625" defaultRowHeight="12.75"/>
  <cols>
    <col min="1" max="1" width="6.28125" style="86" customWidth="1"/>
    <col min="2" max="2" width="7.8515625" style="87" bestFit="1" customWidth="1"/>
    <col min="3" max="3" width="27.00390625" style="87" bestFit="1" customWidth="1"/>
    <col min="4" max="4" width="10.7109375" style="86" bestFit="1" customWidth="1"/>
    <col min="5" max="5" width="4.421875" style="87" bestFit="1" customWidth="1"/>
    <col min="6" max="8" width="5.421875" style="87" bestFit="1" customWidth="1"/>
    <col min="9" max="9" width="5.57421875" style="87" bestFit="1" customWidth="1"/>
    <col min="10" max="12" width="5.421875" style="87" bestFit="1" customWidth="1"/>
    <col min="13" max="13" width="13.7109375" style="86" bestFit="1" customWidth="1"/>
    <col min="14" max="14" width="4.421875" style="88" bestFit="1" customWidth="1"/>
    <col min="15" max="15" width="6.140625" style="89" customWidth="1"/>
    <col min="16" max="17" width="4.8515625" style="86" customWidth="1"/>
    <col min="18" max="18" width="9.28125" style="86" bestFit="1" customWidth="1"/>
    <col min="19" max="22" width="9.140625" style="87" customWidth="1"/>
    <col min="23" max="29" width="5.28125" style="87" customWidth="1"/>
    <col min="30" max="30" width="12.00390625" style="87" bestFit="1" customWidth="1"/>
    <col min="31" max="31" width="7.421875" style="87" bestFit="1" customWidth="1"/>
    <col min="32" max="32" width="6.8515625" style="87" customWidth="1"/>
    <col min="33" max="16384" width="9.140625" style="87" customWidth="1"/>
  </cols>
  <sheetData>
    <row r="1" spans="1:18" s="45" customFormat="1" ht="29.25">
      <c r="A1" s="178" t="s">
        <v>52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18" s="45" customFormat="1" ht="29.25">
      <c r="A2" s="178" t="s">
        <v>555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32" s="1" customFormat="1" ht="23.25">
      <c r="A3" s="9" t="s">
        <v>107</v>
      </c>
      <c r="B3" s="163" t="s">
        <v>0</v>
      </c>
      <c r="C3" s="163" t="s">
        <v>32</v>
      </c>
      <c r="D3" s="163" t="s">
        <v>29</v>
      </c>
      <c r="E3" s="159" t="s">
        <v>17</v>
      </c>
      <c r="F3" s="159"/>
      <c r="G3" s="159"/>
      <c r="H3" s="159"/>
      <c r="I3" s="159"/>
      <c r="J3" s="159"/>
      <c r="K3" s="159"/>
      <c r="L3" s="159"/>
      <c r="M3" s="9" t="s">
        <v>16</v>
      </c>
      <c r="N3" s="163" t="s">
        <v>20</v>
      </c>
      <c r="O3" s="161" t="s">
        <v>21</v>
      </c>
      <c r="P3" s="68"/>
      <c r="Q3" s="68"/>
      <c r="R3" s="163" t="s">
        <v>3</v>
      </c>
      <c r="V3" s="12">
        <v>0</v>
      </c>
      <c r="W3" s="12">
        <v>1</v>
      </c>
      <c r="X3" s="12">
        <v>1.5</v>
      </c>
      <c r="Y3" s="12">
        <v>2</v>
      </c>
      <c r="Z3" s="12">
        <v>2.5</v>
      </c>
      <c r="AA3" s="12">
        <v>3</v>
      </c>
      <c r="AB3" s="12">
        <v>3.5</v>
      </c>
      <c r="AC3" s="12">
        <v>4</v>
      </c>
      <c r="AD3" s="12" t="s">
        <v>41</v>
      </c>
      <c r="AE3" s="12" t="s">
        <v>1</v>
      </c>
      <c r="AF3" s="1" t="s">
        <v>2</v>
      </c>
    </row>
    <row r="4" spans="1:31" s="1" customFormat="1" ht="23.25">
      <c r="A4" s="11" t="s">
        <v>108</v>
      </c>
      <c r="B4" s="163"/>
      <c r="C4" s="163"/>
      <c r="D4" s="163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63"/>
      <c r="O4" s="161"/>
      <c r="P4" s="69" t="s">
        <v>1</v>
      </c>
      <c r="Q4" s="69" t="s">
        <v>2</v>
      </c>
      <c r="R4" s="163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3" s="1" customFormat="1" ht="23.25">
      <c r="A5" s="7" t="s">
        <v>23</v>
      </c>
      <c r="B5" s="71" t="s">
        <v>418</v>
      </c>
      <c r="C5" s="71" t="s">
        <v>419</v>
      </c>
      <c r="D5" s="85" t="s">
        <v>30</v>
      </c>
      <c r="E5" s="7">
        <v>0</v>
      </c>
      <c r="F5" s="7">
        <v>0</v>
      </c>
      <c r="G5" s="7">
        <v>1</v>
      </c>
      <c r="H5" s="7">
        <v>2</v>
      </c>
      <c r="I5" s="7">
        <v>0</v>
      </c>
      <c r="J5" s="7">
        <v>2</v>
      </c>
      <c r="K5" s="7">
        <v>13</v>
      </c>
      <c r="L5" s="7">
        <v>11</v>
      </c>
      <c r="M5" s="91">
        <f aca="true" t="shared" si="0" ref="M5:M22">SUM(E5:L5)</f>
        <v>29</v>
      </c>
      <c r="N5" s="8">
        <f aca="true" t="shared" si="1" ref="N5:N22">((4*L5)+(3.5*K5)+(3*J5)+(2.5*I5)+(2*H5)+(1.5*G5)+(F5))/M5</f>
        <v>3.4827586206896552</v>
      </c>
      <c r="O5" s="40">
        <f aca="true" t="shared" si="2" ref="O5:O22">SQRT((16*L5+12.25*K5+9*J5+6.25*I5+4*H5+2.25*G5+F5)/M5-(N5^2))</f>
        <v>0.6362980030084807</v>
      </c>
      <c r="P5" s="7">
        <v>0</v>
      </c>
      <c r="Q5" s="7">
        <v>0</v>
      </c>
      <c r="R5" s="7" t="s">
        <v>557</v>
      </c>
      <c r="U5" s="1" t="s">
        <v>23</v>
      </c>
      <c r="V5" s="1">
        <f aca="true" t="shared" si="3" ref="V5:AC5">SUM(E5:E16)</f>
        <v>70</v>
      </c>
      <c r="W5" s="1">
        <f t="shared" si="3"/>
        <v>207</v>
      </c>
      <c r="X5" s="1">
        <f t="shared" si="3"/>
        <v>261</v>
      </c>
      <c r="Y5" s="1">
        <f t="shared" si="3"/>
        <v>285</v>
      </c>
      <c r="Z5" s="1">
        <f t="shared" si="3"/>
        <v>264</v>
      </c>
      <c r="AA5" s="1">
        <f t="shared" si="3"/>
        <v>268</v>
      </c>
      <c r="AB5" s="1">
        <f t="shared" si="3"/>
        <v>305</v>
      </c>
      <c r="AC5" s="1">
        <f t="shared" si="3"/>
        <v>733</v>
      </c>
      <c r="AD5" s="1">
        <f aca="true" t="shared" si="4" ref="AD5:AD10">SUM(V5:AC5)</f>
        <v>2393</v>
      </c>
      <c r="AE5" s="2">
        <f>SUM(P5:P16)</f>
        <v>0</v>
      </c>
      <c r="AF5" s="2">
        <f>SUM(Q5:Q16)</f>
        <v>0</v>
      </c>
      <c r="AG5" s="5">
        <f aca="true" t="shared" si="5" ref="AG5:AG10">((4*AC5)+(3.5*AB5)+(3*AA5)+(2.5*Z5)+(2*Y5)+(1.5*X5)+(W5))/AD5</f>
        <v>2.7714166318428752</v>
      </c>
    </row>
    <row r="6" spans="1:33" s="1" customFormat="1" ht="23.25">
      <c r="A6" s="34"/>
      <c r="B6" s="22" t="s">
        <v>93</v>
      </c>
      <c r="C6" s="22" t="s">
        <v>259</v>
      </c>
      <c r="D6" s="7" t="s">
        <v>31</v>
      </c>
      <c r="E6" s="7">
        <v>24</v>
      </c>
      <c r="F6" s="7">
        <v>96</v>
      </c>
      <c r="G6" s="7">
        <v>80</v>
      </c>
      <c r="H6" s="7">
        <v>90</v>
      </c>
      <c r="I6" s="7">
        <v>87</v>
      </c>
      <c r="J6" s="7">
        <v>57</v>
      </c>
      <c r="K6" s="7">
        <v>48</v>
      </c>
      <c r="L6" s="7">
        <v>63</v>
      </c>
      <c r="M6" s="91">
        <f t="shared" si="0"/>
        <v>545</v>
      </c>
      <c r="N6" s="8">
        <f t="shared" si="1"/>
        <v>2.210091743119266</v>
      </c>
      <c r="O6" s="40">
        <f t="shared" si="2"/>
        <v>1.0723330437512477</v>
      </c>
      <c r="P6" s="7">
        <v>0</v>
      </c>
      <c r="Q6" s="7">
        <v>0</v>
      </c>
      <c r="R6" s="7" t="s">
        <v>557</v>
      </c>
      <c r="U6" s="1" t="s">
        <v>24</v>
      </c>
      <c r="V6" s="1">
        <f aca="true" t="shared" si="6" ref="V6:AC6">SUM(E19:E22,E27:E33)</f>
        <v>27</v>
      </c>
      <c r="W6" s="1">
        <f t="shared" si="6"/>
        <v>306</v>
      </c>
      <c r="X6" s="1">
        <f t="shared" si="6"/>
        <v>219</v>
      </c>
      <c r="Y6" s="1">
        <f t="shared" si="6"/>
        <v>222</v>
      </c>
      <c r="Z6" s="1">
        <f t="shared" si="6"/>
        <v>221</v>
      </c>
      <c r="AA6" s="1">
        <f t="shared" si="6"/>
        <v>202</v>
      </c>
      <c r="AB6" s="1">
        <f t="shared" si="6"/>
        <v>205</v>
      </c>
      <c r="AC6" s="1">
        <f t="shared" si="6"/>
        <v>404</v>
      </c>
      <c r="AD6" s="1">
        <f t="shared" si="4"/>
        <v>1806</v>
      </c>
      <c r="AE6" s="2">
        <f>SUM(P19:P22,P27:P33)</f>
        <v>1</v>
      </c>
      <c r="AF6" s="2">
        <f>SUM(Q19:Q22,Q27:Q33)</f>
        <v>0</v>
      </c>
      <c r="AG6" s="5">
        <f t="shared" si="5"/>
        <v>2.530730897009967</v>
      </c>
    </row>
    <row r="7" spans="1:33" s="1" customFormat="1" ht="23.25">
      <c r="A7" s="10"/>
      <c r="B7" s="22" t="s">
        <v>163</v>
      </c>
      <c r="C7" s="22" t="s">
        <v>165</v>
      </c>
      <c r="D7" s="7" t="s">
        <v>30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2</v>
      </c>
      <c r="L7" s="7">
        <v>51</v>
      </c>
      <c r="M7" s="91">
        <f t="shared" si="0"/>
        <v>54</v>
      </c>
      <c r="N7" s="8">
        <f t="shared" si="1"/>
        <v>3.962962962962963</v>
      </c>
      <c r="O7" s="40">
        <f t="shared" si="2"/>
        <v>0.16249934050726544</v>
      </c>
      <c r="P7" s="7">
        <v>0</v>
      </c>
      <c r="Q7" s="7">
        <v>0</v>
      </c>
      <c r="R7" s="7" t="s">
        <v>557</v>
      </c>
      <c r="U7" s="1" t="s">
        <v>25</v>
      </c>
      <c r="V7" s="1">
        <f aca="true" t="shared" si="7" ref="V7:AC7">SUM(E34:E49)</f>
        <v>2</v>
      </c>
      <c r="W7" s="1">
        <f t="shared" si="7"/>
        <v>144</v>
      </c>
      <c r="X7" s="1">
        <f t="shared" si="7"/>
        <v>126.5</v>
      </c>
      <c r="Y7" s="1">
        <f t="shared" si="7"/>
        <v>232</v>
      </c>
      <c r="Z7" s="1">
        <f t="shared" si="7"/>
        <v>276.5</v>
      </c>
      <c r="AA7" s="1">
        <f t="shared" si="7"/>
        <v>232</v>
      </c>
      <c r="AB7" s="1">
        <f t="shared" si="7"/>
        <v>217.5</v>
      </c>
      <c r="AC7" s="1">
        <f t="shared" si="7"/>
        <v>587</v>
      </c>
      <c r="AD7" s="1">
        <f t="shared" si="4"/>
        <v>1817.5</v>
      </c>
      <c r="AE7" s="2">
        <f>SUM(P34:P49)</f>
        <v>1</v>
      </c>
      <c r="AF7" s="2">
        <f>SUM(Q34:Q49)</f>
        <v>0</v>
      </c>
      <c r="AG7" s="5">
        <f t="shared" si="5"/>
        <v>2.9129298486932598</v>
      </c>
    </row>
    <row r="8" spans="1:33" s="1" customFormat="1" ht="23.25">
      <c r="A8" s="10"/>
      <c r="B8" s="22" t="s">
        <v>179</v>
      </c>
      <c r="C8" s="22" t="s">
        <v>165</v>
      </c>
      <c r="D8" s="7" t="s">
        <v>30</v>
      </c>
      <c r="E8" s="7">
        <v>0</v>
      </c>
      <c r="F8" s="7">
        <v>0</v>
      </c>
      <c r="G8" s="7">
        <v>0</v>
      </c>
      <c r="H8" s="7">
        <v>2</v>
      </c>
      <c r="I8" s="7">
        <v>14</v>
      </c>
      <c r="J8" s="7">
        <v>42</v>
      </c>
      <c r="K8" s="7">
        <v>90</v>
      </c>
      <c r="L8" s="7">
        <v>342</v>
      </c>
      <c r="M8" s="91">
        <f t="shared" si="0"/>
        <v>490</v>
      </c>
      <c r="N8" s="8">
        <f t="shared" si="1"/>
        <v>3.7714285714285714</v>
      </c>
      <c r="O8" s="40">
        <f t="shared" si="2"/>
        <v>0.4000000000000002</v>
      </c>
      <c r="P8" s="7">
        <v>0</v>
      </c>
      <c r="Q8" s="7">
        <v>0</v>
      </c>
      <c r="R8" s="7" t="s">
        <v>557</v>
      </c>
      <c r="U8" s="1" t="s">
        <v>26</v>
      </c>
      <c r="V8" s="47">
        <f aca="true" t="shared" si="8" ref="V8:AC8">SUM(E70:E83)</f>
        <v>101</v>
      </c>
      <c r="W8" s="47">
        <f t="shared" si="8"/>
        <v>378</v>
      </c>
      <c r="X8" s="47">
        <f t="shared" si="8"/>
        <v>416</v>
      </c>
      <c r="Y8" s="47">
        <f t="shared" si="8"/>
        <v>674</v>
      </c>
      <c r="Z8" s="47">
        <f t="shared" si="8"/>
        <v>763</v>
      </c>
      <c r="AA8" s="47">
        <f t="shared" si="8"/>
        <v>566</v>
      </c>
      <c r="AB8" s="47">
        <f t="shared" si="8"/>
        <v>325</v>
      </c>
      <c r="AC8" s="47">
        <f t="shared" si="8"/>
        <v>916</v>
      </c>
      <c r="AD8" s="1">
        <f t="shared" si="4"/>
        <v>4139</v>
      </c>
      <c r="AE8" s="2">
        <f>SUM(P70:P83)</f>
        <v>24</v>
      </c>
      <c r="AF8" s="2">
        <f>SUM(Q70:Q83)</f>
        <v>16</v>
      </c>
      <c r="AG8" s="5">
        <f t="shared" si="5"/>
        <v>2.598936941290167</v>
      </c>
    </row>
    <row r="9" spans="1:33" s="1" customFormat="1" ht="23.25">
      <c r="A9" s="10"/>
      <c r="B9" s="22" t="s">
        <v>474</v>
      </c>
      <c r="C9" s="71" t="s">
        <v>475</v>
      </c>
      <c r="D9" s="7" t="s">
        <v>30</v>
      </c>
      <c r="E9" s="7">
        <v>0</v>
      </c>
      <c r="F9" s="7">
        <v>8</v>
      </c>
      <c r="G9" s="7">
        <v>8</v>
      </c>
      <c r="H9" s="7">
        <v>1</v>
      </c>
      <c r="I9" s="7">
        <v>6</v>
      </c>
      <c r="J9" s="7">
        <v>11</v>
      </c>
      <c r="K9" s="7">
        <v>7</v>
      </c>
      <c r="L9" s="7">
        <v>14</v>
      </c>
      <c r="M9" s="91">
        <f t="shared" si="0"/>
        <v>55</v>
      </c>
      <c r="N9" s="8">
        <f t="shared" si="1"/>
        <v>2.7363636363636363</v>
      </c>
      <c r="O9" s="40">
        <f t="shared" si="2"/>
        <v>1.0823146301689197</v>
      </c>
      <c r="P9" s="7">
        <v>0</v>
      </c>
      <c r="Q9" s="7">
        <v>0</v>
      </c>
      <c r="R9" s="7" t="s">
        <v>557</v>
      </c>
      <c r="U9" s="1" t="s">
        <v>27</v>
      </c>
      <c r="V9" s="12">
        <f aca="true" t="shared" si="9" ref="V9:AC9">SUM(E89:E102)</f>
        <v>184</v>
      </c>
      <c r="W9" s="12">
        <f t="shared" si="9"/>
        <v>519</v>
      </c>
      <c r="X9" s="12">
        <f t="shared" si="9"/>
        <v>597</v>
      </c>
      <c r="Y9" s="12">
        <f t="shared" si="9"/>
        <v>629</v>
      </c>
      <c r="Z9" s="12">
        <f t="shared" si="9"/>
        <v>514</v>
      </c>
      <c r="AA9" s="12">
        <f t="shared" si="9"/>
        <v>433</v>
      </c>
      <c r="AB9" s="12">
        <f t="shared" si="9"/>
        <v>385</v>
      </c>
      <c r="AC9" s="12">
        <f t="shared" si="9"/>
        <v>823</v>
      </c>
      <c r="AD9" s="1">
        <f t="shared" si="4"/>
        <v>4084</v>
      </c>
      <c r="AE9" s="73">
        <f>SUM(P84:P102)</f>
        <v>11</v>
      </c>
      <c r="AF9" s="73">
        <f>SUM(Q84:Q102)</f>
        <v>24</v>
      </c>
      <c r="AG9" s="5">
        <f t="shared" si="5"/>
        <v>2.4231145935357494</v>
      </c>
    </row>
    <row r="10" spans="1:33" s="1" customFormat="1" ht="23.25">
      <c r="A10" s="10"/>
      <c r="B10" s="22" t="s">
        <v>476</v>
      </c>
      <c r="C10" s="22" t="s">
        <v>477</v>
      </c>
      <c r="D10" s="7" t="s">
        <v>30</v>
      </c>
      <c r="E10" s="7">
        <v>0</v>
      </c>
      <c r="F10" s="7">
        <v>0</v>
      </c>
      <c r="G10" s="7">
        <v>0</v>
      </c>
      <c r="H10" s="7">
        <v>1</v>
      </c>
      <c r="I10" s="7">
        <v>6</v>
      </c>
      <c r="J10" s="7">
        <v>11</v>
      </c>
      <c r="K10" s="7">
        <v>1</v>
      </c>
      <c r="L10" s="7">
        <v>11</v>
      </c>
      <c r="M10" s="91">
        <f t="shared" si="0"/>
        <v>30</v>
      </c>
      <c r="N10" s="8">
        <f t="shared" si="1"/>
        <v>3.25</v>
      </c>
      <c r="O10" s="40">
        <f t="shared" si="2"/>
        <v>0.6291528696058962</v>
      </c>
      <c r="P10" s="7">
        <v>0</v>
      </c>
      <c r="Q10" s="7">
        <v>0</v>
      </c>
      <c r="R10" s="7" t="s">
        <v>557</v>
      </c>
      <c r="U10" s="1" t="s">
        <v>28</v>
      </c>
      <c r="V10" s="12">
        <f aca="true" t="shared" si="10" ref="V10:AC10">SUM(E103:E104,E109:E122)</f>
        <v>94</v>
      </c>
      <c r="W10" s="12">
        <f t="shared" si="10"/>
        <v>237</v>
      </c>
      <c r="X10" s="12">
        <f t="shared" si="10"/>
        <v>192</v>
      </c>
      <c r="Y10" s="12">
        <f t="shared" si="10"/>
        <v>376</v>
      </c>
      <c r="Z10" s="12">
        <f t="shared" si="10"/>
        <v>425</v>
      </c>
      <c r="AA10" s="12">
        <f t="shared" si="10"/>
        <v>536</v>
      </c>
      <c r="AB10" s="12">
        <f t="shared" si="10"/>
        <v>512</v>
      </c>
      <c r="AC10" s="12">
        <f t="shared" si="10"/>
        <v>1088</v>
      </c>
      <c r="AD10" s="1">
        <f t="shared" si="4"/>
        <v>3460</v>
      </c>
      <c r="AE10" s="12">
        <f>SUM(P103:P104,P109:P122)</f>
        <v>13</v>
      </c>
      <c r="AF10" s="12">
        <f>SUM(Q103:Q104,Q109:Q122)</f>
        <v>0</v>
      </c>
      <c r="AG10" s="5">
        <f t="shared" si="5"/>
        <v>2.916618497109827</v>
      </c>
    </row>
    <row r="11" spans="1:18" s="1" customFormat="1" ht="23.25">
      <c r="A11" s="10"/>
      <c r="B11" s="22" t="s">
        <v>479</v>
      </c>
      <c r="C11" s="22" t="s">
        <v>480</v>
      </c>
      <c r="D11" s="7" t="s">
        <v>30</v>
      </c>
      <c r="E11" s="7">
        <v>0</v>
      </c>
      <c r="F11" s="7">
        <v>0</v>
      </c>
      <c r="G11" s="7">
        <v>1</v>
      </c>
      <c r="H11" s="7">
        <v>5</v>
      </c>
      <c r="I11" s="7">
        <v>7</v>
      </c>
      <c r="J11" s="7">
        <v>4</v>
      </c>
      <c r="K11" s="7">
        <v>7</v>
      </c>
      <c r="L11" s="7">
        <v>17</v>
      </c>
      <c r="M11" s="91">
        <f t="shared" si="0"/>
        <v>41</v>
      </c>
      <c r="N11" s="8">
        <f t="shared" si="1"/>
        <v>3.2560975609756095</v>
      </c>
      <c r="O11" s="40">
        <f t="shared" si="2"/>
        <v>0.7818205085280308</v>
      </c>
      <c r="P11" s="7">
        <v>0</v>
      </c>
      <c r="Q11" s="7">
        <v>0</v>
      </c>
      <c r="R11" s="7" t="s">
        <v>557</v>
      </c>
    </row>
    <row r="12" spans="1:18" s="1" customFormat="1" ht="23.25">
      <c r="A12" s="10"/>
      <c r="B12" s="22" t="s">
        <v>644</v>
      </c>
      <c r="C12" s="22" t="s">
        <v>477</v>
      </c>
      <c r="D12" s="7" t="s">
        <v>30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7</v>
      </c>
      <c r="K12" s="7">
        <v>6</v>
      </c>
      <c r="L12" s="7">
        <v>17</v>
      </c>
      <c r="M12" s="91">
        <f t="shared" si="0"/>
        <v>30</v>
      </c>
      <c r="N12" s="8">
        <f t="shared" si="1"/>
        <v>3.6666666666666665</v>
      </c>
      <c r="O12" s="40">
        <f t="shared" si="2"/>
        <v>0.41499665326629354</v>
      </c>
      <c r="P12" s="7">
        <v>0</v>
      </c>
      <c r="Q12" s="7">
        <v>0</v>
      </c>
      <c r="R12" s="7" t="s">
        <v>558</v>
      </c>
    </row>
    <row r="13" spans="1:18" s="1" customFormat="1" ht="23.25">
      <c r="A13" s="10"/>
      <c r="B13" s="22" t="s">
        <v>420</v>
      </c>
      <c r="C13" s="22" t="s">
        <v>421</v>
      </c>
      <c r="D13" s="7" t="s">
        <v>30</v>
      </c>
      <c r="E13" s="7">
        <v>0</v>
      </c>
      <c r="F13" s="7">
        <v>4</v>
      </c>
      <c r="G13" s="7">
        <v>0</v>
      </c>
      <c r="H13" s="7">
        <v>0</v>
      </c>
      <c r="I13" s="7">
        <v>2</v>
      </c>
      <c r="J13" s="7">
        <v>4</v>
      </c>
      <c r="K13" s="7">
        <v>1</v>
      </c>
      <c r="L13" s="7">
        <v>18</v>
      </c>
      <c r="M13" s="91">
        <f t="shared" si="0"/>
        <v>29</v>
      </c>
      <c r="N13" s="8">
        <f aca="true" t="shared" si="11" ref="N13:N18">((4*L13)+(3.5*K13)+(3*J13)+(2.5*I13)+(2*H13)+(1.5*G13)+(F13))/M13</f>
        <v>3.3275862068965516</v>
      </c>
      <c r="O13" s="40">
        <f aca="true" t="shared" si="12" ref="O13:O18">SQRT((16*L13+12.25*K13+9*J13+6.25*I13+4*H13+2.25*G13+F13)/M13-(N13^2))</f>
        <v>1.0444918090248938</v>
      </c>
      <c r="P13" s="7">
        <v>0</v>
      </c>
      <c r="Q13" s="7">
        <v>0</v>
      </c>
      <c r="R13" s="7" t="s">
        <v>558</v>
      </c>
    </row>
    <row r="14" spans="1:33" s="1" customFormat="1" ht="23.25">
      <c r="A14" s="10"/>
      <c r="B14" s="22" t="s">
        <v>94</v>
      </c>
      <c r="C14" s="22" t="s">
        <v>260</v>
      </c>
      <c r="D14" s="7" t="s">
        <v>31</v>
      </c>
      <c r="E14" s="7">
        <v>46</v>
      </c>
      <c r="F14" s="7">
        <v>76</v>
      </c>
      <c r="G14" s="7">
        <v>113</v>
      </c>
      <c r="H14" s="7">
        <v>105</v>
      </c>
      <c r="I14" s="7">
        <v>70</v>
      </c>
      <c r="J14" s="7">
        <v>55</v>
      </c>
      <c r="K14" s="7">
        <v>25</v>
      </c>
      <c r="L14" s="7">
        <v>55</v>
      </c>
      <c r="M14" s="91">
        <f t="shared" si="0"/>
        <v>545</v>
      </c>
      <c r="N14" s="8">
        <f t="shared" si="11"/>
        <v>2.0238532110091745</v>
      </c>
      <c r="O14" s="40">
        <f t="shared" si="12"/>
        <v>1.080850759251291</v>
      </c>
      <c r="P14" s="7">
        <v>0</v>
      </c>
      <c r="Q14" s="7">
        <v>0</v>
      </c>
      <c r="R14" s="7" t="s">
        <v>558</v>
      </c>
      <c r="U14" s="47" t="s">
        <v>62</v>
      </c>
      <c r="V14" s="12">
        <f>SUM(V5:V7)</f>
        <v>99</v>
      </c>
      <c r="W14" s="12">
        <f aca="true" t="shared" si="13" ref="W14:AC14">SUM(W5:W7)</f>
        <v>657</v>
      </c>
      <c r="X14" s="12">
        <f t="shared" si="13"/>
        <v>606.5</v>
      </c>
      <c r="Y14" s="12">
        <f t="shared" si="13"/>
        <v>739</v>
      </c>
      <c r="Z14" s="12">
        <f t="shared" si="13"/>
        <v>761.5</v>
      </c>
      <c r="AA14" s="12">
        <f t="shared" si="13"/>
        <v>702</v>
      </c>
      <c r="AB14" s="12">
        <f t="shared" si="13"/>
        <v>727.5</v>
      </c>
      <c r="AC14" s="12">
        <f t="shared" si="13"/>
        <v>1724</v>
      </c>
      <c r="AD14" s="67">
        <f>SUM(V14:AC14)</f>
        <v>6016.5</v>
      </c>
      <c r="AE14" s="12">
        <f>SUM(AE5:AE8)</f>
        <v>26</v>
      </c>
      <c r="AF14" s="12">
        <f>SUM(AF5:AF8)</f>
        <v>16</v>
      </c>
      <c r="AG14" s="5">
        <f>((4*AC14)+(3.5*AB14)+(3*AA14)+(2.5*Z14)+(2*Y14)+(1.5*X14)+(W14))/AD14</f>
        <v>2.7419180586719856</v>
      </c>
    </row>
    <row r="15" spans="1:33" s="1" customFormat="1" ht="23.25">
      <c r="A15" s="10"/>
      <c r="B15" s="22" t="s">
        <v>164</v>
      </c>
      <c r="C15" s="22" t="s">
        <v>165</v>
      </c>
      <c r="D15" s="7" t="s">
        <v>30</v>
      </c>
      <c r="E15" s="7">
        <v>0</v>
      </c>
      <c r="F15" s="7">
        <v>0</v>
      </c>
      <c r="G15" s="7">
        <v>0</v>
      </c>
      <c r="H15" s="7">
        <v>3</v>
      </c>
      <c r="I15" s="7">
        <v>1</v>
      </c>
      <c r="J15" s="7">
        <v>5</v>
      </c>
      <c r="K15" s="7">
        <v>11</v>
      </c>
      <c r="L15" s="7">
        <v>35</v>
      </c>
      <c r="M15" s="91">
        <f>SUM(E15:L15)</f>
        <v>55</v>
      </c>
      <c r="N15" s="8">
        <f t="shared" si="11"/>
        <v>3.672727272727273</v>
      </c>
      <c r="O15" s="40">
        <f t="shared" si="12"/>
        <v>0.5411954933140793</v>
      </c>
      <c r="P15" s="7">
        <v>0</v>
      </c>
      <c r="Q15" s="7">
        <v>0</v>
      </c>
      <c r="R15" s="7" t="s">
        <v>558</v>
      </c>
      <c r="T15" s="47"/>
      <c r="U15" s="47" t="s">
        <v>63</v>
      </c>
      <c r="V15" s="12">
        <f>SUM(V8:V10)</f>
        <v>379</v>
      </c>
      <c r="W15" s="12">
        <f aca="true" t="shared" si="14" ref="W15:AC15">SUM(W8:W10)</f>
        <v>1134</v>
      </c>
      <c r="X15" s="12">
        <f t="shared" si="14"/>
        <v>1205</v>
      </c>
      <c r="Y15" s="12">
        <f t="shared" si="14"/>
        <v>1679</v>
      </c>
      <c r="Z15" s="12">
        <f t="shared" si="14"/>
        <v>1702</v>
      </c>
      <c r="AA15" s="12">
        <f t="shared" si="14"/>
        <v>1535</v>
      </c>
      <c r="AB15" s="12">
        <f t="shared" si="14"/>
        <v>1222</v>
      </c>
      <c r="AC15" s="12">
        <f t="shared" si="14"/>
        <v>2827</v>
      </c>
      <c r="AD15" s="67">
        <f>SUM(V15:AC15)</f>
        <v>11683</v>
      </c>
      <c r="AE15" s="67">
        <f>SUM(AF9:AF33)</f>
        <v>82.76456479397393</v>
      </c>
      <c r="AF15" s="67">
        <f>SUM(AG9:AG33)</f>
        <v>13.382282396986966</v>
      </c>
      <c r="AG15" s="5">
        <f>((4*AC15)+(3.5*AB15)+(3*AA15)+(2.5*Z15)+(2*Y15)+(1.5*X15)+(W15))/AD15</f>
        <v>2.6315586749978603</v>
      </c>
    </row>
    <row r="16" spans="1:33" s="1" customFormat="1" ht="23.25">
      <c r="A16" s="10"/>
      <c r="B16" s="22" t="s">
        <v>180</v>
      </c>
      <c r="C16" s="22" t="s">
        <v>165</v>
      </c>
      <c r="D16" s="7" t="s">
        <v>30</v>
      </c>
      <c r="E16" s="7">
        <v>0</v>
      </c>
      <c r="F16" s="7">
        <v>23</v>
      </c>
      <c r="G16" s="7">
        <v>58</v>
      </c>
      <c r="H16" s="7">
        <v>76</v>
      </c>
      <c r="I16" s="7">
        <v>71</v>
      </c>
      <c r="J16" s="7">
        <v>69</v>
      </c>
      <c r="K16" s="7">
        <v>94</v>
      </c>
      <c r="L16" s="7">
        <v>99</v>
      </c>
      <c r="M16" s="91">
        <f>SUM(E16:L16)</f>
        <v>490</v>
      </c>
      <c r="N16" s="8">
        <f t="shared" si="11"/>
        <v>2.798979591836735</v>
      </c>
      <c r="O16" s="40">
        <f t="shared" si="12"/>
        <v>0.9246615374109494</v>
      </c>
      <c r="P16" s="7">
        <v>0</v>
      </c>
      <c r="Q16" s="7">
        <v>0</v>
      </c>
      <c r="R16" s="7" t="s">
        <v>558</v>
      </c>
      <c r="T16" s="47"/>
      <c r="U16" s="74" t="s">
        <v>64</v>
      </c>
      <c r="V16" s="12">
        <f>SUM(V14:V15)</f>
        <v>478</v>
      </c>
      <c r="W16" s="12">
        <f aca="true" t="shared" si="15" ref="W16:AF16">SUM(W14:W15)</f>
        <v>1791</v>
      </c>
      <c r="X16" s="12">
        <f t="shared" si="15"/>
        <v>1811.5</v>
      </c>
      <c r="Y16" s="12">
        <f t="shared" si="15"/>
        <v>2418</v>
      </c>
      <c r="Z16" s="12">
        <f t="shared" si="15"/>
        <v>2463.5</v>
      </c>
      <c r="AA16" s="12">
        <f t="shared" si="15"/>
        <v>2237</v>
      </c>
      <c r="AB16" s="12">
        <f t="shared" si="15"/>
        <v>1949.5</v>
      </c>
      <c r="AC16" s="12">
        <f t="shared" si="15"/>
        <v>4551</v>
      </c>
      <c r="AD16" s="67">
        <f>SUM(V16:AC16)</f>
        <v>17699.5</v>
      </c>
      <c r="AE16" s="67">
        <f t="shared" si="15"/>
        <v>108.76456479397393</v>
      </c>
      <c r="AF16" s="67">
        <f t="shared" si="15"/>
        <v>29.382282396986966</v>
      </c>
      <c r="AG16" s="5">
        <f>((4*AC16)+(3.5*AB16)+(3*AA16)+(2.5*Z16)+(2*Y16)+(1.5*X16)+(W16))/AD16</f>
        <v>2.6690725726715443</v>
      </c>
    </row>
    <row r="17" spans="1:21" s="1" customFormat="1" ht="23.25">
      <c r="A17" s="10"/>
      <c r="B17" s="22" t="s">
        <v>478</v>
      </c>
      <c r="C17" s="22" t="s">
        <v>475</v>
      </c>
      <c r="D17" s="7" t="s">
        <v>30</v>
      </c>
      <c r="E17" s="7">
        <v>0</v>
      </c>
      <c r="F17" s="7">
        <v>9</v>
      </c>
      <c r="G17" s="7">
        <v>2</v>
      </c>
      <c r="H17" s="7">
        <v>5</v>
      </c>
      <c r="I17" s="7">
        <v>11</v>
      </c>
      <c r="J17" s="7">
        <v>12</v>
      </c>
      <c r="K17" s="7">
        <v>5</v>
      </c>
      <c r="L17" s="7">
        <v>11</v>
      </c>
      <c r="M17" s="91">
        <f>SUM(E17:L17)</f>
        <v>55</v>
      </c>
      <c r="N17" s="8">
        <f t="shared" si="11"/>
        <v>2.672727272727273</v>
      </c>
      <c r="O17" s="40">
        <f t="shared" si="12"/>
        <v>0.9964399439923466</v>
      </c>
      <c r="P17" s="7">
        <v>0</v>
      </c>
      <c r="Q17" s="7">
        <v>0</v>
      </c>
      <c r="R17" s="7" t="s">
        <v>558</v>
      </c>
      <c r="T17" s="47"/>
      <c r="U17" s="47"/>
    </row>
    <row r="18" spans="1:30" s="1" customFormat="1" ht="23.25">
      <c r="A18" s="11"/>
      <c r="B18" s="22" t="s">
        <v>481</v>
      </c>
      <c r="C18" s="22" t="s">
        <v>480</v>
      </c>
      <c r="D18" s="7" t="s">
        <v>30</v>
      </c>
      <c r="E18" s="7">
        <v>0</v>
      </c>
      <c r="F18" s="7">
        <v>2</v>
      </c>
      <c r="G18" s="7">
        <v>7</v>
      </c>
      <c r="H18" s="7">
        <v>10</v>
      </c>
      <c r="I18" s="7">
        <v>7</v>
      </c>
      <c r="J18" s="7">
        <v>6</v>
      </c>
      <c r="K18" s="7">
        <v>4</v>
      </c>
      <c r="L18" s="7">
        <v>4</v>
      </c>
      <c r="M18" s="91">
        <f>SUM(E18:L18)</f>
        <v>40</v>
      </c>
      <c r="N18" s="8">
        <f t="shared" si="11"/>
        <v>2.45</v>
      </c>
      <c r="O18" s="40">
        <f t="shared" si="12"/>
        <v>0.8426149773176353</v>
      </c>
      <c r="P18" s="7">
        <v>1</v>
      </c>
      <c r="Q18" s="7">
        <v>0</v>
      </c>
      <c r="R18" s="7" t="s">
        <v>558</v>
      </c>
      <c r="T18" s="47"/>
      <c r="U18" s="47"/>
      <c r="W18" s="47"/>
      <c r="X18" s="47"/>
      <c r="Y18" s="47"/>
      <c r="Z18" s="47"/>
      <c r="AA18" s="47"/>
      <c r="AB18" s="47"/>
      <c r="AC18" s="47"/>
      <c r="AD18" s="47"/>
    </row>
    <row r="19" spans="1:30" s="1" customFormat="1" ht="23.25">
      <c r="A19" s="7" t="s">
        <v>24</v>
      </c>
      <c r="B19" s="22" t="s">
        <v>645</v>
      </c>
      <c r="C19" s="71" t="s">
        <v>477</v>
      </c>
      <c r="D19" s="7" t="s">
        <v>30</v>
      </c>
      <c r="E19" s="7">
        <v>1</v>
      </c>
      <c r="F19" s="7">
        <v>2</v>
      </c>
      <c r="G19" s="7">
        <v>1</v>
      </c>
      <c r="H19" s="7">
        <v>2</v>
      </c>
      <c r="I19" s="7">
        <v>6</v>
      </c>
      <c r="J19" s="7">
        <v>12</v>
      </c>
      <c r="K19" s="7">
        <v>4</v>
      </c>
      <c r="L19" s="7">
        <v>2</v>
      </c>
      <c r="M19" s="91">
        <f t="shared" si="0"/>
        <v>30</v>
      </c>
      <c r="N19" s="8">
        <f t="shared" si="1"/>
        <v>2.683333333333333</v>
      </c>
      <c r="O19" s="40">
        <f t="shared" si="2"/>
        <v>0.8706638591072658</v>
      </c>
      <c r="P19" s="7">
        <v>0</v>
      </c>
      <c r="Q19" s="7">
        <v>0</v>
      </c>
      <c r="R19" s="7" t="s">
        <v>561</v>
      </c>
      <c r="T19" s="47"/>
      <c r="U19" s="47"/>
      <c r="W19" s="47"/>
      <c r="X19" s="47"/>
      <c r="Y19" s="47"/>
      <c r="Z19" s="47"/>
      <c r="AA19" s="47"/>
      <c r="AB19" s="47"/>
      <c r="AC19" s="47"/>
      <c r="AD19" s="47"/>
    </row>
    <row r="20" spans="1:30" s="1" customFormat="1" ht="23.25">
      <c r="A20" s="9"/>
      <c r="B20" s="22" t="s">
        <v>503</v>
      </c>
      <c r="C20" s="22" t="s">
        <v>504</v>
      </c>
      <c r="D20" s="7" t="s">
        <v>31</v>
      </c>
      <c r="E20" s="7">
        <v>0</v>
      </c>
      <c r="F20" s="7">
        <v>0</v>
      </c>
      <c r="G20" s="7">
        <v>1</v>
      </c>
      <c r="H20" s="7">
        <v>2</v>
      </c>
      <c r="I20" s="7">
        <v>3</v>
      </c>
      <c r="J20" s="7">
        <v>1</v>
      </c>
      <c r="K20" s="7">
        <v>3</v>
      </c>
      <c r="L20" s="7">
        <v>18</v>
      </c>
      <c r="M20" s="91">
        <f t="shared" si="0"/>
        <v>28</v>
      </c>
      <c r="N20" s="8">
        <f t="shared" si="1"/>
        <v>3.517857142857143</v>
      </c>
      <c r="O20" s="40">
        <f t="shared" si="2"/>
        <v>0.7616024325762898</v>
      </c>
      <c r="P20" s="7">
        <v>0</v>
      </c>
      <c r="Q20" s="7">
        <v>0</v>
      </c>
      <c r="R20" s="7" t="s">
        <v>561</v>
      </c>
      <c r="T20" s="47"/>
      <c r="U20" s="47"/>
      <c r="W20" s="47"/>
      <c r="X20" s="47"/>
      <c r="Y20" s="47"/>
      <c r="Z20" s="47"/>
      <c r="AA20" s="47"/>
      <c r="AB20" s="47"/>
      <c r="AC20" s="47"/>
      <c r="AD20" s="47"/>
    </row>
    <row r="21" spans="1:30" s="1" customFormat="1" ht="23.25">
      <c r="A21" s="10"/>
      <c r="B21" s="22" t="s">
        <v>427</v>
      </c>
      <c r="C21" s="22" t="s">
        <v>280</v>
      </c>
      <c r="D21" s="7" t="s">
        <v>30</v>
      </c>
      <c r="E21" s="7">
        <v>6</v>
      </c>
      <c r="F21" s="7">
        <v>172</v>
      </c>
      <c r="G21" s="7">
        <v>102</v>
      </c>
      <c r="H21" s="7">
        <v>77</v>
      </c>
      <c r="I21" s="7">
        <v>43</v>
      </c>
      <c r="J21" s="7">
        <v>38</v>
      </c>
      <c r="K21" s="7">
        <v>28</v>
      </c>
      <c r="L21" s="7">
        <v>47</v>
      </c>
      <c r="M21" s="91">
        <f t="shared" si="0"/>
        <v>513</v>
      </c>
      <c r="N21" s="8">
        <f t="shared" si="1"/>
        <v>1.9230019493177388</v>
      </c>
      <c r="O21" s="40">
        <f t="shared" si="2"/>
        <v>1.0050637649105456</v>
      </c>
      <c r="P21" s="7">
        <v>0</v>
      </c>
      <c r="Q21" s="7">
        <v>0</v>
      </c>
      <c r="R21" s="7" t="s">
        <v>561</v>
      </c>
      <c r="T21" s="47"/>
      <c r="U21" s="47"/>
      <c r="W21" s="47"/>
      <c r="X21" s="47"/>
      <c r="Y21" s="47"/>
      <c r="Z21" s="47"/>
      <c r="AA21" s="47"/>
      <c r="AB21" s="47"/>
      <c r="AC21" s="47"/>
      <c r="AD21" s="47"/>
    </row>
    <row r="22" spans="1:30" s="1" customFormat="1" ht="23.25">
      <c r="A22" s="11"/>
      <c r="B22" s="22" t="s">
        <v>646</v>
      </c>
      <c r="C22" s="22" t="s">
        <v>647</v>
      </c>
      <c r="D22" s="7" t="s">
        <v>30</v>
      </c>
      <c r="E22" s="7">
        <v>1</v>
      </c>
      <c r="F22" s="7">
        <v>3</v>
      </c>
      <c r="G22" s="7">
        <v>4</v>
      </c>
      <c r="H22" s="7">
        <v>6</v>
      </c>
      <c r="I22" s="7">
        <v>7</v>
      </c>
      <c r="J22" s="7">
        <v>3</v>
      </c>
      <c r="K22" s="7">
        <v>8</v>
      </c>
      <c r="L22" s="7">
        <v>21</v>
      </c>
      <c r="M22" s="91">
        <f t="shared" si="0"/>
        <v>53</v>
      </c>
      <c r="N22" s="8">
        <f t="shared" si="1"/>
        <v>3.009433962264151</v>
      </c>
      <c r="O22" s="40">
        <f t="shared" si="2"/>
        <v>1.070578075364117</v>
      </c>
      <c r="P22" s="7">
        <v>0</v>
      </c>
      <c r="Q22" s="7">
        <v>0</v>
      </c>
      <c r="R22" s="7" t="s">
        <v>561</v>
      </c>
      <c r="T22" s="47"/>
      <c r="U22" s="47"/>
      <c r="W22" s="47"/>
      <c r="X22" s="47"/>
      <c r="Y22" s="47"/>
      <c r="Z22" s="47"/>
      <c r="AA22" s="47"/>
      <c r="AB22" s="47"/>
      <c r="AC22" s="47"/>
      <c r="AD22" s="47"/>
    </row>
    <row r="23" spans="1:21" s="1" customFormat="1" ht="29.25">
      <c r="A23" s="178" t="s">
        <v>52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T23" s="12"/>
      <c r="U23" s="12"/>
    </row>
    <row r="24" spans="1:21" s="1" customFormat="1" ht="29.25">
      <c r="A24" s="178" t="s">
        <v>555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T24" s="12"/>
      <c r="U24" s="12"/>
    </row>
    <row r="25" spans="1:31" s="1" customFormat="1" ht="23.25">
      <c r="A25" s="9" t="s">
        <v>107</v>
      </c>
      <c r="B25" s="163" t="s">
        <v>0</v>
      </c>
      <c r="C25" s="163" t="s">
        <v>32</v>
      </c>
      <c r="D25" s="163" t="s">
        <v>29</v>
      </c>
      <c r="E25" s="159" t="s">
        <v>17</v>
      </c>
      <c r="F25" s="159"/>
      <c r="G25" s="159"/>
      <c r="H25" s="159"/>
      <c r="I25" s="159"/>
      <c r="J25" s="159"/>
      <c r="K25" s="159"/>
      <c r="L25" s="159"/>
      <c r="M25" s="9" t="s">
        <v>16</v>
      </c>
      <c r="N25" s="163" t="s">
        <v>20</v>
      </c>
      <c r="O25" s="161" t="s">
        <v>21</v>
      </c>
      <c r="P25" s="68"/>
      <c r="Q25" s="68"/>
      <c r="R25" s="163" t="s">
        <v>3</v>
      </c>
      <c r="T25" s="12"/>
      <c r="U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1" customFormat="1" ht="23.25">
      <c r="A26" s="11" t="s">
        <v>108</v>
      </c>
      <c r="B26" s="163"/>
      <c r="C26" s="163"/>
      <c r="D26" s="163"/>
      <c r="E26" s="7">
        <v>0</v>
      </c>
      <c r="F26" s="7">
        <v>1</v>
      </c>
      <c r="G26" s="7">
        <v>1.5</v>
      </c>
      <c r="H26" s="7">
        <v>2</v>
      </c>
      <c r="I26" s="7">
        <v>2.5</v>
      </c>
      <c r="J26" s="7">
        <v>3</v>
      </c>
      <c r="K26" s="7">
        <v>3.5</v>
      </c>
      <c r="L26" s="7">
        <v>4</v>
      </c>
      <c r="M26" s="11" t="s">
        <v>19</v>
      </c>
      <c r="N26" s="163"/>
      <c r="O26" s="161"/>
      <c r="P26" s="69" t="s">
        <v>1</v>
      </c>
      <c r="Q26" s="69" t="s">
        <v>2</v>
      </c>
      <c r="R26" s="163"/>
      <c r="T26" s="12"/>
      <c r="U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18" s="45" customFormat="1" ht="29.25">
      <c r="A27" s="7" t="s">
        <v>505</v>
      </c>
      <c r="B27" s="22" t="s">
        <v>181</v>
      </c>
      <c r="C27" s="71" t="s">
        <v>165</v>
      </c>
      <c r="D27" s="7" t="s">
        <v>30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2</v>
      </c>
      <c r="K27" s="7">
        <v>1</v>
      </c>
      <c r="L27" s="7">
        <v>50</v>
      </c>
      <c r="M27" s="91">
        <f aca="true" t="shared" si="16" ref="M27:M33">SUM(E27:L27)</f>
        <v>53</v>
      </c>
      <c r="N27" s="8">
        <f aca="true" t="shared" si="17" ref="N27:N33">((4*L27)+(3.5*K27)+(3*J27)+(2.5*I27)+(2*H27)+(1.5*G27)+(F27))/M27</f>
        <v>3.952830188679245</v>
      </c>
      <c r="O27" s="40">
        <f aca="true" t="shared" si="18" ref="O27:O33">SQRT((16*L27+12.25*K27+9*J27+6.25*I27+4*H27+2.25*G27+F27)/M27-(N27^2))</f>
        <v>0.2005687889195218</v>
      </c>
      <c r="P27" s="7">
        <v>0</v>
      </c>
      <c r="Q27" s="7">
        <v>0</v>
      </c>
      <c r="R27" s="7" t="s">
        <v>561</v>
      </c>
    </row>
    <row r="28" spans="1:18" s="45" customFormat="1" ht="25.5" customHeight="1">
      <c r="A28" s="9" t="s">
        <v>506</v>
      </c>
      <c r="B28" s="34" t="s">
        <v>182</v>
      </c>
      <c r="C28" s="22" t="s">
        <v>165</v>
      </c>
      <c r="D28" s="7" t="s">
        <v>30</v>
      </c>
      <c r="E28" s="7">
        <v>0</v>
      </c>
      <c r="F28" s="7">
        <v>2</v>
      </c>
      <c r="G28" s="7">
        <v>10</v>
      </c>
      <c r="H28" s="7">
        <v>37</v>
      </c>
      <c r="I28" s="7">
        <v>62</v>
      </c>
      <c r="J28" s="7">
        <v>90</v>
      </c>
      <c r="K28" s="7">
        <v>90</v>
      </c>
      <c r="L28" s="7">
        <v>168</v>
      </c>
      <c r="M28" s="91">
        <f t="shared" si="16"/>
        <v>459</v>
      </c>
      <c r="N28" s="8">
        <f t="shared" si="17"/>
        <v>3.2745098039215685</v>
      </c>
      <c r="O28" s="40">
        <f t="shared" si="18"/>
        <v>0.7214602788787087</v>
      </c>
      <c r="P28" s="7">
        <v>0</v>
      </c>
      <c r="Q28" s="7">
        <v>0</v>
      </c>
      <c r="R28" s="7" t="s">
        <v>561</v>
      </c>
    </row>
    <row r="29" spans="1:18" s="45" customFormat="1" ht="23.25" customHeight="1">
      <c r="A29" s="10"/>
      <c r="B29" s="34" t="s">
        <v>648</v>
      </c>
      <c r="C29" s="22" t="s">
        <v>480</v>
      </c>
      <c r="D29" s="7" t="s">
        <v>31</v>
      </c>
      <c r="E29" s="7">
        <v>0</v>
      </c>
      <c r="F29" s="7">
        <v>4</v>
      </c>
      <c r="G29" s="7">
        <v>5</v>
      </c>
      <c r="H29" s="7">
        <v>5</v>
      </c>
      <c r="I29" s="7">
        <v>9</v>
      </c>
      <c r="J29" s="7">
        <v>7</v>
      </c>
      <c r="K29" s="7">
        <v>3</v>
      </c>
      <c r="L29" s="7">
        <v>13</v>
      </c>
      <c r="M29" s="91">
        <f t="shared" si="16"/>
        <v>46</v>
      </c>
      <c r="N29" s="8">
        <f t="shared" si="17"/>
        <v>2.7717391304347827</v>
      </c>
      <c r="O29" s="40">
        <f t="shared" si="18"/>
        <v>0.9984037354214935</v>
      </c>
      <c r="P29" s="7">
        <v>1</v>
      </c>
      <c r="Q29" s="7">
        <v>0</v>
      </c>
      <c r="R29" s="7" t="s">
        <v>561</v>
      </c>
    </row>
    <row r="30" spans="1:18" s="45" customFormat="1" ht="27.75" customHeight="1">
      <c r="A30" s="10"/>
      <c r="B30" s="34" t="s">
        <v>649</v>
      </c>
      <c r="C30" s="22" t="s">
        <v>477</v>
      </c>
      <c r="D30" s="7" t="s">
        <v>30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2</v>
      </c>
      <c r="K30" s="7">
        <v>11</v>
      </c>
      <c r="L30" s="7">
        <v>17</v>
      </c>
      <c r="M30" s="91">
        <f t="shared" si="16"/>
        <v>30</v>
      </c>
      <c r="N30" s="8">
        <f t="shared" si="17"/>
        <v>3.75</v>
      </c>
      <c r="O30" s="40">
        <f t="shared" si="18"/>
        <v>0.309569593683445</v>
      </c>
      <c r="P30" s="7">
        <v>0</v>
      </c>
      <c r="Q30" s="7">
        <v>0</v>
      </c>
      <c r="R30" s="7" t="s">
        <v>562</v>
      </c>
    </row>
    <row r="31" spans="1:18" s="1" customFormat="1" ht="23.25">
      <c r="A31" s="10"/>
      <c r="B31" s="34" t="s">
        <v>507</v>
      </c>
      <c r="C31" s="22" t="s">
        <v>508</v>
      </c>
      <c r="D31" s="7" t="s">
        <v>30</v>
      </c>
      <c r="E31" s="7">
        <v>0</v>
      </c>
      <c r="F31" s="7">
        <v>0</v>
      </c>
      <c r="G31" s="7">
        <v>0</v>
      </c>
      <c r="H31" s="7">
        <v>1</v>
      </c>
      <c r="I31" s="7">
        <v>1</v>
      </c>
      <c r="J31" s="7">
        <v>4</v>
      </c>
      <c r="K31" s="7">
        <v>12</v>
      </c>
      <c r="L31" s="7">
        <v>10</v>
      </c>
      <c r="M31" s="91">
        <f t="shared" si="16"/>
        <v>28</v>
      </c>
      <c r="N31" s="8">
        <f t="shared" si="17"/>
        <v>3.517857142857143</v>
      </c>
      <c r="O31" s="40">
        <f t="shared" si="18"/>
        <v>0.4906654165726463</v>
      </c>
      <c r="P31" s="7">
        <v>0</v>
      </c>
      <c r="Q31" s="7">
        <v>0</v>
      </c>
      <c r="R31" s="7" t="s">
        <v>562</v>
      </c>
    </row>
    <row r="32" spans="1:18" s="1" customFormat="1" ht="23.25">
      <c r="A32" s="10"/>
      <c r="B32" s="34" t="s">
        <v>166</v>
      </c>
      <c r="C32" s="22" t="s">
        <v>281</v>
      </c>
      <c r="D32" s="7" t="s">
        <v>31</v>
      </c>
      <c r="E32" s="7">
        <v>16</v>
      </c>
      <c r="F32" s="7">
        <v>123</v>
      </c>
      <c r="G32" s="7">
        <v>93</v>
      </c>
      <c r="H32" s="7">
        <v>89</v>
      </c>
      <c r="I32" s="7">
        <v>84</v>
      </c>
      <c r="J32" s="7">
        <v>32</v>
      </c>
      <c r="K32" s="7">
        <v>32</v>
      </c>
      <c r="L32" s="7">
        <v>44</v>
      </c>
      <c r="M32" s="91">
        <f t="shared" si="16"/>
        <v>513</v>
      </c>
      <c r="N32" s="8">
        <f t="shared" si="17"/>
        <v>2.016569200779727</v>
      </c>
      <c r="O32" s="40">
        <f t="shared" si="18"/>
        <v>0.9981553764533033</v>
      </c>
      <c r="P32" s="7">
        <v>0</v>
      </c>
      <c r="Q32" s="7">
        <v>0</v>
      </c>
      <c r="R32" s="7" t="s">
        <v>562</v>
      </c>
    </row>
    <row r="33" spans="1:32" s="1" customFormat="1" ht="23.25">
      <c r="A33" s="10"/>
      <c r="B33" s="22" t="s">
        <v>167</v>
      </c>
      <c r="C33" s="22" t="s">
        <v>282</v>
      </c>
      <c r="D33" s="7" t="s">
        <v>30</v>
      </c>
      <c r="E33" s="7">
        <v>3</v>
      </c>
      <c r="F33" s="7">
        <v>0</v>
      </c>
      <c r="G33" s="7">
        <v>3</v>
      </c>
      <c r="H33" s="7">
        <v>3</v>
      </c>
      <c r="I33" s="7">
        <v>6</v>
      </c>
      <c r="J33" s="7">
        <v>11</v>
      </c>
      <c r="K33" s="7">
        <v>13</v>
      </c>
      <c r="L33" s="7">
        <v>14</v>
      </c>
      <c r="M33" s="91">
        <f t="shared" si="16"/>
        <v>53</v>
      </c>
      <c r="N33" s="8">
        <f t="shared" si="17"/>
        <v>3.018867924528302</v>
      </c>
      <c r="O33" s="40">
        <f t="shared" si="18"/>
        <v>1.0231391951952324</v>
      </c>
      <c r="P33" s="7">
        <v>0</v>
      </c>
      <c r="Q33" s="7">
        <v>0</v>
      </c>
      <c r="R33" s="7" t="s">
        <v>562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1" s="1" customFormat="1" ht="23.25">
      <c r="A34" s="146"/>
      <c r="B34" s="22" t="s">
        <v>183</v>
      </c>
      <c r="C34" s="22" t="s">
        <v>165</v>
      </c>
      <c r="D34" s="7" t="s">
        <v>30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1</v>
      </c>
      <c r="L34" s="7">
        <v>51</v>
      </c>
      <c r="M34" s="91">
        <f aca="true" t="shared" si="19" ref="M34:M39">SUM(E34:L34)</f>
        <v>53</v>
      </c>
      <c r="N34" s="8">
        <f aca="true" t="shared" si="20" ref="N34:N39">((4*L34)+(3.5*K34)+(3*J34)+(2.5*I34)+(2*H34)+(1.5*G34)+(F34))/M34</f>
        <v>3.9716981132075473</v>
      </c>
      <c r="O34" s="40">
        <f aca="true" t="shared" si="21" ref="O34:O39">SQRT((16*L34+12.25*K34+9*J34+6.25*I34+4*H34+2.25*G34+F34)/M34-(N34^2))</f>
        <v>0.15094339622641254</v>
      </c>
      <c r="P34" s="7">
        <v>0</v>
      </c>
      <c r="Q34" s="7">
        <v>0</v>
      </c>
      <c r="R34" s="7" t="s">
        <v>562</v>
      </c>
      <c r="T34" s="12"/>
      <c r="U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" customFormat="1" ht="23.25">
      <c r="A35" s="10" t="s">
        <v>18</v>
      </c>
      <c r="B35" s="22" t="s">
        <v>184</v>
      </c>
      <c r="C35" s="71" t="s">
        <v>165</v>
      </c>
      <c r="D35" s="7" t="s">
        <v>30</v>
      </c>
      <c r="E35" s="7">
        <v>0</v>
      </c>
      <c r="F35" s="7">
        <v>2</v>
      </c>
      <c r="G35" s="7">
        <v>4</v>
      </c>
      <c r="H35" s="7">
        <v>12</v>
      </c>
      <c r="I35" s="7">
        <v>37</v>
      </c>
      <c r="J35" s="7">
        <v>51</v>
      </c>
      <c r="K35" s="7">
        <v>64</v>
      </c>
      <c r="L35" s="7">
        <v>289</v>
      </c>
      <c r="M35" s="91">
        <f t="shared" si="19"/>
        <v>459</v>
      </c>
      <c r="N35" s="8">
        <f t="shared" si="20"/>
        <v>3.611111111111111</v>
      </c>
      <c r="O35" s="40">
        <f t="shared" si="21"/>
        <v>0.6118533816520679</v>
      </c>
      <c r="P35" s="7">
        <v>1</v>
      </c>
      <c r="Q35" s="7">
        <v>0</v>
      </c>
      <c r="R35" s="7" t="s">
        <v>562</v>
      </c>
      <c r="T35" s="12"/>
      <c r="U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1" customFormat="1" ht="23.25">
      <c r="A36" s="10"/>
      <c r="B36" s="22" t="s">
        <v>650</v>
      </c>
      <c r="C36" s="22" t="s">
        <v>480</v>
      </c>
      <c r="D36" s="7" t="s">
        <v>30</v>
      </c>
      <c r="E36" s="7">
        <v>0</v>
      </c>
      <c r="F36" s="7">
        <v>6</v>
      </c>
      <c r="G36" s="7">
        <v>7</v>
      </c>
      <c r="H36" s="7">
        <v>7</v>
      </c>
      <c r="I36" s="7">
        <v>9</v>
      </c>
      <c r="J36" s="7">
        <v>2</v>
      </c>
      <c r="K36" s="7">
        <v>7</v>
      </c>
      <c r="L36" s="7">
        <v>9</v>
      </c>
      <c r="M36" s="91">
        <f t="shared" si="19"/>
        <v>47</v>
      </c>
      <c r="N36" s="8">
        <f t="shared" si="20"/>
        <v>2.5425531914893615</v>
      </c>
      <c r="O36" s="40">
        <f t="shared" si="21"/>
        <v>1.0305430670904119</v>
      </c>
      <c r="P36" s="7">
        <v>0</v>
      </c>
      <c r="Q36" s="7">
        <v>0</v>
      </c>
      <c r="R36" s="7" t="s">
        <v>562</v>
      </c>
      <c r="T36" s="12"/>
      <c r="U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29" s="1" customFormat="1" ht="23.25">
      <c r="A37" s="7" t="s">
        <v>25</v>
      </c>
      <c r="B37" s="22" t="s">
        <v>651</v>
      </c>
      <c r="C37" s="22" t="s">
        <v>652</v>
      </c>
      <c r="D37" s="7" t="s">
        <v>30</v>
      </c>
      <c r="E37" s="7">
        <v>0</v>
      </c>
      <c r="F37" s="7">
        <v>0</v>
      </c>
      <c r="G37" s="7">
        <v>0</v>
      </c>
      <c r="H37" s="7">
        <v>1</v>
      </c>
      <c r="I37" s="7">
        <v>7</v>
      </c>
      <c r="J37" s="7">
        <v>8</v>
      </c>
      <c r="K37" s="7">
        <v>5</v>
      </c>
      <c r="L37" s="7">
        <v>6</v>
      </c>
      <c r="M37" s="91">
        <f t="shared" si="19"/>
        <v>27</v>
      </c>
      <c r="N37" s="8">
        <f t="shared" si="20"/>
        <v>3.1481481481481484</v>
      </c>
      <c r="O37" s="40">
        <f t="shared" si="21"/>
        <v>0.5902732389077481</v>
      </c>
      <c r="P37" s="7">
        <v>0</v>
      </c>
      <c r="Q37" s="7">
        <v>0</v>
      </c>
      <c r="R37" s="7" t="s">
        <v>563</v>
      </c>
      <c r="T37" s="13"/>
      <c r="U37" s="13"/>
      <c r="V37" s="13"/>
      <c r="W37" s="13"/>
      <c r="X37" s="13"/>
      <c r="Y37" s="13"/>
      <c r="Z37" s="13"/>
      <c r="AA37" s="13"/>
      <c r="AB37" s="13"/>
      <c r="AC37" s="47"/>
    </row>
    <row r="38" spans="1:21" s="2" customFormat="1" ht="23.25">
      <c r="A38" s="10"/>
      <c r="B38" s="22" t="s">
        <v>208</v>
      </c>
      <c r="C38" s="71" t="s">
        <v>302</v>
      </c>
      <c r="D38" s="7" t="s">
        <v>31</v>
      </c>
      <c r="E38" s="7">
        <v>1</v>
      </c>
      <c r="F38" s="7">
        <v>37</v>
      </c>
      <c r="G38" s="7">
        <v>57</v>
      </c>
      <c r="H38" s="7">
        <v>120</v>
      </c>
      <c r="I38" s="7">
        <v>116</v>
      </c>
      <c r="J38" s="7">
        <v>77</v>
      </c>
      <c r="K38" s="7">
        <v>56</v>
      </c>
      <c r="L38" s="7">
        <v>65</v>
      </c>
      <c r="M38" s="91">
        <f t="shared" si="19"/>
        <v>529</v>
      </c>
      <c r="N38" s="8">
        <f t="shared" si="20"/>
        <v>2.5321361058601135</v>
      </c>
      <c r="O38" s="40">
        <f t="shared" si="21"/>
        <v>0.866793066227718</v>
      </c>
      <c r="P38" s="7">
        <v>0</v>
      </c>
      <c r="Q38" s="7">
        <v>0</v>
      </c>
      <c r="R38" s="7" t="s">
        <v>563</v>
      </c>
      <c r="T38" s="47"/>
      <c r="U38" s="47"/>
    </row>
    <row r="39" spans="1:21" s="1" customFormat="1" ht="23.25">
      <c r="A39" s="11"/>
      <c r="B39" s="22" t="s">
        <v>209</v>
      </c>
      <c r="C39" s="71" t="s">
        <v>303</v>
      </c>
      <c r="D39" s="7" t="s">
        <v>30</v>
      </c>
      <c r="E39" s="7">
        <v>0</v>
      </c>
      <c r="F39" s="7">
        <v>0</v>
      </c>
      <c r="G39" s="7">
        <v>1</v>
      </c>
      <c r="H39" s="7">
        <v>0</v>
      </c>
      <c r="I39" s="7">
        <v>2</v>
      </c>
      <c r="J39" s="7">
        <v>13</v>
      </c>
      <c r="K39" s="7">
        <v>21</v>
      </c>
      <c r="L39" s="7">
        <v>41</v>
      </c>
      <c r="M39" s="91">
        <f t="shared" si="19"/>
        <v>78</v>
      </c>
      <c r="N39" s="8">
        <f t="shared" si="20"/>
        <v>3.628205128205128</v>
      </c>
      <c r="O39" s="40">
        <f t="shared" si="21"/>
        <v>0.48328402115309743</v>
      </c>
      <c r="P39" s="7">
        <v>0</v>
      </c>
      <c r="Q39" s="7">
        <v>0</v>
      </c>
      <c r="R39" s="7" t="s">
        <v>563</v>
      </c>
      <c r="T39" s="47"/>
      <c r="U39" s="47"/>
    </row>
    <row r="40" spans="1:18" s="47" customFormat="1" ht="23.25">
      <c r="A40" s="12"/>
      <c r="B40" s="102"/>
      <c r="C40" s="144"/>
      <c r="D40" s="101"/>
      <c r="E40" s="101"/>
      <c r="F40" s="101"/>
      <c r="G40" s="101"/>
      <c r="H40" s="101"/>
      <c r="I40" s="101"/>
      <c r="J40" s="101"/>
      <c r="K40" s="101"/>
      <c r="L40" s="101"/>
      <c r="M40" s="145"/>
      <c r="N40" s="110"/>
      <c r="O40" s="99"/>
      <c r="P40" s="101"/>
      <c r="Q40" s="101"/>
      <c r="R40" s="101"/>
    </row>
    <row r="41" spans="1:18" s="47" customFormat="1" ht="23.25">
      <c r="A41" s="12"/>
      <c r="C41" s="120"/>
      <c r="D41" s="12"/>
      <c r="E41" s="12"/>
      <c r="F41" s="12"/>
      <c r="G41" s="12"/>
      <c r="H41" s="12"/>
      <c r="I41" s="12"/>
      <c r="J41" s="12"/>
      <c r="K41" s="12"/>
      <c r="L41" s="12"/>
      <c r="M41" s="113"/>
      <c r="N41" s="13"/>
      <c r="O41" s="37"/>
      <c r="P41" s="12"/>
      <c r="Q41" s="12"/>
      <c r="R41" s="12"/>
    </row>
    <row r="42" spans="1:18" s="47" customFormat="1" ht="23.25">
      <c r="A42" s="12"/>
      <c r="C42" s="120"/>
      <c r="D42" s="12"/>
      <c r="E42" s="12"/>
      <c r="F42" s="12"/>
      <c r="G42" s="12"/>
      <c r="H42" s="12"/>
      <c r="I42" s="12"/>
      <c r="J42" s="12"/>
      <c r="K42" s="12"/>
      <c r="L42" s="12"/>
      <c r="M42" s="113"/>
      <c r="N42" s="13"/>
      <c r="O42" s="37"/>
      <c r="P42" s="12"/>
      <c r="Q42" s="12"/>
      <c r="R42" s="12"/>
    </row>
    <row r="43" spans="1:18" s="47" customFormat="1" ht="23.25">
      <c r="A43" s="12"/>
      <c r="C43" s="120"/>
      <c r="D43" s="12"/>
      <c r="E43" s="12"/>
      <c r="F43" s="12"/>
      <c r="G43" s="12"/>
      <c r="H43" s="12"/>
      <c r="I43" s="12"/>
      <c r="J43" s="12"/>
      <c r="K43" s="12"/>
      <c r="L43" s="12"/>
      <c r="M43" s="113"/>
      <c r="N43" s="13"/>
      <c r="O43" s="37"/>
      <c r="P43" s="12"/>
      <c r="Q43" s="12"/>
      <c r="R43" s="12"/>
    </row>
    <row r="44" spans="1:21" s="1" customFormat="1" ht="29.25">
      <c r="A44" s="178" t="s">
        <v>52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T44" s="12"/>
      <c r="U44" s="12"/>
    </row>
    <row r="45" spans="1:21" s="1" customFormat="1" ht="29.25">
      <c r="A45" s="178" t="s">
        <v>555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T45" s="12"/>
      <c r="U45" s="12"/>
    </row>
    <row r="46" spans="1:31" s="1" customFormat="1" ht="23.25">
      <c r="A46" s="9" t="s">
        <v>107</v>
      </c>
      <c r="B46" s="163" t="s">
        <v>0</v>
      </c>
      <c r="C46" s="163" t="s">
        <v>32</v>
      </c>
      <c r="D46" s="163" t="s">
        <v>29</v>
      </c>
      <c r="E46" s="159" t="s">
        <v>17</v>
      </c>
      <c r="F46" s="159"/>
      <c r="G46" s="159"/>
      <c r="H46" s="159"/>
      <c r="I46" s="159"/>
      <c r="J46" s="159"/>
      <c r="K46" s="159"/>
      <c r="L46" s="159"/>
      <c r="M46" s="9" t="s">
        <v>16</v>
      </c>
      <c r="N46" s="163" t="s">
        <v>20</v>
      </c>
      <c r="O46" s="161" t="s">
        <v>21</v>
      </c>
      <c r="P46" s="68"/>
      <c r="Q46" s="68"/>
      <c r="R46" s="163" t="s">
        <v>3</v>
      </c>
      <c r="T46" s="12"/>
      <c r="U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1" customFormat="1" ht="23.25">
      <c r="A47" s="11" t="s">
        <v>108</v>
      </c>
      <c r="B47" s="163"/>
      <c r="C47" s="163"/>
      <c r="D47" s="163"/>
      <c r="E47" s="7">
        <v>0</v>
      </c>
      <c r="F47" s="7">
        <v>1</v>
      </c>
      <c r="G47" s="7">
        <v>1.5</v>
      </c>
      <c r="H47" s="7">
        <v>2</v>
      </c>
      <c r="I47" s="7">
        <v>2.5</v>
      </c>
      <c r="J47" s="7">
        <v>3</v>
      </c>
      <c r="K47" s="7">
        <v>3.5</v>
      </c>
      <c r="L47" s="7">
        <v>4</v>
      </c>
      <c r="M47" s="11" t="s">
        <v>19</v>
      </c>
      <c r="N47" s="163"/>
      <c r="O47" s="161"/>
      <c r="P47" s="69" t="s">
        <v>1</v>
      </c>
      <c r="Q47" s="69" t="s">
        <v>2</v>
      </c>
      <c r="R47" s="163"/>
      <c r="T47" s="12"/>
      <c r="U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21" ht="23.25">
      <c r="A48" s="10" t="s">
        <v>25</v>
      </c>
      <c r="B48" s="75" t="s">
        <v>207</v>
      </c>
      <c r="C48" s="75" t="s">
        <v>165</v>
      </c>
      <c r="D48" s="11" t="s">
        <v>30</v>
      </c>
      <c r="E48" s="11">
        <v>0</v>
      </c>
      <c r="F48" s="11">
        <v>0</v>
      </c>
      <c r="G48" s="11">
        <v>1</v>
      </c>
      <c r="H48" s="11">
        <v>0</v>
      </c>
      <c r="I48" s="11">
        <v>0</v>
      </c>
      <c r="J48" s="11">
        <v>0</v>
      </c>
      <c r="K48" s="11">
        <v>4</v>
      </c>
      <c r="L48" s="11">
        <v>73</v>
      </c>
      <c r="M48" s="143">
        <f>SUM(E48:L48)</f>
        <v>78</v>
      </c>
      <c r="N48" s="29">
        <f>((4*L48)+(3.5*K48)+(3*J48)+(2.5*I48)+(2*H48)+(1.5*G48)+(F48))/M48</f>
        <v>3.9423076923076925</v>
      </c>
      <c r="O48" s="98">
        <f>SQRT((16*L48+12.25*K48+9*J48+6.25*I48+4*H48+2.25*G48+F48)/M48-(N48^2))</f>
        <v>0.2993665238162978</v>
      </c>
      <c r="P48" s="7">
        <v>0</v>
      </c>
      <c r="Q48" s="7">
        <v>0</v>
      </c>
      <c r="R48" s="11" t="s">
        <v>563</v>
      </c>
      <c r="S48" s="1"/>
      <c r="T48" s="90"/>
      <c r="U48" s="90"/>
    </row>
    <row r="49" spans="1:21" ht="23.25">
      <c r="A49" s="10" t="s">
        <v>506</v>
      </c>
      <c r="B49" s="22" t="s">
        <v>210</v>
      </c>
      <c r="C49" s="22" t="s">
        <v>304</v>
      </c>
      <c r="D49" s="7" t="s">
        <v>31</v>
      </c>
      <c r="E49" s="7">
        <v>1</v>
      </c>
      <c r="F49" s="7">
        <v>98</v>
      </c>
      <c r="G49" s="7">
        <v>55</v>
      </c>
      <c r="H49" s="7">
        <v>90</v>
      </c>
      <c r="I49" s="7">
        <v>103</v>
      </c>
      <c r="J49" s="7">
        <v>77</v>
      </c>
      <c r="K49" s="7">
        <v>56</v>
      </c>
      <c r="L49" s="7">
        <v>49</v>
      </c>
      <c r="M49" s="91">
        <f>SUM(E49:L49)</f>
        <v>529</v>
      </c>
      <c r="N49" s="8">
        <f>((4*L49)+(3.5*K49)+(3*J49)+(2.5*I49)+(2*H49)+(1.5*G49)+(F49))/M49</f>
        <v>2.3459357277882797</v>
      </c>
      <c r="O49" s="40">
        <f>SQRT((16*L49+12.25*K49+9*J49+6.25*I49+4*H49+2.25*G49+F49)/M49-(N49^2))</f>
        <v>0.9497723951949629</v>
      </c>
      <c r="P49" s="7">
        <v>0</v>
      </c>
      <c r="Q49" s="7">
        <v>0</v>
      </c>
      <c r="R49" s="9" t="s">
        <v>564</v>
      </c>
      <c r="S49" s="1"/>
      <c r="T49" s="90"/>
      <c r="U49" s="90"/>
    </row>
    <row r="50" spans="1:21" ht="23.25">
      <c r="A50" s="10"/>
      <c r="B50" s="22" t="s">
        <v>211</v>
      </c>
      <c r="C50" s="22" t="s">
        <v>305</v>
      </c>
      <c r="D50" s="7" t="s">
        <v>30</v>
      </c>
      <c r="E50" s="7">
        <v>0</v>
      </c>
      <c r="F50" s="7">
        <v>0</v>
      </c>
      <c r="G50" s="7">
        <v>1</v>
      </c>
      <c r="H50" s="7">
        <v>0</v>
      </c>
      <c r="I50" s="7">
        <v>5</v>
      </c>
      <c r="J50" s="7">
        <v>20</v>
      </c>
      <c r="K50" s="7">
        <v>16</v>
      </c>
      <c r="L50" s="7">
        <v>36</v>
      </c>
      <c r="M50" s="91">
        <f>SUM(E50:L50)</f>
        <v>78</v>
      </c>
      <c r="N50" s="8">
        <f>((4*L50)+(3.5*K50)+(3*J50)+(2.5*I50)+(2*H50)+(1.5*G50)+(F50))/M50</f>
        <v>3.5128205128205128</v>
      </c>
      <c r="O50" s="40">
        <f>SQRT((16*L50+12.25*K50+9*J50+6.25*I50+4*H50+2.25*G50+F50)/M50-(N50^2))</f>
        <v>0.5428696246087218</v>
      </c>
      <c r="P50" s="7">
        <v>0</v>
      </c>
      <c r="Q50" s="7">
        <v>0</v>
      </c>
      <c r="R50" s="9" t="s">
        <v>564</v>
      </c>
      <c r="S50" s="1"/>
      <c r="T50" s="90"/>
      <c r="U50" s="90"/>
    </row>
    <row r="51" spans="1:29" ht="23.25">
      <c r="A51" s="159" t="s">
        <v>41</v>
      </c>
      <c r="B51" s="159"/>
      <c r="C51" s="159"/>
      <c r="D51" s="159"/>
      <c r="E51" s="7">
        <f>SUM(E5:E22,E27:E39,E48:E50)</f>
        <v>99</v>
      </c>
      <c r="F51" s="7">
        <f aca="true" t="shared" si="22" ref="F51:L51">SUM(F5:F22,F27:F39,F48:F50)</f>
        <v>667</v>
      </c>
      <c r="G51" s="7">
        <f t="shared" si="22"/>
        <v>615</v>
      </c>
      <c r="H51" s="7">
        <f t="shared" si="22"/>
        <v>752</v>
      </c>
      <c r="I51" s="7">
        <f t="shared" si="22"/>
        <v>782</v>
      </c>
      <c r="J51" s="7">
        <f t="shared" si="22"/>
        <v>737</v>
      </c>
      <c r="K51" s="7">
        <f t="shared" si="22"/>
        <v>749</v>
      </c>
      <c r="L51" s="7">
        <f t="shared" si="22"/>
        <v>1771</v>
      </c>
      <c r="M51" s="91">
        <f>SUM(E51:L51)</f>
        <v>6172</v>
      </c>
      <c r="N51" s="8">
        <f>((4*L51)+(3.5*K51)+(3*J51)+(2.5*I51)+(2*H51)+(1.5*G51)+(F51))/M51</f>
        <v>2.748703823720026</v>
      </c>
      <c r="O51" s="40">
        <f>SQRT((16*L51+12.25*K51+9*J51+6.25*I51+4*H51+2.25*G51+F51)/M51-(N51^2))</f>
        <v>1.099308952687611</v>
      </c>
      <c r="P51" s="7">
        <f>SUM(P5:P22,P27:P39,P48:P50)</f>
        <v>3</v>
      </c>
      <c r="Q51" s="7">
        <f>SUM(Q5:Q22,Q27:Q39,Q48:Q50)</f>
        <v>0</v>
      </c>
      <c r="R51" s="9"/>
      <c r="S51" s="1"/>
      <c r="T51" s="90"/>
      <c r="U51" s="90"/>
      <c r="V51" s="90"/>
      <c r="W51" s="90"/>
      <c r="X51" s="90"/>
      <c r="Y51" s="90"/>
      <c r="Z51" s="90"/>
      <c r="AA51" s="90"/>
      <c r="AB51" s="90"/>
      <c r="AC51" s="90"/>
    </row>
    <row r="52" spans="1:29" ht="23.25">
      <c r="A52" s="159" t="s">
        <v>43</v>
      </c>
      <c r="B52" s="159"/>
      <c r="C52" s="159"/>
      <c r="D52" s="159"/>
      <c r="E52" s="8">
        <f>(E51*100)/$M51</f>
        <v>1.6040181464679197</v>
      </c>
      <c r="F52" s="8">
        <f aca="true" t="shared" si="23" ref="F52:L52">(F51*100)/$M51</f>
        <v>10.806869734283863</v>
      </c>
      <c r="G52" s="8">
        <f t="shared" si="23"/>
        <v>9.964355152300714</v>
      </c>
      <c r="H52" s="8">
        <f t="shared" si="23"/>
        <v>12.18405703175632</v>
      </c>
      <c r="I52" s="8">
        <f t="shared" si="23"/>
        <v>12.670123136746598</v>
      </c>
      <c r="J52" s="8">
        <f t="shared" si="23"/>
        <v>11.94102397926118</v>
      </c>
      <c r="K52" s="8">
        <f t="shared" si="23"/>
        <v>12.135450421257291</v>
      </c>
      <c r="L52" s="8">
        <f t="shared" si="23"/>
        <v>28.69410239792612</v>
      </c>
      <c r="M52" s="92">
        <f>((M51-(P51+Q51))*100)/$M51</f>
        <v>99.95139338950098</v>
      </c>
      <c r="N52" s="7"/>
      <c r="O52" s="7"/>
      <c r="P52" s="7">
        <f>(P51*100)/$M51</f>
        <v>0.04860661049902787</v>
      </c>
      <c r="Q52" s="7">
        <f>(Q51*100)/$M51</f>
        <v>0</v>
      </c>
      <c r="R52" s="11"/>
      <c r="S52" s="1"/>
      <c r="T52" s="90"/>
      <c r="U52" s="90"/>
      <c r="V52" s="90"/>
      <c r="W52" s="90"/>
      <c r="X52" s="90"/>
      <c r="Y52" s="90"/>
      <c r="Z52" s="90"/>
      <c r="AA52" s="90"/>
      <c r="AB52" s="90"/>
      <c r="AC52" s="90"/>
    </row>
    <row r="53" spans="1:29" ht="23.25">
      <c r="A53" s="2"/>
      <c r="B53" s="2"/>
      <c r="C53" s="2"/>
      <c r="D53" s="2"/>
      <c r="E53" s="1"/>
      <c r="F53" s="1"/>
      <c r="G53" s="1"/>
      <c r="H53" s="1"/>
      <c r="I53" s="1"/>
      <c r="J53" s="1"/>
      <c r="K53" s="1"/>
      <c r="L53" s="1"/>
      <c r="M53" s="2"/>
      <c r="N53" s="5"/>
      <c r="O53" s="39"/>
      <c r="P53" s="2"/>
      <c r="Q53" s="2"/>
      <c r="R53" s="2"/>
      <c r="S53" s="1"/>
      <c r="T53" s="90"/>
      <c r="U53" s="90"/>
      <c r="V53" s="90"/>
      <c r="W53" s="90"/>
      <c r="X53" s="90"/>
      <c r="Y53" s="90"/>
      <c r="Z53" s="90"/>
      <c r="AA53" s="90"/>
      <c r="AB53" s="90"/>
      <c r="AC53" s="90"/>
    </row>
    <row r="54" spans="19:29" ht="23.25">
      <c r="S54" s="1"/>
      <c r="T54" s="90"/>
      <c r="U54" s="90"/>
      <c r="V54" s="90"/>
      <c r="W54" s="90"/>
      <c r="X54" s="90"/>
      <c r="Y54" s="90"/>
      <c r="Z54" s="90"/>
      <c r="AA54" s="90"/>
      <c r="AB54" s="90"/>
      <c r="AC54" s="90"/>
    </row>
    <row r="55" spans="19:29" ht="23.25">
      <c r="S55" s="1"/>
      <c r="T55" s="90"/>
      <c r="U55" s="90"/>
      <c r="V55" s="90"/>
      <c r="W55" s="90"/>
      <c r="X55" s="90"/>
      <c r="Y55" s="90"/>
      <c r="Z55" s="90"/>
      <c r="AA55" s="90"/>
      <c r="AB55" s="90"/>
      <c r="AC55" s="90"/>
    </row>
    <row r="56" spans="19:29" ht="23.25">
      <c r="S56" s="1"/>
      <c r="T56" s="90"/>
      <c r="U56" s="90"/>
      <c r="V56" s="90"/>
      <c r="W56" s="90"/>
      <c r="X56" s="90"/>
      <c r="Y56" s="90"/>
      <c r="Z56" s="90"/>
      <c r="AA56" s="90"/>
      <c r="AB56" s="90"/>
      <c r="AC56" s="90"/>
    </row>
    <row r="57" spans="19:29" ht="23.25">
      <c r="S57" s="1"/>
      <c r="T57" s="90"/>
      <c r="U57" s="90"/>
      <c r="V57" s="90"/>
      <c r="W57" s="90"/>
      <c r="X57" s="90"/>
      <c r="Y57" s="90"/>
      <c r="Z57" s="90"/>
      <c r="AA57" s="90"/>
      <c r="AB57" s="90"/>
      <c r="AC57" s="90"/>
    </row>
    <row r="58" spans="19:29" ht="23.25">
      <c r="S58" s="1"/>
      <c r="T58" s="90"/>
      <c r="U58" s="90"/>
      <c r="V58" s="90"/>
      <c r="W58" s="90"/>
      <c r="X58" s="90"/>
      <c r="Y58" s="90"/>
      <c r="Z58" s="90"/>
      <c r="AA58" s="90"/>
      <c r="AB58" s="90"/>
      <c r="AC58" s="90"/>
    </row>
    <row r="59" spans="19:29" ht="23.25">
      <c r="S59" s="1"/>
      <c r="T59" s="90"/>
      <c r="U59" s="90"/>
      <c r="V59" s="90"/>
      <c r="W59" s="90"/>
      <c r="X59" s="90"/>
      <c r="Y59" s="90"/>
      <c r="Z59" s="90"/>
      <c r="AA59" s="90"/>
      <c r="AB59" s="90"/>
      <c r="AC59" s="90"/>
    </row>
    <row r="60" spans="19:29" ht="23.25">
      <c r="S60" s="1"/>
      <c r="T60" s="90"/>
      <c r="U60" s="90"/>
      <c r="V60" s="90"/>
      <c r="W60" s="90"/>
      <c r="X60" s="90"/>
      <c r="Y60" s="90"/>
      <c r="Z60" s="90"/>
      <c r="AA60" s="90"/>
      <c r="AB60" s="90"/>
      <c r="AC60" s="90"/>
    </row>
    <row r="61" spans="19:29" ht="23.25">
      <c r="S61" s="1"/>
      <c r="T61" s="90"/>
      <c r="U61" s="90"/>
      <c r="V61" s="90"/>
      <c r="W61" s="90"/>
      <c r="X61" s="90"/>
      <c r="Y61" s="90"/>
      <c r="Z61" s="90"/>
      <c r="AA61" s="90"/>
      <c r="AB61" s="90"/>
      <c r="AC61" s="90"/>
    </row>
    <row r="62" spans="1:18" s="45" customFormat="1" ht="29.25">
      <c r="A62" s="86"/>
      <c r="B62" s="87"/>
      <c r="C62" s="87"/>
      <c r="D62" s="86"/>
      <c r="E62" s="87"/>
      <c r="F62" s="87"/>
      <c r="G62" s="87"/>
      <c r="H62" s="87"/>
      <c r="I62" s="87"/>
      <c r="J62" s="87"/>
      <c r="K62" s="87"/>
      <c r="L62" s="87"/>
      <c r="M62" s="86"/>
      <c r="N62" s="88"/>
      <c r="O62" s="89"/>
      <c r="P62" s="86"/>
      <c r="Q62" s="86"/>
      <c r="R62" s="86"/>
    </row>
    <row r="63" spans="1:18" s="45" customFormat="1" ht="29.25">
      <c r="A63" s="86"/>
      <c r="B63" s="87"/>
      <c r="C63" s="87"/>
      <c r="D63" s="86"/>
      <c r="E63" s="87"/>
      <c r="F63" s="87"/>
      <c r="G63" s="87"/>
      <c r="H63" s="87"/>
      <c r="I63" s="87"/>
      <c r="J63" s="87"/>
      <c r="K63" s="87"/>
      <c r="L63" s="87"/>
      <c r="M63" s="86"/>
      <c r="N63" s="88"/>
      <c r="O63" s="89"/>
      <c r="P63" s="86"/>
      <c r="Q63" s="86"/>
      <c r="R63" s="86"/>
    </row>
    <row r="64" spans="1:18" s="1" customFormat="1" ht="23.25">
      <c r="A64" s="86"/>
      <c r="B64" s="87"/>
      <c r="C64" s="87"/>
      <c r="D64" s="86"/>
      <c r="E64" s="87"/>
      <c r="F64" s="87"/>
      <c r="G64" s="87"/>
      <c r="H64" s="87"/>
      <c r="I64" s="87"/>
      <c r="J64" s="87"/>
      <c r="K64" s="87"/>
      <c r="L64" s="87"/>
      <c r="M64" s="86"/>
      <c r="N64" s="88"/>
      <c r="O64" s="89"/>
      <c r="P64" s="86"/>
      <c r="Q64" s="86"/>
      <c r="R64" s="86"/>
    </row>
    <row r="65" spans="1:18" s="1" customFormat="1" ht="23.25">
      <c r="A65" s="86"/>
      <c r="B65" s="87"/>
      <c r="C65" s="87"/>
      <c r="D65" s="86"/>
      <c r="E65" s="87"/>
      <c r="F65" s="87"/>
      <c r="G65" s="87"/>
      <c r="H65" s="87"/>
      <c r="I65" s="87"/>
      <c r="J65" s="87"/>
      <c r="K65" s="87"/>
      <c r="L65" s="87"/>
      <c r="M65" s="86"/>
      <c r="N65" s="88"/>
      <c r="O65" s="89"/>
      <c r="P65" s="86"/>
      <c r="Q65" s="86"/>
      <c r="R65" s="86"/>
    </row>
    <row r="66" spans="1:18" s="17" customFormat="1" ht="29.25">
      <c r="A66" s="178" t="s">
        <v>52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s="17" customFormat="1" ht="29.25">
      <c r="A67" s="178" t="s">
        <v>653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s="17" customFormat="1" ht="23.25">
      <c r="A68" s="9" t="s">
        <v>107</v>
      </c>
      <c r="B68" s="163" t="s">
        <v>0</v>
      </c>
      <c r="C68" s="163" t="s">
        <v>32</v>
      </c>
      <c r="D68" s="163" t="s">
        <v>29</v>
      </c>
      <c r="E68" s="159" t="s">
        <v>17</v>
      </c>
      <c r="F68" s="159"/>
      <c r="G68" s="159"/>
      <c r="H68" s="159"/>
      <c r="I68" s="159"/>
      <c r="J68" s="159"/>
      <c r="K68" s="159"/>
      <c r="L68" s="159"/>
      <c r="M68" s="9" t="s">
        <v>16</v>
      </c>
      <c r="N68" s="163" t="s">
        <v>20</v>
      </c>
      <c r="O68" s="161" t="s">
        <v>21</v>
      </c>
      <c r="P68" s="68"/>
      <c r="Q68" s="68"/>
      <c r="R68" s="163" t="s">
        <v>3</v>
      </c>
    </row>
    <row r="69" spans="1:18" s="17" customFormat="1" ht="23.25">
      <c r="A69" s="11" t="s">
        <v>108</v>
      </c>
      <c r="B69" s="163"/>
      <c r="C69" s="163"/>
      <c r="D69" s="163"/>
      <c r="E69" s="7">
        <v>0</v>
      </c>
      <c r="F69" s="7">
        <v>1</v>
      </c>
      <c r="G69" s="7">
        <v>1.5</v>
      </c>
      <c r="H69" s="7">
        <v>2</v>
      </c>
      <c r="I69" s="7">
        <v>2.5</v>
      </c>
      <c r="J69" s="7">
        <v>3</v>
      </c>
      <c r="K69" s="7">
        <v>3.5</v>
      </c>
      <c r="L69" s="7">
        <v>4</v>
      </c>
      <c r="M69" s="11" t="s">
        <v>19</v>
      </c>
      <c r="N69" s="163"/>
      <c r="O69" s="161"/>
      <c r="P69" s="69" t="s">
        <v>1</v>
      </c>
      <c r="Q69" s="69" t="s">
        <v>2</v>
      </c>
      <c r="R69" s="163"/>
    </row>
    <row r="70" spans="1:18" s="17" customFormat="1" ht="23.25">
      <c r="A70" s="85" t="s">
        <v>26</v>
      </c>
      <c r="B70" s="71" t="s">
        <v>545</v>
      </c>
      <c r="C70" s="71" t="s">
        <v>546</v>
      </c>
      <c r="D70" s="85" t="s">
        <v>30</v>
      </c>
      <c r="E70" s="7">
        <v>0</v>
      </c>
      <c r="F70" s="7">
        <v>6</v>
      </c>
      <c r="G70" s="7">
        <v>5</v>
      </c>
      <c r="H70" s="7">
        <v>8</v>
      </c>
      <c r="I70" s="7">
        <v>9</v>
      </c>
      <c r="J70" s="7">
        <v>6</v>
      </c>
      <c r="K70" s="7">
        <v>5</v>
      </c>
      <c r="L70" s="7">
        <v>17</v>
      </c>
      <c r="M70" s="91">
        <f>SUM(E70:L70)</f>
        <v>56</v>
      </c>
      <c r="N70" s="8">
        <f aca="true" t="shared" si="24" ref="N70:N83">((4*L70)+(3.5*K70)+(3*J70)+(2.5*I70)+(2*H70)+(1.5*G70)+(F70))/M70</f>
        <v>2.7767857142857144</v>
      </c>
      <c r="O70" s="40">
        <f>SQRT((16*L70+12.25*K70+9*J70+6.25*I70+4*H70+2.25*G70+F70)/M70-(N70^2))</f>
        <v>1.0433447367940842</v>
      </c>
      <c r="P70" s="7">
        <v>0</v>
      </c>
      <c r="Q70" s="7">
        <v>0</v>
      </c>
      <c r="R70" s="7" t="s">
        <v>565</v>
      </c>
    </row>
    <row r="71" spans="1:18" s="17" customFormat="1" ht="23.25">
      <c r="A71" s="16"/>
      <c r="B71" s="71" t="s">
        <v>9</v>
      </c>
      <c r="C71" s="71" t="s">
        <v>259</v>
      </c>
      <c r="D71" s="85" t="s">
        <v>31</v>
      </c>
      <c r="E71" s="7">
        <v>10</v>
      </c>
      <c r="F71" s="7">
        <v>63</v>
      </c>
      <c r="G71" s="7">
        <v>84</v>
      </c>
      <c r="H71" s="7">
        <v>126</v>
      </c>
      <c r="I71" s="7">
        <v>124</v>
      </c>
      <c r="J71" s="7">
        <v>52</v>
      </c>
      <c r="K71" s="7">
        <v>30</v>
      </c>
      <c r="L71" s="7">
        <v>38</v>
      </c>
      <c r="M71" s="91">
        <f aca="true" t="shared" si="25" ref="M71:M76">SUM(E71:L71)</f>
        <v>527</v>
      </c>
      <c r="N71" s="8">
        <f t="shared" si="24"/>
        <v>2.208728652751423</v>
      </c>
      <c r="O71" s="40">
        <f aca="true" t="shared" si="26" ref="O71:O76">SQRT((16*L71+12.25*K71+9*J71+6.25*I71+4*H71+2.25*G71+F71)/M71-(N71^2))</f>
        <v>0.8750601477807393</v>
      </c>
      <c r="P71" s="7">
        <v>0</v>
      </c>
      <c r="Q71" s="7">
        <v>0</v>
      </c>
      <c r="R71" s="7" t="s">
        <v>565</v>
      </c>
    </row>
    <row r="72" spans="1:18" s="17" customFormat="1" ht="23.25">
      <c r="A72" s="20"/>
      <c r="B72" s="71" t="s">
        <v>10</v>
      </c>
      <c r="C72" s="71" t="s">
        <v>342</v>
      </c>
      <c r="D72" s="85" t="s">
        <v>30</v>
      </c>
      <c r="E72" s="7">
        <v>9</v>
      </c>
      <c r="F72" s="7">
        <v>23</v>
      </c>
      <c r="G72" s="7">
        <v>43</v>
      </c>
      <c r="H72" s="7">
        <v>90</v>
      </c>
      <c r="I72" s="7">
        <v>135</v>
      </c>
      <c r="J72" s="7">
        <v>99</v>
      </c>
      <c r="K72" s="7">
        <v>30</v>
      </c>
      <c r="L72" s="7">
        <v>98</v>
      </c>
      <c r="M72" s="91">
        <f t="shared" si="25"/>
        <v>527</v>
      </c>
      <c r="N72" s="8">
        <f t="shared" si="24"/>
        <v>2.6546489563567364</v>
      </c>
      <c r="O72" s="40">
        <f t="shared" si="26"/>
        <v>0.9097261823555683</v>
      </c>
      <c r="P72" s="7">
        <v>0</v>
      </c>
      <c r="Q72" s="7">
        <v>0</v>
      </c>
      <c r="R72" s="7" t="s">
        <v>565</v>
      </c>
    </row>
    <row r="73" spans="1:18" s="17" customFormat="1" ht="23.25">
      <c r="A73" s="20"/>
      <c r="B73" s="71" t="s">
        <v>103</v>
      </c>
      <c r="C73" s="71" t="s">
        <v>343</v>
      </c>
      <c r="D73" s="85" t="s">
        <v>30</v>
      </c>
      <c r="E73" s="7">
        <v>2</v>
      </c>
      <c r="F73" s="7">
        <v>31</v>
      </c>
      <c r="G73" s="7">
        <v>42</v>
      </c>
      <c r="H73" s="7">
        <v>37</v>
      </c>
      <c r="I73" s="7">
        <v>26</v>
      </c>
      <c r="J73" s="7">
        <v>21</v>
      </c>
      <c r="K73" s="7">
        <v>10</v>
      </c>
      <c r="L73" s="7">
        <v>8</v>
      </c>
      <c r="M73" s="91">
        <f t="shared" si="25"/>
        <v>177</v>
      </c>
      <c r="N73" s="8">
        <f t="shared" si="24"/>
        <v>2.0508474576271185</v>
      </c>
      <c r="O73" s="40">
        <f t="shared" si="26"/>
        <v>0.8604373243648855</v>
      </c>
      <c r="P73" s="7">
        <v>0</v>
      </c>
      <c r="Q73" s="7">
        <v>0</v>
      </c>
      <c r="R73" s="7" t="s">
        <v>565</v>
      </c>
    </row>
    <row r="74" spans="1:18" s="17" customFormat="1" ht="23.25">
      <c r="A74" s="20"/>
      <c r="B74" s="71" t="s">
        <v>168</v>
      </c>
      <c r="C74" s="71" t="s">
        <v>344</v>
      </c>
      <c r="D74" s="85" t="s">
        <v>30</v>
      </c>
      <c r="E74" s="7">
        <v>5</v>
      </c>
      <c r="F74" s="7">
        <v>26</v>
      </c>
      <c r="G74" s="7">
        <v>16</v>
      </c>
      <c r="H74" s="7">
        <v>18</v>
      </c>
      <c r="I74" s="7">
        <v>14</v>
      </c>
      <c r="J74" s="7">
        <v>15</v>
      </c>
      <c r="K74" s="7">
        <v>9</v>
      </c>
      <c r="L74" s="7">
        <v>34</v>
      </c>
      <c r="M74" s="91">
        <f>SUM(E74:L74)</f>
        <v>137</v>
      </c>
      <c r="N74" s="8">
        <f>((4*L74)+(3.5*K74)+(3*J74)+(2.5*I74)+(2*H74)+(1.5*G74)+(F74))/M74</f>
        <v>2.434306569343066</v>
      </c>
      <c r="O74" s="40">
        <f>SQRT((16*L74+12.25*K74+9*J74+6.25*I74+4*H74+2.25*G74+F74)/M74-(N74^2))</f>
        <v>1.2049434645370571</v>
      </c>
      <c r="P74" s="7">
        <v>2</v>
      </c>
      <c r="Q74" s="7">
        <v>0</v>
      </c>
      <c r="R74" s="7" t="s">
        <v>565</v>
      </c>
    </row>
    <row r="75" spans="1:18" s="17" customFormat="1" ht="23.25">
      <c r="A75" s="20"/>
      <c r="B75" s="71" t="s">
        <v>214</v>
      </c>
      <c r="C75" s="71" t="s">
        <v>344</v>
      </c>
      <c r="D75" s="85" t="s">
        <v>30</v>
      </c>
      <c r="E75" s="7">
        <v>22</v>
      </c>
      <c r="F75" s="7">
        <v>19</v>
      </c>
      <c r="G75" s="7">
        <v>26</v>
      </c>
      <c r="H75" s="7">
        <v>36</v>
      </c>
      <c r="I75" s="7">
        <v>39</v>
      </c>
      <c r="J75" s="7">
        <v>43</v>
      </c>
      <c r="K75" s="7">
        <v>55</v>
      </c>
      <c r="L75" s="7">
        <v>145</v>
      </c>
      <c r="M75" s="91">
        <f t="shared" si="25"/>
        <v>385</v>
      </c>
      <c r="N75" s="8">
        <f t="shared" si="24"/>
        <v>2.9324675324675327</v>
      </c>
      <c r="O75" s="40">
        <f t="shared" si="26"/>
        <v>1.1790863245047707</v>
      </c>
      <c r="P75" s="7">
        <v>3</v>
      </c>
      <c r="Q75" s="7">
        <v>0</v>
      </c>
      <c r="R75" s="7" t="s">
        <v>565</v>
      </c>
    </row>
    <row r="76" spans="1:18" s="17" customFormat="1" ht="23.25">
      <c r="A76" s="20"/>
      <c r="B76" s="71" t="s">
        <v>169</v>
      </c>
      <c r="C76" s="71" t="s">
        <v>61</v>
      </c>
      <c r="D76" s="85" t="s">
        <v>30</v>
      </c>
      <c r="E76" s="7">
        <v>1</v>
      </c>
      <c r="F76" s="7">
        <v>14</v>
      </c>
      <c r="G76" s="7">
        <v>8</v>
      </c>
      <c r="H76" s="7">
        <v>9</v>
      </c>
      <c r="I76" s="7">
        <v>21</v>
      </c>
      <c r="J76" s="7">
        <v>19</v>
      </c>
      <c r="K76" s="7">
        <v>17</v>
      </c>
      <c r="L76" s="7">
        <v>182</v>
      </c>
      <c r="M76" s="91">
        <f t="shared" si="25"/>
        <v>271</v>
      </c>
      <c r="N76" s="8">
        <f t="shared" si="24"/>
        <v>3.4723247232472323</v>
      </c>
      <c r="O76" s="40">
        <f t="shared" si="26"/>
        <v>0.9072126636373852</v>
      </c>
      <c r="P76" s="7">
        <v>4</v>
      </c>
      <c r="Q76" s="7">
        <v>0</v>
      </c>
      <c r="R76" s="7" t="s">
        <v>565</v>
      </c>
    </row>
    <row r="77" spans="1:18" s="17" customFormat="1" ht="23.25">
      <c r="A77" s="20"/>
      <c r="B77" s="71" t="s">
        <v>547</v>
      </c>
      <c r="C77" s="71" t="s">
        <v>546</v>
      </c>
      <c r="D77" s="85" t="s">
        <v>30</v>
      </c>
      <c r="E77" s="7">
        <v>0</v>
      </c>
      <c r="F77" s="7">
        <v>12</v>
      </c>
      <c r="G77" s="7">
        <v>6</v>
      </c>
      <c r="H77" s="7">
        <v>6</v>
      </c>
      <c r="I77" s="7">
        <v>2</v>
      </c>
      <c r="J77" s="7">
        <v>7</v>
      </c>
      <c r="K77" s="7">
        <v>3</v>
      </c>
      <c r="L77" s="7">
        <v>20</v>
      </c>
      <c r="M77" s="91">
        <f aca="true" t="shared" si="27" ref="M77:M83">SUM(E77:L77)</f>
        <v>56</v>
      </c>
      <c r="N77" s="8">
        <f t="shared" si="24"/>
        <v>2.669642857142857</v>
      </c>
      <c r="O77" s="40">
        <f aca="true" t="shared" si="28" ref="O77:O83">SQRT((16*L77+12.25*K77+9*J77+6.25*I77+4*H77+2.25*G77+F77)/M77-(N77^2))</f>
        <v>1.2147779989507108</v>
      </c>
      <c r="P77" s="7">
        <v>0</v>
      </c>
      <c r="Q77" s="7">
        <v>0</v>
      </c>
      <c r="R77" s="7" t="s">
        <v>566</v>
      </c>
    </row>
    <row r="78" spans="1:18" s="17" customFormat="1" ht="23.25">
      <c r="A78" s="20"/>
      <c r="B78" s="71" t="s">
        <v>104</v>
      </c>
      <c r="C78" s="71" t="s">
        <v>260</v>
      </c>
      <c r="D78" s="85" t="s">
        <v>31</v>
      </c>
      <c r="E78" s="7">
        <v>12</v>
      </c>
      <c r="F78" s="7">
        <v>68</v>
      </c>
      <c r="G78" s="7">
        <v>66</v>
      </c>
      <c r="H78" s="7">
        <v>130</v>
      </c>
      <c r="I78" s="7">
        <v>102</v>
      </c>
      <c r="J78" s="7">
        <v>72</v>
      </c>
      <c r="K78" s="7">
        <v>32</v>
      </c>
      <c r="L78" s="7">
        <v>36</v>
      </c>
      <c r="M78" s="91">
        <f t="shared" si="27"/>
        <v>518</v>
      </c>
      <c r="N78" s="8">
        <f t="shared" si="24"/>
        <v>2.227799227799228</v>
      </c>
      <c r="O78" s="40">
        <f t="shared" si="28"/>
        <v>0.899506182756926</v>
      </c>
      <c r="P78" s="7">
        <v>1</v>
      </c>
      <c r="Q78" s="7">
        <v>8</v>
      </c>
      <c r="R78" s="7" t="s">
        <v>566</v>
      </c>
    </row>
    <row r="79" spans="1:18" s="17" customFormat="1" ht="23.25">
      <c r="A79" s="20"/>
      <c r="B79" s="71" t="s">
        <v>105</v>
      </c>
      <c r="C79" s="71" t="s">
        <v>345</v>
      </c>
      <c r="D79" s="85" t="s">
        <v>30</v>
      </c>
      <c r="E79" s="7">
        <v>13</v>
      </c>
      <c r="F79" s="7">
        <v>18</v>
      </c>
      <c r="G79" s="7">
        <v>27</v>
      </c>
      <c r="H79" s="7">
        <v>90</v>
      </c>
      <c r="I79" s="7">
        <v>145</v>
      </c>
      <c r="J79" s="7">
        <v>95</v>
      </c>
      <c r="K79" s="7">
        <v>41</v>
      </c>
      <c r="L79" s="7">
        <v>85</v>
      </c>
      <c r="M79" s="91">
        <f t="shared" si="27"/>
        <v>514</v>
      </c>
      <c r="N79" s="8">
        <f t="shared" si="24"/>
        <v>2.664396887159533</v>
      </c>
      <c r="O79" s="40">
        <f t="shared" si="28"/>
        <v>0.8967716233390242</v>
      </c>
      <c r="P79" s="7">
        <v>5</v>
      </c>
      <c r="Q79" s="7">
        <v>8</v>
      </c>
      <c r="R79" s="7" t="s">
        <v>566</v>
      </c>
    </row>
    <row r="80" spans="1:18" s="17" customFormat="1" ht="23.25">
      <c r="A80" s="20"/>
      <c r="B80" s="71" t="s">
        <v>106</v>
      </c>
      <c r="C80" s="71" t="s">
        <v>343</v>
      </c>
      <c r="D80" s="85" t="s">
        <v>30</v>
      </c>
      <c r="E80" s="7">
        <v>13</v>
      </c>
      <c r="F80" s="7">
        <v>23</v>
      </c>
      <c r="G80" s="7">
        <v>6</v>
      </c>
      <c r="H80" s="7">
        <v>24</v>
      </c>
      <c r="I80" s="7">
        <v>39</v>
      </c>
      <c r="J80" s="7">
        <v>43</v>
      </c>
      <c r="K80" s="7">
        <v>15</v>
      </c>
      <c r="L80" s="7">
        <v>13</v>
      </c>
      <c r="M80" s="91">
        <f t="shared" si="27"/>
        <v>176</v>
      </c>
      <c r="N80" s="8">
        <f t="shared" si="24"/>
        <v>2.335227272727273</v>
      </c>
      <c r="O80" s="40">
        <f t="shared" si="28"/>
        <v>1.0531920929776972</v>
      </c>
      <c r="P80" s="7">
        <v>2</v>
      </c>
      <c r="Q80" s="7">
        <v>0</v>
      </c>
      <c r="R80" s="7" t="s">
        <v>566</v>
      </c>
    </row>
    <row r="81" spans="1:18" s="17" customFormat="1" ht="23.25">
      <c r="A81" s="20"/>
      <c r="B81" s="71" t="s">
        <v>170</v>
      </c>
      <c r="C81" s="71" t="s">
        <v>346</v>
      </c>
      <c r="D81" s="85" t="s">
        <v>30</v>
      </c>
      <c r="E81" s="7">
        <v>1</v>
      </c>
      <c r="F81" s="7">
        <v>13</v>
      </c>
      <c r="G81" s="7">
        <v>14</v>
      </c>
      <c r="H81" s="7">
        <v>21</v>
      </c>
      <c r="I81" s="7">
        <v>16</v>
      </c>
      <c r="J81" s="7">
        <v>22</v>
      </c>
      <c r="K81" s="7">
        <v>18</v>
      </c>
      <c r="L81" s="7">
        <v>33</v>
      </c>
      <c r="M81" s="91">
        <f>SUM(E81:L81)</f>
        <v>138</v>
      </c>
      <c r="N81" s="8">
        <f>((4*L81)+(3.5*K81)+(3*J81)+(2.5*I81)+(2*H81)+(1.5*G81)+(F81))/M81</f>
        <v>2.7318840579710146</v>
      </c>
      <c r="O81" s="40">
        <f>SQRT((16*L81+12.25*K81+9*J81+6.25*I81+4*H81+2.25*G81+F81)/M81-(N81^2))</f>
        <v>1.0253303113762946</v>
      </c>
      <c r="P81" s="7">
        <v>1</v>
      </c>
      <c r="Q81" s="7">
        <v>0</v>
      </c>
      <c r="R81" s="7" t="s">
        <v>566</v>
      </c>
    </row>
    <row r="82" spans="1:18" s="17" customFormat="1" ht="23.25">
      <c r="A82" s="20"/>
      <c r="B82" s="71" t="s">
        <v>215</v>
      </c>
      <c r="C82" s="71" t="s">
        <v>346</v>
      </c>
      <c r="D82" s="85" t="s">
        <v>30</v>
      </c>
      <c r="E82" s="7">
        <v>7</v>
      </c>
      <c r="F82" s="7">
        <v>38</v>
      </c>
      <c r="G82" s="7">
        <v>44</v>
      </c>
      <c r="H82" s="7">
        <v>52</v>
      </c>
      <c r="I82" s="7">
        <v>65</v>
      </c>
      <c r="J82" s="7">
        <v>50</v>
      </c>
      <c r="K82" s="7">
        <v>36</v>
      </c>
      <c r="L82" s="7">
        <v>90</v>
      </c>
      <c r="M82" s="91">
        <f t="shared" si="27"/>
        <v>382</v>
      </c>
      <c r="N82" s="8">
        <f t="shared" si="24"/>
        <v>2.634816753926702</v>
      </c>
      <c r="O82" s="40">
        <f t="shared" si="28"/>
        <v>1.061347233809025</v>
      </c>
      <c r="P82" s="7">
        <v>6</v>
      </c>
      <c r="Q82" s="7">
        <v>0</v>
      </c>
      <c r="R82" s="7" t="s">
        <v>566</v>
      </c>
    </row>
    <row r="83" spans="1:18" s="17" customFormat="1" ht="23.25">
      <c r="A83" s="18"/>
      <c r="B83" s="71" t="s">
        <v>171</v>
      </c>
      <c r="C83" s="71" t="s">
        <v>61</v>
      </c>
      <c r="D83" s="85" t="s">
        <v>30</v>
      </c>
      <c r="E83" s="7">
        <v>6</v>
      </c>
      <c r="F83" s="7">
        <v>24</v>
      </c>
      <c r="G83" s="7">
        <v>29</v>
      </c>
      <c r="H83" s="7">
        <v>27</v>
      </c>
      <c r="I83" s="7">
        <v>26</v>
      </c>
      <c r="J83" s="7">
        <v>22</v>
      </c>
      <c r="K83" s="7">
        <v>24</v>
      </c>
      <c r="L83" s="7">
        <v>117</v>
      </c>
      <c r="M83" s="91">
        <f t="shared" si="27"/>
        <v>275</v>
      </c>
      <c r="N83" s="8">
        <f t="shared" si="24"/>
        <v>2.9254545454545453</v>
      </c>
      <c r="O83" s="40">
        <f t="shared" si="28"/>
        <v>1.1602849464785765</v>
      </c>
      <c r="P83" s="7">
        <v>0</v>
      </c>
      <c r="Q83" s="7">
        <v>0</v>
      </c>
      <c r="R83" s="7" t="s">
        <v>566</v>
      </c>
    </row>
    <row r="84" spans="1:18" s="45" customFormat="1" ht="29.25">
      <c r="A84" s="43"/>
      <c r="B84" s="120"/>
      <c r="C84" s="120"/>
      <c r="D84" s="130"/>
      <c r="E84" s="12"/>
      <c r="F84" s="12"/>
      <c r="G84" s="12"/>
      <c r="H84" s="12"/>
      <c r="I84" s="12"/>
      <c r="J84" s="12"/>
      <c r="K84" s="12"/>
      <c r="L84" s="12"/>
      <c r="M84" s="113"/>
      <c r="N84" s="13"/>
      <c r="O84" s="37"/>
      <c r="P84" s="12"/>
      <c r="Q84" s="12"/>
      <c r="R84" s="12"/>
    </row>
    <row r="85" spans="1:18" s="1" customFormat="1" ht="29.25">
      <c r="A85" s="178" t="s">
        <v>52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s="1" customFormat="1" ht="29.25">
      <c r="A86" s="178" t="s">
        <v>556</v>
      </c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s="1" customFormat="1" ht="23.25">
      <c r="A87" s="9" t="s">
        <v>107</v>
      </c>
      <c r="B87" s="163" t="s">
        <v>0</v>
      </c>
      <c r="C87" s="163" t="s">
        <v>32</v>
      </c>
      <c r="D87" s="163" t="s">
        <v>29</v>
      </c>
      <c r="E87" s="159" t="s">
        <v>17</v>
      </c>
      <c r="F87" s="159"/>
      <c r="G87" s="159"/>
      <c r="H87" s="159"/>
      <c r="I87" s="159"/>
      <c r="J87" s="159"/>
      <c r="K87" s="159"/>
      <c r="L87" s="159"/>
      <c r="M87" s="9" t="s">
        <v>16</v>
      </c>
      <c r="N87" s="163" t="s">
        <v>20</v>
      </c>
      <c r="O87" s="161" t="s">
        <v>21</v>
      </c>
      <c r="P87" s="68"/>
      <c r="Q87" s="68"/>
      <c r="R87" s="163" t="s">
        <v>3</v>
      </c>
    </row>
    <row r="88" spans="1:18" s="1" customFormat="1" ht="23.25">
      <c r="A88" s="11" t="s">
        <v>108</v>
      </c>
      <c r="B88" s="163"/>
      <c r="C88" s="163"/>
      <c r="D88" s="163"/>
      <c r="E88" s="7">
        <v>0</v>
      </c>
      <c r="F88" s="7">
        <v>1</v>
      </c>
      <c r="G88" s="7">
        <v>1.5</v>
      </c>
      <c r="H88" s="7">
        <v>2</v>
      </c>
      <c r="I88" s="7">
        <v>2.5</v>
      </c>
      <c r="J88" s="7">
        <v>3</v>
      </c>
      <c r="K88" s="7">
        <v>3.5</v>
      </c>
      <c r="L88" s="7">
        <v>4</v>
      </c>
      <c r="M88" s="11" t="s">
        <v>19</v>
      </c>
      <c r="N88" s="163"/>
      <c r="O88" s="161"/>
      <c r="P88" s="69" t="s">
        <v>1</v>
      </c>
      <c r="Q88" s="69" t="s">
        <v>2</v>
      </c>
      <c r="R88" s="163"/>
    </row>
    <row r="89" spans="1:18" s="1" customFormat="1" ht="23.25">
      <c r="A89" s="133" t="s">
        <v>548</v>
      </c>
      <c r="B89" s="85" t="s">
        <v>654</v>
      </c>
      <c r="C89" s="71" t="s">
        <v>546</v>
      </c>
      <c r="D89" s="85" t="s">
        <v>30</v>
      </c>
      <c r="E89" s="7">
        <v>5</v>
      </c>
      <c r="F89" s="7">
        <v>13</v>
      </c>
      <c r="G89" s="7">
        <v>6</v>
      </c>
      <c r="H89" s="7">
        <v>29</v>
      </c>
      <c r="I89" s="7">
        <v>12</v>
      </c>
      <c r="J89" s="7">
        <v>3</v>
      </c>
      <c r="K89" s="7">
        <v>6</v>
      </c>
      <c r="L89" s="7">
        <v>3</v>
      </c>
      <c r="M89" s="91">
        <f aca="true" t="shared" si="29" ref="M89:M98">SUM(E89:L89)</f>
        <v>77</v>
      </c>
      <c r="N89" s="8">
        <f aca="true" t="shared" si="30" ref="N89:N104">((4*L89)+(3.5*K89)+(3*J89)+(2.5*I89)+(2*H89)+(1.5*G89)+(F89))/M89</f>
        <v>1.974025974025974</v>
      </c>
      <c r="O89" s="40">
        <f aca="true" t="shared" si="31" ref="O89:O98">SQRT((16*L89+12.25*K89+9*J89+6.25*I89+4*H89+2.25*G89+F89)/M89-(N89^2))</f>
        <v>0.9254556753932396</v>
      </c>
      <c r="P89" s="77">
        <v>0</v>
      </c>
      <c r="Q89" s="77">
        <v>0</v>
      </c>
      <c r="R89" s="7" t="s">
        <v>567</v>
      </c>
    </row>
    <row r="90" spans="1:18" s="1" customFormat="1" ht="23.25">
      <c r="A90" s="9" t="s">
        <v>18</v>
      </c>
      <c r="B90" s="85" t="s">
        <v>15</v>
      </c>
      <c r="C90" s="71" t="s">
        <v>280</v>
      </c>
      <c r="D90" s="85" t="s">
        <v>31</v>
      </c>
      <c r="E90" s="7">
        <v>51</v>
      </c>
      <c r="F90" s="7">
        <v>71</v>
      </c>
      <c r="G90" s="7">
        <v>124</v>
      </c>
      <c r="H90" s="7">
        <v>105</v>
      </c>
      <c r="I90" s="7">
        <v>54</v>
      </c>
      <c r="J90" s="7">
        <v>42</v>
      </c>
      <c r="K90" s="7">
        <v>27</v>
      </c>
      <c r="L90" s="7">
        <v>49</v>
      </c>
      <c r="M90" s="91">
        <f t="shared" si="29"/>
        <v>523</v>
      </c>
      <c r="N90" s="8">
        <f t="shared" si="30"/>
        <v>1.9474187380497132</v>
      </c>
      <c r="O90" s="40">
        <f t="shared" si="31"/>
        <v>1.0859823119317449</v>
      </c>
      <c r="P90" s="77">
        <v>1</v>
      </c>
      <c r="Q90" s="77">
        <v>3</v>
      </c>
      <c r="R90" s="7" t="s">
        <v>567</v>
      </c>
    </row>
    <row r="91" spans="1:18" s="1" customFormat="1" ht="23.25">
      <c r="A91" s="10"/>
      <c r="B91" s="85" t="s">
        <v>45</v>
      </c>
      <c r="C91" s="71" t="s">
        <v>362</v>
      </c>
      <c r="D91" s="85" t="s">
        <v>30</v>
      </c>
      <c r="E91" s="7">
        <v>14</v>
      </c>
      <c r="F91" s="7">
        <v>48</v>
      </c>
      <c r="G91" s="7">
        <v>117</v>
      </c>
      <c r="H91" s="7">
        <v>120</v>
      </c>
      <c r="I91" s="7">
        <v>103</v>
      </c>
      <c r="J91" s="7">
        <v>53</v>
      </c>
      <c r="K91" s="7">
        <v>35</v>
      </c>
      <c r="L91" s="7">
        <v>38</v>
      </c>
      <c r="M91" s="91">
        <f t="shared" si="29"/>
        <v>528</v>
      </c>
      <c r="N91" s="8">
        <f t="shared" si="30"/>
        <v>2.1865530303030303</v>
      </c>
      <c r="O91" s="40">
        <f t="shared" si="31"/>
        <v>0.8965152723470047</v>
      </c>
      <c r="P91" s="77">
        <v>0</v>
      </c>
      <c r="Q91" s="77">
        <v>0</v>
      </c>
      <c r="R91" s="7" t="s">
        <v>567</v>
      </c>
    </row>
    <row r="92" spans="1:18" s="1" customFormat="1" ht="23.25">
      <c r="A92" s="10"/>
      <c r="B92" s="85" t="s">
        <v>172</v>
      </c>
      <c r="C92" s="71" t="s">
        <v>363</v>
      </c>
      <c r="D92" s="85" t="s">
        <v>30</v>
      </c>
      <c r="E92" s="7">
        <v>12</v>
      </c>
      <c r="F92" s="7">
        <v>17</v>
      </c>
      <c r="G92" s="7">
        <v>12</v>
      </c>
      <c r="H92" s="7">
        <v>26</v>
      </c>
      <c r="I92" s="7">
        <v>17</v>
      </c>
      <c r="J92" s="7">
        <v>14</v>
      </c>
      <c r="K92" s="7">
        <v>8</v>
      </c>
      <c r="L92" s="7">
        <v>4</v>
      </c>
      <c r="M92" s="91">
        <f t="shared" si="29"/>
        <v>110</v>
      </c>
      <c r="N92" s="8">
        <f t="shared" si="30"/>
        <v>1.959090909090909</v>
      </c>
      <c r="O92" s="40">
        <f t="shared" si="31"/>
        <v>1.0447527288611456</v>
      </c>
      <c r="P92" s="77">
        <v>0</v>
      </c>
      <c r="Q92" s="77">
        <v>7</v>
      </c>
      <c r="R92" s="7" t="s">
        <v>567</v>
      </c>
    </row>
    <row r="93" spans="1:18" s="1" customFormat="1" ht="23.25">
      <c r="A93" s="10"/>
      <c r="B93" s="85" t="s">
        <v>222</v>
      </c>
      <c r="C93" s="71" t="s">
        <v>364</v>
      </c>
      <c r="D93" s="85" t="s">
        <v>30</v>
      </c>
      <c r="E93" s="7">
        <v>0</v>
      </c>
      <c r="F93" s="7">
        <v>0</v>
      </c>
      <c r="G93" s="7">
        <v>0</v>
      </c>
      <c r="H93" s="7">
        <v>0</v>
      </c>
      <c r="I93" s="7">
        <v>5</v>
      </c>
      <c r="J93" s="7">
        <v>3</v>
      </c>
      <c r="K93" s="7">
        <v>22</v>
      </c>
      <c r="L93" s="7">
        <v>46</v>
      </c>
      <c r="M93" s="91">
        <f t="shared" si="29"/>
        <v>76</v>
      </c>
      <c r="N93" s="8">
        <f t="shared" si="30"/>
        <v>3.7171052631578947</v>
      </c>
      <c r="O93" s="40">
        <f t="shared" si="31"/>
        <v>0.4240742728811406</v>
      </c>
      <c r="P93" s="77">
        <v>0</v>
      </c>
      <c r="Q93" s="77">
        <v>0</v>
      </c>
      <c r="R93" s="7" t="s">
        <v>567</v>
      </c>
    </row>
    <row r="94" spans="1:18" s="1" customFormat="1" ht="23.25">
      <c r="A94" s="10"/>
      <c r="B94" s="85" t="s">
        <v>223</v>
      </c>
      <c r="C94" s="71" t="s">
        <v>364</v>
      </c>
      <c r="D94" s="85" t="s">
        <v>31</v>
      </c>
      <c r="E94" s="7">
        <v>0</v>
      </c>
      <c r="F94" s="7">
        <v>1</v>
      </c>
      <c r="G94" s="7">
        <v>18</v>
      </c>
      <c r="H94" s="7">
        <v>43</v>
      </c>
      <c r="I94" s="7">
        <v>77</v>
      </c>
      <c r="J94" s="7">
        <v>75</v>
      </c>
      <c r="K94" s="7">
        <v>63</v>
      </c>
      <c r="L94" s="7">
        <v>168</v>
      </c>
      <c r="M94" s="91">
        <f t="shared" si="29"/>
        <v>445</v>
      </c>
      <c r="N94" s="8">
        <f t="shared" si="30"/>
        <v>3.2</v>
      </c>
      <c r="O94" s="40">
        <f t="shared" si="31"/>
        <v>0.7828211729150166</v>
      </c>
      <c r="P94" s="77">
        <v>1</v>
      </c>
      <c r="Q94" s="77">
        <v>0</v>
      </c>
      <c r="R94" s="7" t="s">
        <v>567</v>
      </c>
    </row>
    <row r="95" spans="1:18" s="1" customFormat="1" ht="23.25">
      <c r="A95" s="10"/>
      <c r="B95" s="85" t="s">
        <v>173</v>
      </c>
      <c r="C95" s="71" t="s">
        <v>361</v>
      </c>
      <c r="D95" s="85" t="s">
        <v>30</v>
      </c>
      <c r="E95" s="7">
        <v>2</v>
      </c>
      <c r="F95" s="7">
        <v>7</v>
      </c>
      <c r="G95" s="7">
        <v>4</v>
      </c>
      <c r="H95" s="7">
        <v>3</v>
      </c>
      <c r="I95" s="7">
        <v>7</v>
      </c>
      <c r="J95" s="7">
        <v>16</v>
      </c>
      <c r="K95" s="7">
        <v>15</v>
      </c>
      <c r="L95" s="7">
        <v>24</v>
      </c>
      <c r="M95" s="91">
        <f t="shared" si="29"/>
        <v>78</v>
      </c>
      <c r="N95" s="8">
        <f t="shared" si="30"/>
        <v>2.9871794871794872</v>
      </c>
      <c r="O95" s="40">
        <f t="shared" si="31"/>
        <v>1.0590705860545326</v>
      </c>
      <c r="P95" s="77">
        <v>2</v>
      </c>
      <c r="Q95" s="77">
        <v>0</v>
      </c>
      <c r="R95" s="7" t="s">
        <v>567</v>
      </c>
    </row>
    <row r="96" spans="1:18" s="1" customFormat="1" ht="23.25">
      <c r="A96" s="10"/>
      <c r="B96" s="85" t="s">
        <v>457</v>
      </c>
      <c r="C96" s="71" t="s">
        <v>61</v>
      </c>
      <c r="D96" s="85" t="s">
        <v>30</v>
      </c>
      <c r="E96" s="7">
        <v>6</v>
      </c>
      <c r="F96" s="7">
        <v>11</v>
      </c>
      <c r="G96" s="7">
        <v>16</v>
      </c>
      <c r="H96" s="7">
        <v>21</v>
      </c>
      <c r="I96" s="7">
        <v>37</v>
      </c>
      <c r="J96" s="7">
        <v>61</v>
      </c>
      <c r="K96" s="7">
        <v>74</v>
      </c>
      <c r="L96" s="7">
        <v>261</v>
      </c>
      <c r="M96" s="91">
        <f t="shared" si="29"/>
        <v>487</v>
      </c>
      <c r="N96" s="8">
        <f t="shared" si="30"/>
        <v>3.3993839835728954</v>
      </c>
      <c r="O96" s="40">
        <f t="shared" si="31"/>
        <v>0.8669967697505268</v>
      </c>
      <c r="P96" s="77">
        <v>3</v>
      </c>
      <c r="Q96" s="77">
        <v>0</v>
      </c>
      <c r="R96" s="7" t="s">
        <v>567</v>
      </c>
    </row>
    <row r="97" spans="1:18" s="1" customFormat="1" ht="23.25">
      <c r="A97" s="10"/>
      <c r="B97" s="85" t="s">
        <v>655</v>
      </c>
      <c r="C97" s="71" t="s">
        <v>546</v>
      </c>
      <c r="D97" s="85" t="s">
        <v>30</v>
      </c>
      <c r="E97" s="7">
        <v>6</v>
      </c>
      <c r="F97" s="7">
        <v>2</v>
      </c>
      <c r="G97" s="7">
        <v>11</v>
      </c>
      <c r="H97" s="7">
        <v>8</v>
      </c>
      <c r="I97" s="7">
        <v>8</v>
      </c>
      <c r="J97" s="7">
        <v>22</v>
      </c>
      <c r="K97" s="7">
        <v>7</v>
      </c>
      <c r="L97" s="7">
        <v>13</v>
      </c>
      <c r="M97" s="91">
        <f t="shared" si="29"/>
        <v>77</v>
      </c>
      <c r="N97" s="8">
        <f t="shared" si="30"/>
        <v>2.5584415584415585</v>
      </c>
      <c r="O97" s="40">
        <f t="shared" si="31"/>
        <v>1.1194097063811927</v>
      </c>
      <c r="P97" s="77">
        <v>0</v>
      </c>
      <c r="Q97" s="77">
        <v>0</v>
      </c>
      <c r="R97" s="7" t="s">
        <v>568</v>
      </c>
    </row>
    <row r="98" spans="1:18" s="1" customFormat="1" ht="23.25">
      <c r="A98" s="10"/>
      <c r="B98" s="85" t="s">
        <v>174</v>
      </c>
      <c r="C98" s="71" t="s">
        <v>281</v>
      </c>
      <c r="D98" s="85" t="s">
        <v>31</v>
      </c>
      <c r="E98" s="7">
        <v>42</v>
      </c>
      <c r="F98" s="7">
        <v>67</v>
      </c>
      <c r="G98" s="7">
        <v>104</v>
      </c>
      <c r="H98" s="7">
        <v>113</v>
      </c>
      <c r="I98" s="7">
        <v>56</v>
      </c>
      <c r="J98" s="7">
        <v>37</v>
      </c>
      <c r="K98" s="7">
        <v>43</v>
      </c>
      <c r="L98" s="7">
        <v>57</v>
      </c>
      <c r="M98" s="91">
        <f t="shared" si="29"/>
        <v>519</v>
      </c>
      <c r="N98" s="8">
        <f t="shared" si="30"/>
        <v>2.078034682080925</v>
      </c>
      <c r="O98" s="40">
        <f t="shared" si="31"/>
        <v>1.104893298517686</v>
      </c>
      <c r="P98" s="77">
        <v>0</v>
      </c>
      <c r="Q98" s="77">
        <v>9</v>
      </c>
      <c r="R98" s="7" t="s">
        <v>568</v>
      </c>
    </row>
    <row r="99" spans="1:18" s="1" customFormat="1" ht="23.25">
      <c r="A99" s="146"/>
      <c r="B99" s="71" t="s">
        <v>175</v>
      </c>
      <c r="C99" s="71" t="s">
        <v>366</v>
      </c>
      <c r="D99" s="85" t="s">
        <v>30</v>
      </c>
      <c r="E99" s="7">
        <v>20</v>
      </c>
      <c r="F99" s="7">
        <v>174</v>
      </c>
      <c r="G99" s="7">
        <v>92</v>
      </c>
      <c r="H99" s="7">
        <v>81</v>
      </c>
      <c r="I99" s="7">
        <v>47</v>
      </c>
      <c r="J99" s="7">
        <v>36</v>
      </c>
      <c r="K99" s="7">
        <v>40</v>
      </c>
      <c r="L99" s="7">
        <v>35</v>
      </c>
      <c r="M99" s="91">
        <f aca="true" t="shared" si="32" ref="M99:M104">SUM(E99:L99)</f>
        <v>525</v>
      </c>
      <c r="N99" s="8">
        <f t="shared" si="30"/>
        <v>1.8657142857142857</v>
      </c>
      <c r="O99" s="40">
        <f aca="true" t="shared" si="33" ref="O99:O104">SQRT((16*L99+12.25*K99+9*J99+6.25*I99+4*H99+2.25*G99+F99)/M99-(N99^2))</f>
        <v>1.0191339527291994</v>
      </c>
      <c r="P99" s="7">
        <v>0</v>
      </c>
      <c r="Q99" s="7">
        <v>3</v>
      </c>
      <c r="R99" s="7" t="s">
        <v>568</v>
      </c>
    </row>
    <row r="100" spans="1:18" s="1" customFormat="1" ht="23.25">
      <c r="A100" s="10"/>
      <c r="B100" s="71" t="s">
        <v>176</v>
      </c>
      <c r="C100" s="71" t="s">
        <v>367</v>
      </c>
      <c r="D100" s="85" t="s">
        <v>30</v>
      </c>
      <c r="E100" s="7">
        <v>13</v>
      </c>
      <c r="F100" s="7">
        <v>8</v>
      </c>
      <c r="G100" s="7">
        <v>23</v>
      </c>
      <c r="H100" s="7">
        <v>19</v>
      </c>
      <c r="I100" s="7">
        <v>12</v>
      </c>
      <c r="J100" s="7">
        <v>18</v>
      </c>
      <c r="K100" s="7">
        <v>4</v>
      </c>
      <c r="L100" s="7">
        <v>17</v>
      </c>
      <c r="M100" s="91">
        <f t="shared" si="32"/>
        <v>114</v>
      </c>
      <c r="N100" s="8">
        <f t="shared" si="30"/>
        <v>2.162280701754386</v>
      </c>
      <c r="O100" s="40">
        <f t="shared" si="33"/>
        <v>1.1874630447344594</v>
      </c>
      <c r="P100" s="7">
        <v>1</v>
      </c>
      <c r="Q100" s="7">
        <v>2</v>
      </c>
      <c r="R100" s="7" t="s">
        <v>568</v>
      </c>
    </row>
    <row r="101" spans="1:18" s="1" customFormat="1" ht="23.25">
      <c r="A101" s="10"/>
      <c r="B101" s="71" t="s">
        <v>224</v>
      </c>
      <c r="C101" s="71" t="s">
        <v>368</v>
      </c>
      <c r="D101" s="85" t="s">
        <v>30</v>
      </c>
      <c r="E101" s="7">
        <v>2</v>
      </c>
      <c r="F101" s="7">
        <v>0</v>
      </c>
      <c r="G101" s="7">
        <v>0</v>
      </c>
      <c r="H101" s="7">
        <v>1</v>
      </c>
      <c r="I101" s="7">
        <v>1</v>
      </c>
      <c r="J101" s="7">
        <v>3</v>
      </c>
      <c r="K101" s="7">
        <v>13</v>
      </c>
      <c r="L101" s="7">
        <v>57</v>
      </c>
      <c r="M101" s="91">
        <f t="shared" si="32"/>
        <v>77</v>
      </c>
      <c r="N101" s="8">
        <f>((4*L101)+(3.5*K101)+(3*J101)+(2.5*I101)+(2*H101)+(1.5*G101)+(F101))/M101</f>
        <v>3.727272727272727</v>
      </c>
      <c r="O101" s="40">
        <f>SQRT((16*L101+12.25*K101+9*J101+6.25*I101+4*H101+2.25*G101+F101)/M101-(N101^2))</f>
        <v>0.7096068718895164</v>
      </c>
      <c r="P101" s="7">
        <v>0</v>
      </c>
      <c r="Q101" s="7">
        <v>0</v>
      </c>
      <c r="R101" s="7" t="s">
        <v>568</v>
      </c>
    </row>
    <row r="102" spans="1:18" s="1" customFormat="1" ht="23.25">
      <c r="A102" s="10"/>
      <c r="B102" s="71" t="s">
        <v>225</v>
      </c>
      <c r="C102" s="71" t="s">
        <v>368</v>
      </c>
      <c r="D102" s="85" t="s">
        <v>30</v>
      </c>
      <c r="E102" s="7">
        <v>11</v>
      </c>
      <c r="F102" s="7">
        <v>100</v>
      </c>
      <c r="G102" s="7">
        <v>70</v>
      </c>
      <c r="H102" s="7">
        <v>60</v>
      </c>
      <c r="I102" s="7">
        <v>78</v>
      </c>
      <c r="J102" s="7">
        <v>50</v>
      </c>
      <c r="K102" s="7">
        <v>28</v>
      </c>
      <c r="L102" s="7">
        <v>51</v>
      </c>
      <c r="M102" s="91">
        <f t="shared" si="32"/>
        <v>448</v>
      </c>
      <c r="N102" s="8">
        <f>((4*L102)+(3.5*K102)+(3*J102)+(2.5*I102)+(2*H102)+(1.5*G102)+(F102))/M102</f>
        <v>2.169642857142857</v>
      </c>
      <c r="O102" s="40">
        <f>SQRT((16*L102+12.25*K102+9*J102+6.25*I102+4*H102+2.25*G102+F102)/M102-(N102^2))</f>
        <v>1.0405904304180156</v>
      </c>
      <c r="P102" s="7">
        <v>3</v>
      </c>
      <c r="Q102" s="7">
        <v>0</v>
      </c>
      <c r="R102" s="7" t="s">
        <v>568</v>
      </c>
    </row>
    <row r="103" spans="1:18" s="45" customFormat="1" ht="29.25">
      <c r="A103" s="10"/>
      <c r="B103" s="71" t="s">
        <v>177</v>
      </c>
      <c r="C103" s="71" t="s">
        <v>365</v>
      </c>
      <c r="D103" s="85" t="s">
        <v>30</v>
      </c>
      <c r="E103" s="7">
        <v>7</v>
      </c>
      <c r="F103" s="7">
        <v>6</v>
      </c>
      <c r="G103" s="7">
        <v>3</v>
      </c>
      <c r="H103" s="7">
        <v>13</v>
      </c>
      <c r="I103" s="7">
        <v>9</v>
      </c>
      <c r="J103" s="7">
        <v>10</v>
      </c>
      <c r="K103" s="7">
        <v>8</v>
      </c>
      <c r="L103" s="7">
        <v>24</v>
      </c>
      <c r="M103" s="91">
        <f t="shared" si="32"/>
        <v>80</v>
      </c>
      <c r="N103" s="8">
        <f t="shared" si="30"/>
        <v>2.6625</v>
      </c>
      <c r="O103" s="40">
        <f t="shared" si="33"/>
        <v>1.2544296512758293</v>
      </c>
      <c r="P103" s="7">
        <v>0</v>
      </c>
      <c r="Q103" s="7">
        <v>0</v>
      </c>
      <c r="R103" s="7" t="s">
        <v>568</v>
      </c>
    </row>
    <row r="104" spans="1:18" s="45" customFormat="1" ht="29.25">
      <c r="A104" s="11"/>
      <c r="B104" s="71" t="s">
        <v>656</v>
      </c>
      <c r="C104" s="71" t="s">
        <v>61</v>
      </c>
      <c r="D104" s="85" t="s">
        <v>30</v>
      </c>
      <c r="E104" s="7">
        <v>10</v>
      </c>
      <c r="F104" s="7">
        <v>24</v>
      </c>
      <c r="G104" s="7">
        <v>24</v>
      </c>
      <c r="H104" s="7">
        <v>41</v>
      </c>
      <c r="I104" s="7">
        <v>58</v>
      </c>
      <c r="J104" s="7">
        <v>72</v>
      </c>
      <c r="K104" s="7">
        <v>55</v>
      </c>
      <c r="L104" s="7">
        <v>201</v>
      </c>
      <c r="M104" s="91">
        <f t="shared" si="32"/>
        <v>485</v>
      </c>
      <c r="N104" s="8">
        <f t="shared" si="30"/>
        <v>3.0917525773195877</v>
      </c>
      <c r="O104" s="40">
        <f t="shared" si="33"/>
        <v>1.0215886257321565</v>
      </c>
      <c r="P104" s="7">
        <v>6</v>
      </c>
      <c r="Q104" s="7">
        <v>0</v>
      </c>
      <c r="R104" s="7" t="s">
        <v>568</v>
      </c>
    </row>
    <row r="105" spans="1:18" s="1" customFormat="1" ht="26.25">
      <c r="A105" s="165" t="s">
        <v>52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</row>
    <row r="106" spans="1:18" s="1" customFormat="1" ht="26.25">
      <c r="A106" s="165" t="s">
        <v>556</v>
      </c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</row>
    <row r="107" spans="1:18" s="1" customFormat="1" ht="23.25">
      <c r="A107" s="9" t="s">
        <v>107</v>
      </c>
      <c r="B107" s="163" t="s">
        <v>0</v>
      </c>
      <c r="C107" s="163" t="s">
        <v>32</v>
      </c>
      <c r="D107" s="163" t="s">
        <v>29</v>
      </c>
      <c r="E107" s="159" t="s">
        <v>17</v>
      </c>
      <c r="F107" s="159"/>
      <c r="G107" s="159"/>
      <c r="H107" s="159"/>
      <c r="I107" s="159"/>
      <c r="J107" s="159"/>
      <c r="K107" s="159"/>
      <c r="L107" s="159"/>
      <c r="M107" s="9" t="s">
        <v>16</v>
      </c>
      <c r="N107" s="163" t="s">
        <v>20</v>
      </c>
      <c r="O107" s="161" t="s">
        <v>21</v>
      </c>
      <c r="P107" s="68"/>
      <c r="Q107" s="68"/>
      <c r="R107" s="163" t="s">
        <v>3</v>
      </c>
    </row>
    <row r="108" spans="1:18" s="1" customFormat="1" ht="23.25">
      <c r="A108" s="11" t="s">
        <v>108</v>
      </c>
      <c r="B108" s="163"/>
      <c r="C108" s="163"/>
      <c r="D108" s="163"/>
      <c r="E108" s="7">
        <v>0</v>
      </c>
      <c r="F108" s="7">
        <v>1</v>
      </c>
      <c r="G108" s="7">
        <v>1.5</v>
      </c>
      <c r="H108" s="7">
        <v>2</v>
      </c>
      <c r="I108" s="7">
        <v>2.5</v>
      </c>
      <c r="J108" s="7">
        <v>3</v>
      </c>
      <c r="K108" s="7">
        <v>3.5</v>
      </c>
      <c r="L108" s="7">
        <v>4</v>
      </c>
      <c r="M108" s="11" t="s">
        <v>19</v>
      </c>
      <c r="N108" s="163"/>
      <c r="O108" s="161"/>
      <c r="P108" s="69" t="s">
        <v>1</v>
      </c>
      <c r="Q108" s="69" t="s">
        <v>2</v>
      </c>
      <c r="R108" s="163"/>
    </row>
    <row r="109" spans="1:18" s="1" customFormat="1" ht="23.25">
      <c r="A109" s="133" t="s">
        <v>660</v>
      </c>
      <c r="B109" s="71" t="s">
        <v>237</v>
      </c>
      <c r="C109" s="71" t="s">
        <v>302</v>
      </c>
      <c r="D109" s="85" t="s">
        <v>31</v>
      </c>
      <c r="E109" s="7">
        <v>14</v>
      </c>
      <c r="F109" s="7">
        <v>9</v>
      </c>
      <c r="G109" s="7">
        <v>12</v>
      </c>
      <c r="H109" s="7">
        <v>53</v>
      </c>
      <c r="I109" s="7">
        <v>107</v>
      </c>
      <c r="J109" s="7">
        <v>134</v>
      </c>
      <c r="K109" s="7">
        <v>124</v>
      </c>
      <c r="L109" s="7">
        <v>100</v>
      </c>
      <c r="M109" s="91">
        <f>SUM(E109:L109)</f>
        <v>553</v>
      </c>
      <c r="N109" s="8">
        <f>((4*L109)+(3.5*K109)+(3*J109)+(2.5*I109)+(2*H109)+(1.5*G109)+(F109))/M109</f>
        <v>2.9593128390596743</v>
      </c>
      <c r="O109" s="40">
        <f>SQRT((16*L109+12.25*K109+9*J109+6.25*I109+4*H109+2.25*G109+F109)/M109-(N109^2))</f>
        <v>0.8492465960923243</v>
      </c>
      <c r="P109" s="7">
        <v>0</v>
      </c>
      <c r="Q109" s="7">
        <v>0</v>
      </c>
      <c r="R109" s="7" t="s">
        <v>569</v>
      </c>
    </row>
    <row r="110" spans="1:18" s="1" customFormat="1" ht="23.25">
      <c r="A110" s="10"/>
      <c r="B110" s="71" t="s">
        <v>238</v>
      </c>
      <c r="C110" s="71" t="s">
        <v>386</v>
      </c>
      <c r="D110" s="85" t="s">
        <v>30</v>
      </c>
      <c r="E110" s="7">
        <v>5</v>
      </c>
      <c r="F110" s="7">
        <v>25</v>
      </c>
      <c r="G110" s="7">
        <v>7</v>
      </c>
      <c r="H110" s="7">
        <v>11</v>
      </c>
      <c r="I110" s="7">
        <v>17</v>
      </c>
      <c r="J110" s="7">
        <v>9</v>
      </c>
      <c r="K110" s="7">
        <v>7</v>
      </c>
      <c r="L110" s="7">
        <v>14</v>
      </c>
      <c r="M110" s="91">
        <f>SUM(E110:L110)</f>
        <v>95</v>
      </c>
      <c r="N110" s="8">
        <f>((4*L110)+(3.5*K110)+(3*J110)+(2.5*I110)+(2*H110)+(1.5*G110)+(F110))/M110</f>
        <v>2.1842105263157894</v>
      </c>
      <c r="O110" s="40">
        <f>SQRT((16*L110+12.25*K110+9*J110+6.25*I110+4*H110+2.25*G110+F110)/M110-(N110^2))</f>
        <v>1.1631459870788439</v>
      </c>
      <c r="P110" s="7">
        <v>0</v>
      </c>
      <c r="Q110" s="7">
        <v>0</v>
      </c>
      <c r="R110" s="7" t="s">
        <v>569</v>
      </c>
    </row>
    <row r="111" spans="1:18" s="1" customFormat="1" ht="23.25">
      <c r="A111" s="10"/>
      <c r="B111" s="71" t="s">
        <v>387</v>
      </c>
      <c r="C111" s="71" t="s">
        <v>388</v>
      </c>
      <c r="D111" s="85" t="s">
        <v>30</v>
      </c>
      <c r="E111" s="7">
        <v>0</v>
      </c>
      <c r="F111" s="7">
        <v>0</v>
      </c>
      <c r="G111" s="7">
        <v>0</v>
      </c>
      <c r="H111" s="7">
        <v>1</v>
      </c>
      <c r="I111" s="7">
        <v>3</v>
      </c>
      <c r="J111" s="7">
        <v>10</v>
      </c>
      <c r="K111" s="7">
        <v>23</v>
      </c>
      <c r="L111" s="7">
        <v>57</v>
      </c>
      <c r="M111" s="91">
        <f aca="true" t="shared" si="34" ref="M111:M117">SUM(E111:L111)</f>
        <v>94</v>
      </c>
      <c r="N111" s="8">
        <f aca="true" t="shared" si="35" ref="N111:N117">((4*L111)+(3.5*K111)+(3*J111)+(2.5*I111)+(2*H111)+(1.5*G111)+(F111))/M111</f>
        <v>3.702127659574468</v>
      </c>
      <c r="O111" s="40">
        <f aca="true" t="shared" si="36" ref="O111:O117">SQRT((16*L111+12.25*K111+9*J111+6.25*I111+4*H111+2.25*G111+F111)/M111-(N111^2))</f>
        <v>0.43953038851305604</v>
      </c>
      <c r="P111" s="7">
        <v>0</v>
      </c>
      <c r="Q111" s="7">
        <v>0</v>
      </c>
      <c r="R111" s="7" t="s">
        <v>569</v>
      </c>
    </row>
    <row r="112" spans="1:18" s="1" customFormat="1" ht="23.25">
      <c r="A112" s="10"/>
      <c r="B112" s="71" t="s">
        <v>240</v>
      </c>
      <c r="C112" s="71" t="s">
        <v>385</v>
      </c>
      <c r="D112" s="85" t="s">
        <v>30</v>
      </c>
      <c r="E112" s="7">
        <v>2</v>
      </c>
      <c r="F112" s="7">
        <v>14</v>
      </c>
      <c r="G112" s="7">
        <v>21</v>
      </c>
      <c r="H112" s="7">
        <v>13</v>
      </c>
      <c r="I112" s="7">
        <v>15</v>
      </c>
      <c r="J112" s="7">
        <v>8</v>
      </c>
      <c r="K112" s="7">
        <v>9</v>
      </c>
      <c r="L112" s="7">
        <v>12</v>
      </c>
      <c r="M112" s="91">
        <f t="shared" si="34"/>
        <v>94</v>
      </c>
      <c r="N112" s="8">
        <f t="shared" si="35"/>
        <v>2.2606382978723403</v>
      </c>
      <c r="O112" s="40">
        <f t="shared" si="36"/>
        <v>1.0358692603271518</v>
      </c>
      <c r="P112" s="7">
        <v>0</v>
      </c>
      <c r="Q112" s="7">
        <v>0</v>
      </c>
      <c r="R112" s="7" t="s">
        <v>569</v>
      </c>
    </row>
    <row r="113" spans="1:18" s="1" customFormat="1" ht="23.25">
      <c r="A113" s="10"/>
      <c r="B113" s="71" t="s">
        <v>239</v>
      </c>
      <c r="C113" s="71" t="s">
        <v>40</v>
      </c>
      <c r="D113" s="85" t="s">
        <v>30</v>
      </c>
      <c r="E113" s="7">
        <v>2</v>
      </c>
      <c r="F113" s="7">
        <v>2</v>
      </c>
      <c r="G113" s="7">
        <v>2</v>
      </c>
      <c r="H113" s="7">
        <v>14</v>
      </c>
      <c r="I113" s="7">
        <v>16</v>
      </c>
      <c r="J113" s="7">
        <v>11</v>
      </c>
      <c r="K113" s="7">
        <v>12</v>
      </c>
      <c r="L113" s="7">
        <v>36</v>
      </c>
      <c r="M113" s="91">
        <f t="shared" si="34"/>
        <v>95</v>
      </c>
      <c r="N113" s="8">
        <f t="shared" si="35"/>
        <v>3.0736842105263156</v>
      </c>
      <c r="O113" s="40">
        <f t="shared" si="36"/>
        <v>0.9568820557926996</v>
      </c>
      <c r="P113" s="7">
        <v>0</v>
      </c>
      <c r="Q113" s="7">
        <v>0</v>
      </c>
      <c r="R113" s="7" t="s">
        <v>569</v>
      </c>
    </row>
    <row r="114" spans="1:18" s="1" customFormat="1" ht="23.25">
      <c r="A114" s="10"/>
      <c r="B114" s="71" t="s">
        <v>657</v>
      </c>
      <c r="C114" s="71" t="s">
        <v>658</v>
      </c>
      <c r="D114" s="85" t="s">
        <v>30</v>
      </c>
      <c r="E114" s="7">
        <v>0</v>
      </c>
      <c r="F114" s="7">
        <v>0</v>
      </c>
      <c r="G114" s="7">
        <v>0</v>
      </c>
      <c r="H114" s="7">
        <v>1</v>
      </c>
      <c r="I114" s="7">
        <v>1</v>
      </c>
      <c r="J114" s="7">
        <v>4</v>
      </c>
      <c r="K114" s="7">
        <v>3</v>
      </c>
      <c r="L114" s="7">
        <v>18</v>
      </c>
      <c r="M114" s="91">
        <f t="shared" si="34"/>
        <v>27</v>
      </c>
      <c r="N114" s="8">
        <f t="shared" si="35"/>
        <v>3.6666666666666665</v>
      </c>
      <c r="O114" s="40">
        <f t="shared" si="36"/>
        <v>0.5443310539518186</v>
      </c>
      <c r="P114" s="7">
        <v>0</v>
      </c>
      <c r="Q114" s="7">
        <v>0</v>
      </c>
      <c r="R114" s="7" t="s">
        <v>569</v>
      </c>
    </row>
    <row r="115" spans="1:18" s="2" customFormat="1" ht="23.25">
      <c r="A115" s="10"/>
      <c r="B115" s="71" t="s">
        <v>241</v>
      </c>
      <c r="C115" s="71" t="s">
        <v>304</v>
      </c>
      <c r="D115" s="85" t="s">
        <v>31</v>
      </c>
      <c r="E115" s="7">
        <v>16</v>
      </c>
      <c r="F115" s="7">
        <v>47</v>
      </c>
      <c r="G115" s="7">
        <v>55</v>
      </c>
      <c r="H115" s="7">
        <v>127</v>
      </c>
      <c r="I115" s="7">
        <v>77</v>
      </c>
      <c r="J115" s="7">
        <v>100</v>
      </c>
      <c r="K115" s="7">
        <v>81</v>
      </c>
      <c r="L115" s="7">
        <v>50</v>
      </c>
      <c r="M115" s="91">
        <f t="shared" si="34"/>
        <v>553</v>
      </c>
      <c r="N115" s="8">
        <f t="shared" si="35"/>
        <v>2.4584086799276674</v>
      </c>
      <c r="O115" s="40">
        <f t="shared" si="36"/>
        <v>0.9603753406903118</v>
      </c>
      <c r="P115" s="7">
        <v>0</v>
      </c>
      <c r="Q115" s="7">
        <v>0</v>
      </c>
      <c r="R115" s="7" t="s">
        <v>570</v>
      </c>
    </row>
    <row r="116" spans="1:18" ht="23.25">
      <c r="A116" s="10"/>
      <c r="B116" s="71" t="s">
        <v>242</v>
      </c>
      <c r="C116" s="71" t="s">
        <v>390</v>
      </c>
      <c r="D116" s="85" t="s">
        <v>30</v>
      </c>
      <c r="E116" s="7">
        <v>3</v>
      </c>
      <c r="F116" s="7">
        <v>0</v>
      </c>
      <c r="G116" s="7">
        <v>0</v>
      </c>
      <c r="H116" s="7">
        <v>9</v>
      </c>
      <c r="I116" s="7">
        <v>21</v>
      </c>
      <c r="J116" s="7">
        <v>27</v>
      </c>
      <c r="K116" s="7">
        <v>22</v>
      </c>
      <c r="L116" s="7">
        <v>13</v>
      </c>
      <c r="M116" s="91">
        <f t="shared" si="34"/>
        <v>95</v>
      </c>
      <c r="N116" s="8">
        <f t="shared" si="35"/>
        <v>2.9526315789473685</v>
      </c>
      <c r="O116" s="40">
        <f t="shared" si="36"/>
        <v>0.7916461337668692</v>
      </c>
      <c r="P116" s="7">
        <v>0</v>
      </c>
      <c r="Q116" s="7">
        <v>0</v>
      </c>
      <c r="R116" s="7" t="s">
        <v>570</v>
      </c>
    </row>
    <row r="117" spans="1:18" ht="23.25">
      <c r="A117" s="10"/>
      <c r="B117" s="71" t="s">
        <v>391</v>
      </c>
      <c r="C117" s="71" t="s">
        <v>392</v>
      </c>
      <c r="D117" s="85" t="s">
        <v>30</v>
      </c>
      <c r="E117" s="7">
        <v>4</v>
      </c>
      <c r="F117" s="7">
        <v>8</v>
      </c>
      <c r="G117" s="7">
        <v>5</v>
      </c>
      <c r="H117" s="7">
        <v>4</v>
      </c>
      <c r="I117" s="7">
        <v>3</v>
      </c>
      <c r="J117" s="7">
        <v>4</v>
      </c>
      <c r="K117" s="7">
        <v>13</v>
      </c>
      <c r="L117" s="7">
        <v>56</v>
      </c>
      <c r="M117" s="91">
        <f t="shared" si="34"/>
        <v>97</v>
      </c>
      <c r="N117" s="8">
        <f t="shared" si="35"/>
        <v>3.2216494845360826</v>
      </c>
      <c r="O117" s="40">
        <f t="shared" si="36"/>
        <v>1.1948538110230174</v>
      </c>
      <c r="P117" s="7">
        <v>1</v>
      </c>
      <c r="Q117" s="7">
        <v>0</v>
      </c>
      <c r="R117" s="7" t="s">
        <v>570</v>
      </c>
    </row>
    <row r="118" spans="1:18" ht="23.25">
      <c r="A118" s="10"/>
      <c r="B118" s="71" t="s">
        <v>393</v>
      </c>
      <c r="C118" s="71" t="s">
        <v>392</v>
      </c>
      <c r="D118" s="85" t="s">
        <v>30</v>
      </c>
      <c r="E118" s="7">
        <v>12</v>
      </c>
      <c r="F118" s="7">
        <v>41</v>
      </c>
      <c r="G118" s="7">
        <v>19</v>
      </c>
      <c r="H118" s="7">
        <v>17</v>
      </c>
      <c r="I118" s="7">
        <v>23</v>
      </c>
      <c r="J118" s="7">
        <v>36</v>
      </c>
      <c r="K118" s="7">
        <v>54</v>
      </c>
      <c r="L118" s="7">
        <v>247</v>
      </c>
      <c r="M118" s="91">
        <f aca="true" t="shared" si="37" ref="M118:M123">SUM(E118:L118)</f>
        <v>449</v>
      </c>
      <c r="N118" s="8">
        <f aca="true" t="shared" si="38" ref="N118:N123">((4*L118)+(3.5*K118)+(3*J118)+(2.5*I118)+(2*H118)+(1.5*G118)+(F118))/M118</f>
        <v>3.220489977728285</v>
      </c>
      <c r="O118" s="40">
        <f aca="true" t="shared" si="39" ref="O118:O123">SQRT((16*L118+12.25*K118+9*J118+6.25*I118+4*H118+2.25*G118+F118)/M118-(N118^2))</f>
        <v>1.1327986237897318</v>
      </c>
      <c r="P118" s="7">
        <v>6</v>
      </c>
      <c r="Q118" s="7">
        <v>0</v>
      </c>
      <c r="R118" s="9" t="s">
        <v>570</v>
      </c>
    </row>
    <row r="119" spans="1:18" ht="23.25">
      <c r="A119" s="10"/>
      <c r="B119" s="71" t="s">
        <v>244</v>
      </c>
      <c r="C119" s="71" t="s">
        <v>389</v>
      </c>
      <c r="D119" s="85" t="s">
        <v>30</v>
      </c>
      <c r="E119" s="7">
        <v>3</v>
      </c>
      <c r="F119" s="7">
        <v>1</v>
      </c>
      <c r="G119" s="7">
        <v>3</v>
      </c>
      <c r="H119" s="7">
        <v>4</v>
      </c>
      <c r="I119" s="7">
        <v>6</v>
      </c>
      <c r="J119" s="7">
        <v>26</v>
      </c>
      <c r="K119" s="7">
        <v>22</v>
      </c>
      <c r="L119" s="7">
        <v>30</v>
      </c>
      <c r="M119" s="91">
        <f t="shared" si="37"/>
        <v>95</v>
      </c>
      <c r="N119" s="8">
        <f t="shared" si="38"/>
        <v>3.194736842105263</v>
      </c>
      <c r="O119" s="40">
        <f t="shared" si="39"/>
        <v>0.8893958234374173</v>
      </c>
      <c r="P119" s="7">
        <v>0</v>
      </c>
      <c r="Q119" s="7">
        <v>0</v>
      </c>
      <c r="R119" s="9" t="s">
        <v>570</v>
      </c>
    </row>
    <row r="120" spans="1:18" ht="23.25">
      <c r="A120" s="10"/>
      <c r="B120" s="71" t="s">
        <v>243</v>
      </c>
      <c r="C120" s="71" t="s">
        <v>40</v>
      </c>
      <c r="D120" s="85" t="s">
        <v>30</v>
      </c>
      <c r="E120" s="7">
        <v>2</v>
      </c>
      <c r="F120" s="7">
        <v>6</v>
      </c>
      <c r="G120" s="7">
        <v>2</v>
      </c>
      <c r="H120" s="7">
        <v>5</v>
      </c>
      <c r="I120" s="7">
        <v>14</v>
      </c>
      <c r="J120" s="7">
        <v>14</v>
      </c>
      <c r="K120" s="7">
        <v>19</v>
      </c>
      <c r="L120" s="7">
        <v>33</v>
      </c>
      <c r="M120" s="91">
        <f t="shared" si="37"/>
        <v>95</v>
      </c>
      <c r="N120" s="8">
        <f t="shared" si="38"/>
        <v>3.1</v>
      </c>
      <c r="O120" s="40">
        <f t="shared" si="39"/>
        <v>0.9830136262909496</v>
      </c>
      <c r="P120" s="7">
        <v>0</v>
      </c>
      <c r="Q120" s="7">
        <v>0</v>
      </c>
      <c r="R120" s="9" t="s">
        <v>570</v>
      </c>
    </row>
    <row r="121" spans="1:18" ht="23.25">
      <c r="A121" s="10"/>
      <c r="B121" s="71" t="s">
        <v>460</v>
      </c>
      <c r="C121" s="71" t="s">
        <v>61</v>
      </c>
      <c r="D121" s="85" t="s">
        <v>30</v>
      </c>
      <c r="E121" s="7">
        <v>12</v>
      </c>
      <c r="F121" s="7">
        <v>54</v>
      </c>
      <c r="G121" s="7">
        <v>39</v>
      </c>
      <c r="H121" s="7">
        <v>63</v>
      </c>
      <c r="I121" s="7">
        <v>54</v>
      </c>
      <c r="J121" s="7">
        <v>70</v>
      </c>
      <c r="K121" s="7">
        <v>56</v>
      </c>
      <c r="L121" s="7">
        <v>176</v>
      </c>
      <c r="M121" s="91">
        <f t="shared" si="37"/>
        <v>524</v>
      </c>
      <c r="N121" s="8">
        <f t="shared" si="38"/>
        <v>2.8311068702290076</v>
      </c>
      <c r="O121" s="40">
        <f t="shared" si="39"/>
        <v>1.1250979245042596</v>
      </c>
      <c r="P121" s="7">
        <v>0</v>
      </c>
      <c r="Q121" s="7">
        <v>0</v>
      </c>
      <c r="R121" s="9" t="s">
        <v>570</v>
      </c>
    </row>
    <row r="122" spans="1:18" ht="23.25">
      <c r="A122" s="10"/>
      <c r="B122" s="71" t="s">
        <v>659</v>
      </c>
      <c r="C122" s="71" t="s">
        <v>658</v>
      </c>
      <c r="D122" s="85" t="s">
        <v>30</v>
      </c>
      <c r="E122" s="7">
        <v>2</v>
      </c>
      <c r="F122" s="7">
        <v>0</v>
      </c>
      <c r="G122" s="7">
        <v>0</v>
      </c>
      <c r="H122" s="7">
        <v>0</v>
      </c>
      <c r="I122" s="7">
        <v>1</v>
      </c>
      <c r="J122" s="7">
        <v>1</v>
      </c>
      <c r="K122" s="7">
        <v>4</v>
      </c>
      <c r="L122" s="7">
        <v>21</v>
      </c>
      <c r="M122" s="91">
        <f t="shared" si="37"/>
        <v>29</v>
      </c>
      <c r="N122" s="8">
        <f t="shared" si="38"/>
        <v>3.5689655172413794</v>
      </c>
      <c r="O122" s="40">
        <f t="shared" si="39"/>
        <v>1.03160519321735</v>
      </c>
      <c r="P122" s="7">
        <v>0</v>
      </c>
      <c r="Q122" s="7">
        <v>0</v>
      </c>
      <c r="R122" s="9" t="s">
        <v>570</v>
      </c>
    </row>
    <row r="123" spans="1:18" ht="23.25">
      <c r="A123" s="159" t="s">
        <v>41</v>
      </c>
      <c r="B123" s="159"/>
      <c r="C123" s="159"/>
      <c r="D123" s="159"/>
      <c r="E123" s="7">
        <f>SUM(E70:E83,E89:E104,E109:E122)</f>
        <v>379</v>
      </c>
      <c r="F123" s="7">
        <f aca="true" t="shared" si="40" ref="F123:L123">SUM(F70:F83,F89:F104,F109:F122)</f>
        <v>1134</v>
      </c>
      <c r="G123" s="7">
        <f t="shared" si="40"/>
        <v>1205</v>
      </c>
      <c r="H123" s="7">
        <f t="shared" si="40"/>
        <v>1679</v>
      </c>
      <c r="I123" s="7">
        <f t="shared" si="40"/>
        <v>1702</v>
      </c>
      <c r="J123" s="7">
        <f t="shared" si="40"/>
        <v>1535</v>
      </c>
      <c r="K123" s="7">
        <f t="shared" si="40"/>
        <v>1222</v>
      </c>
      <c r="L123" s="7">
        <f t="shared" si="40"/>
        <v>2827</v>
      </c>
      <c r="M123" s="91">
        <f t="shared" si="37"/>
        <v>11683</v>
      </c>
      <c r="N123" s="8">
        <f t="shared" si="38"/>
        <v>2.6315586749978603</v>
      </c>
      <c r="O123" s="40">
        <f t="shared" si="39"/>
        <v>1.106705121836585</v>
      </c>
      <c r="P123" s="7">
        <f>SUM(P70:P83,P89:P104,P109:P122)</f>
        <v>48</v>
      </c>
      <c r="Q123" s="7">
        <f>SUM(Q70:Q83,Q89:Q104,Q109:Q122)</f>
        <v>40</v>
      </c>
      <c r="R123" s="9"/>
    </row>
    <row r="124" spans="1:18" ht="23.25">
      <c r="A124" s="159" t="s">
        <v>43</v>
      </c>
      <c r="B124" s="159"/>
      <c r="C124" s="159"/>
      <c r="D124" s="159"/>
      <c r="E124" s="8">
        <f aca="true" t="shared" si="41" ref="E124:L124">(E123*100)/$M123</f>
        <v>3.244029786869811</v>
      </c>
      <c r="F124" s="8">
        <f t="shared" si="41"/>
        <v>9.706411024565607</v>
      </c>
      <c r="G124" s="8">
        <f t="shared" si="41"/>
        <v>10.314131644269452</v>
      </c>
      <c r="H124" s="8">
        <f t="shared" si="41"/>
        <v>14.3713087391937</v>
      </c>
      <c r="I124" s="8">
        <f t="shared" si="41"/>
        <v>14.568175982196353</v>
      </c>
      <c r="J124" s="8">
        <f t="shared" si="41"/>
        <v>13.13874860909013</v>
      </c>
      <c r="K124" s="8">
        <f t="shared" si="41"/>
        <v>10.459642215184456</v>
      </c>
      <c r="L124" s="8">
        <f t="shared" si="41"/>
        <v>24.197551998630487</v>
      </c>
      <c r="M124" s="92">
        <f>((M123-(P123+Q123))*100)/$M123</f>
        <v>99.24676880938115</v>
      </c>
      <c r="N124" s="7"/>
      <c r="O124" s="7"/>
      <c r="P124" s="7">
        <f>(P123*100)/$M123</f>
        <v>0.41085337670118977</v>
      </c>
      <c r="Q124" s="7">
        <f>(Q123*100)/$M123</f>
        <v>0.34237781391765815</v>
      </c>
      <c r="R124" s="11"/>
    </row>
    <row r="125" spans="5:12" ht="14.25">
      <c r="E125" s="86"/>
      <c r="F125" s="86"/>
      <c r="G125" s="86"/>
      <c r="H125" s="86"/>
      <c r="I125" s="86"/>
      <c r="J125" s="86"/>
      <c r="K125" s="86"/>
      <c r="L125" s="86"/>
    </row>
    <row r="126" spans="5:12" ht="14.25">
      <c r="E126" s="86"/>
      <c r="F126" s="86"/>
      <c r="G126" s="86"/>
      <c r="H126" s="86"/>
      <c r="I126" s="86"/>
      <c r="J126" s="86"/>
      <c r="K126" s="86"/>
      <c r="L126" s="86"/>
    </row>
    <row r="127" spans="5:12" ht="14.25">
      <c r="E127" s="86"/>
      <c r="F127" s="86"/>
      <c r="G127" s="86"/>
      <c r="H127" s="86"/>
      <c r="I127" s="86"/>
      <c r="J127" s="86"/>
      <c r="K127" s="86"/>
      <c r="L127" s="86"/>
    </row>
    <row r="128" spans="5:12" ht="14.25">
      <c r="E128" s="86"/>
      <c r="F128" s="86"/>
      <c r="G128" s="86"/>
      <c r="H128" s="86"/>
      <c r="I128" s="86"/>
      <c r="J128" s="86"/>
      <c r="K128" s="86"/>
      <c r="L128" s="86"/>
    </row>
    <row r="129" spans="5:12" ht="14.25">
      <c r="E129" s="86"/>
      <c r="F129" s="86"/>
      <c r="G129" s="86"/>
      <c r="H129" s="86"/>
      <c r="I129" s="86"/>
      <c r="J129" s="86"/>
      <c r="K129" s="86"/>
      <c r="L129" s="86"/>
    </row>
    <row r="130" spans="5:12" ht="14.25">
      <c r="E130" s="86"/>
      <c r="F130" s="86"/>
      <c r="G130" s="86"/>
      <c r="H130" s="86"/>
      <c r="I130" s="86"/>
      <c r="J130" s="86"/>
      <c r="K130" s="86"/>
      <c r="L130" s="86"/>
    </row>
    <row r="131" spans="5:12" ht="14.25">
      <c r="E131" s="86"/>
      <c r="F131" s="86"/>
      <c r="G131" s="86"/>
      <c r="H131" s="86"/>
      <c r="I131" s="86"/>
      <c r="J131" s="86"/>
      <c r="K131" s="86"/>
      <c r="L131" s="86"/>
    </row>
    <row r="132" spans="5:12" ht="14.25">
      <c r="E132" s="86"/>
      <c r="F132" s="86"/>
      <c r="G132" s="86"/>
      <c r="H132" s="86"/>
      <c r="I132" s="86"/>
      <c r="J132" s="86"/>
      <c r="K132" s="86"/>
      <c r="L132" s="86"/>
    </row>
    <row r="133" spans="5:12" ht="14.25">
      <c r="E133" s="86"/>
      <c r="F133" s="86"/>
      <c r="G133" s="86"/>
      <c r="H133" s="86"/>
      <c r="I133" s="86"/>
      <c r="J133" s="86"/>
      <c r="K133" s="86"/>
      <c r="L133" s="86"/>
    </row>
    <row r="134" spans="5:12" ht="14.25">
      <c r="E134" s="86"/>
      <c r="F134" s="86"/>
      <c r="G134" s="86"/>
      <c r="H134" s="86"/>
      <c r="I134" s="86"/>
      <c r="J134" s="86"/>
      <c r="K134" s="86"/>
      <c r="L134" s="86"/>
    </row>
  </sheetData>
  <sheetProtection/>
  <mergeCells count="58">
    <mergeCell ref="A123:D123"/>
    <mergeCell ref="A52:D52"/>
    <mergeCell ref="A85:R85"/>
    <mergeCell ref="A86:R86"/>
    <mergeCell ref="B87:B88"/>
    <mergeCell ref="C87:C88"/>
    <mergeCell ref="D87:D88"/>
    <mergeCell ref="R87:R88"/>
    <mergeCell ref="E87:L87"/>
    <mergeCell ref="B68:B69"/>
    <mergeCell ref="C68:C69"/>
    <mergeCell ref="D68:D69"/>
    <mergeCell ref="E68:L68"/>
    <mergeCell ref="E3:L3"/>
    <mergeCell ref="A51:D51"/>
    <mergeCell ref="B25:B26"/>
    <mergeCell ref="C25:C26"/>
    <mergeCell ref="D25:D26"/>
    <mergeCell ref="E25:L25"/>
    <mergeCell ref="A24:R24"/>
    <mergeCell ref="O87:O88"/>
    <mergeCell ref="N3:N4"/>
    <mergeCell ref="N25:N26"/>
    <mergeCell ref="R25:R26"/>
    <mergeCell ref="O25:O26"/>
    <mergeCell ref="O3:O4"/>
    <mergeCell ref="R3:R4"/>
    <mergeCell ref="N68:N69"/>
    <mergeCell ref="O68:O69"/>
    <mergeCell ref="R68:R69"/>
    <mergeCell ref="A124:D124"/>
    <mergeCell ref="A1:R1"/>
    <mergeCell ref="A2:R2"/>
    <mergeCell ref="A66:R66"/>
    <mergeCell ref="A67:R67"/>
    <mergeCell ref="B3:B4"/>
    <mergeCell ref="C3:C4"/>
    <mergeCell ref="D3:D4"/>
    <mergeCell ref="A23:R23"/>
    <mergeCell ref="N87:N88"/>
    <mergeCell ref="A105:R105"/>
    <mergeCell ref="A106:R106"/>
    <mergeCell ref="B107:B108"/>
    <mergeCell ref="C107:C108"/>
    <mergeCell ref="D107:D108"/>
    <mergeCell ref="E107:L107"/>
    <mergeCell ref="N107:N108"/>
    <mergeCell ref="O107:O108"/>
    <mergeCell ref="R107:R108"/>
    <mergeCell ref="A44:R44"/>
    <mergeCell ref="A45:R45"/>
    <mergeCell ref="B46:B47"/>
    <mergeCell ref="C46:C47"/>
    <mergeCell ref="D46:D47"/>
    <mergeCell ref="E46:L46"/>
    <mergeCell ref="N46:N47"/>
    <mergeCell ref="O46:O47"/>
    <mergeCell ref="R46:R47"/>
  </mergeCells>
  <printOptions/>
  <pageMargins left="0.68" right="0.35" top="0.57" bottom="0.57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2016-05-11T04:43:17Z</cp:lastPrinted>
  <dcterms:created xsi:type="dcterms:W3CDTF">2005-04-17T06:46:00Z</dcterms:created>
  <dcterms:modified xsi:type="dcterms:W3CDTF">2016-10-18T01:59:47Z</dcterms:modified>
  <cp:category/>
  <cp:version/>
  <cp:contentType/>
  <cp:contentStatus/>
</cp:coreProperties>
</file>