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60" windowWidth="11340" windowHeight="8400" tabRatio="667" activeTab="0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  <sheet name="เฉลี่ยรวมระดับ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<sst xmlns="http://schemas.openxmlformats.org/spreadsheetml/2006/main" count="2339" uniqueCount="701">
  <si>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</si>
  <si>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</si>
  <si>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</si>
  <si>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</si>
  <si>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</si>
  <si>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</si>
  <si>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</si>
  <si>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ว31201</t>
  </si>
  <si>
    <t>พ31101</t>
  </si>
  <si>
    <t>อ31101</t>
  </si>
  <si>
    <t>อ31201</t>
  </si>
  <si>
    <t>ท32101</t>
  </si>
  <si>
    <t>ค32101</t>
  </si>
  <si>
    <t>ค32201</t>
  </si>
  <si>
    <t>พ32101</t>
  </si>
  <si>
    <t>อ32101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</si>
  <si>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</si>
  <si>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</si>
  <si>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</si>
  <si>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</si>
  <si>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</si>
  <si>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</si>
  <si>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</si>
  <si>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</si>
  <si>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</si>
  <si>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</si>
  <si>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</si>
  <si>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</si>
  <si>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</si>
  <si>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</si>
  <si>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</si>
  <si>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</si>
  <si>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</si>
  <si>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ภาษาไทย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</si>
  <si>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</si>
  <si>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</si>
  <si>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</si>
  <si>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</si>
  <si>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ศิลปะ</t>
  </si>
  <si>
    <t>การงานอาชีพและเทคโนโลยี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</si>
  <si>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</si>
  <si>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</si>
  <si>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</si>
  <si>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</si>
  <si>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</si>
  <si>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</si>
  <si>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ประวัติวรรณคดี 2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</si>
  <si>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</si>
  <si>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</si>
  <si>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</si>
  <si>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</si>
  <si>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</si>
  <si>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</si>
  <si>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</si>
  <si>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</si>
  <si>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</si>
  <si>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</si>
  <si>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</si>
  <si>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</si>
  <si>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</si>
  <si>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</si>
  <si>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</si>
  <si>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รวมม.ต้น</t>
  </si>
  <si>
    <t>รวมม.ปลาย</t>
  </si>
  <si>
    <t>รวมหมด</t>
  </si>
  <si>
    <t>ท21101</t>
  </si>
  <si>
    <t>ท21102</t>
  </si>
  <si>
    <t>ท21201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</si>
  <si>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</si>
  <si>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</si>
  <si>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</si>
  <si>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</si>
  <si>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</si>
  <si>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</si>
  <si>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</si>
  <si>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</si>
  <si>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</si>
  <si>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</si>
  <si>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</si>
  <si>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</si>
  <si>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</si>
  <si>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</si>
  <si>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</si>
  <si>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พ21101</t>
  </si>
  <si>
    <t>พ21102</t>
  </si>
  <si>
    <t>ศ21101</t>
  </si>
  <si>
    <t>ศ21102</t>
  </si>
  <si>
    <t>ง21101</t>
  </si>
  <si>
    <t>ง21102</t>
  </si>
  <si>
    <t>ง21202</t>
  </si>
  <si>
    <t>อ21101</t>
  </si>
  <si>
    <t>อ21102</t>
  </si>
  <si>
    <t>ค31102</t>
  </si>
  <si>
    <t>ค31202</t>
  </si>
  <si>
    <t>ว31221</t>
  </si>
  <si>
    <t>ว31241</t>
  </si>
  <si>
    <t>ส31101</t>
  </si>
  <si>
    <t>ส31104</t>
  </si>
  <si>
    <t>ศาสนาและจริยธรรม</t>
  </si>
  <si>
    <t>พ31102</t>
  </si>
  <si>
    <t>อ31203</t>
  </si>
  <si>
    <t>อ31102</t>
  </si>
  <si>
    <t>อ31202</t>
  </si>
  <si>
    <t>อ31204</t>
  </si>
  <si>
    <t>ระดับ</t>
  </si>
  <si>
    <t>ชั้น</t>
  </si>
  <si>
    <t>มัคคุเทศก์น้อยพาที</t>
  </si>
  <si>
    <t>ท22102</t>
  </si>
  <si>
    <t>ท32201</t>
  </si>
  <si>
    <t>ท32102</t>
  </si>
  <si>
    <t>ท32202</t>
  </si>
  <si>
    <t>ค22101</t>
  </si>
  <si>
    <t>ค22102</t>
  </si>
  <si>
    <t>ค22201</t>
  </si>
  <si>
    <t>ค22202</t>
  </si>
  <si>
    <t>ค31241</t>
  </si>
  <si>
    <t>ค31242</t>
  </si>
  <si>
    <t>ค30291</t>
  </si>
  <si>
    <t>ค32102</t>
  </si>
  <si>
    <t>ค32202</t>
  </si>
  <si>
    <t>ว22101</t>
  </si>
  <si>
    <t>ว22201</t>
  </si>
  <si>
    <t>ว22102</t>
  </si>
  <si>
    <t>ว22202</t>
  </si>
  <si>
    <t>ว32203</t>
  </si>
  <si>
    <t>ว32223</t>
  </si>
  <si>
    <t>ว32243</t>
  </si>
  <si>
    <t>ส22101</t>
  </si>
  <si>
    <t>ส22103</t>
  </si>
  <si>
    <t>ส22105</t>
  </si>
  <si>
    <t>ส22102</t>
  </si>
  <si>
    <t>ส22104</t>
  </si>
  <si>
    <t>ส22106</t>
  </si>
  <si>
    <t>ส32101</t>
  </si>
  <si>
    <t>ส32103</t>
  </si>
  <si>
    <t>ส32104</t>
  </si>
  <si>
    <t>เทเบิลเทนนิส</t>
  </si>
  <si>
    <t>พ22101</t>
  </si>
  <si>
    <t>พ22102</t>
  </si>
  <si>
    <t>กรีฑา</t>
  </si>
  <si>
    <t>แบดมินตัน</t>
  </si>
  <si>
    <t>บาสเกตบอล</t>
  </si>
  <si>
    <t>พ32102</t>
  </si>
  <si>
    <t>ศ22101</t>
  </si>
  <si>
    <t>ศ22102</t>
  </si>
  <si>
    <t>ศ22205</t>
  </si>
  <si>
    <t>ม.2 (ต่อ)</t>
  </si>
  <si>
    <t>ง20217</t>
  </si>
  <si>
    <t>ง22101</t>
  </si>
  <si>
    <t>ง20218</t>
  </si>
  <si>
    <t>ง22102</t>
  </si>
  <si>
    <t>อาหารพื้นเมือง 1</t>
  </si>
  <si>
    <t>อาหารพื้นเมือง 2</t>
  </si>
  <si>
    <t>ง31103</t>
  </si>
  <si>
    <t>ง31104</t>
  </si>
  <si>
    <t>อ21203</t>
  </si>
  <si>
    <t>อ21204</t>
  </si>
  <si>
    <t>ภาษาอังกฤษเพื่อการสื่อสาร</t>
  </si>
  <si>
    <t>อ22102</t>
  </si>
  <si>
    <t>อ31205</t>
  </si>
  <si>
    <t>จ31201</t>
  </si>
  <si>
    <t>อ31206</t>
  </si>
  <si>
    <t>จ31202</t>
  </si>
  <si>
    <t>อ32203</t>
  </si>
  <si>
    <t>ฝ32201</t>
  </si>
  <si>
    <t>อ32102</t>
  </si>
  <si>
    <t>อ32202</t>
  </si>
  <si>
    <t>อ32204</t>
  </si>
  <si>
    <t>ฝ32202</t>
  </si>
  <si>
    <t>ม.ปลาย</t>
  </si>
  <si>
    <t>อ21205</t>
  </si>
  <si>
    <t>อ21206</t>
  </si>
  <si>
    <t>อ22203</t>
  </si>
  <si>
    <t>อ22205</t>
  </si>
  <si>
    <t>อ22204</t>
  </si>
  <si>
    <t>อ22206</t>
  </si>
  <si>
    <t>ท23101</t>
  </si>
  <si>
    <t>ว23101</t>
  </si>
  <si>
    <t>ว23201</t>
  </si>
  <si>
    <t>ว23102</t>
  </si>
  <si>
    <t>ส23101</t>
  </si>
  <si>
    <t>ส23103</t>
  </si>
  <si>
    <t>ส23105</t>
  </si>
  <si>
    <t>ส23104</t>
  </si>
  <si>
    <t>ส23106</t>
  </si>
  <si>
    <t>พ23101</t>
  </si>
  <si>
    <t>พ23102</t>
  </si>
  <si>
    <t>ศ23205</t>
  </si>
  <si>
    <t>ศ23102</t>
  </si>
  <si>
    <t>ง23101</t>
  </si>
  <si>
    <t>ง23102</t>
  </si>
  <si>
    <t>อ23203</t>
  </si>
  <si>
    <t>อ23101</t>
  </si>
  <si>
    <t>อ23201</t>
  </si>
  <si>
    <t>อ23102</t>
  </si>
  <si>
    <t>ว31161</t>
  </si>
  <si>
    <t>ง31110</t>
  </si>
  <si>
    <t>อ31207</t>
  </si>
  <si>
    <t>อ31208</t>
  </si>
  <si>
    <t>ค30292</t>
  </si>
  <si>
    <t>ค32241</t>
  </si>
  <si>
    <t>ค32242</t>
  </si>
  <si>
    <t>ง32110</t>
  </si>
  <si>
    <t>ง32104</t>
  </si>
  <si>
    <t>ง32111</t>
  </si>
  <si>
    <t>อ32205</t>
  </si>
  <si>
    <t>อ32207</t>
  </si>
  <si>
    <t>อ32206</t>
  </si>
  <si>
    <t>อ32208</t>
  </si>
  <si>
    <t>ท33101</t>
  </si>
  <si>
    <t>ท33201</t>
  </si>
  <si>
    <t>ท33102</t>
  </si>
  <si>
    <t>ท33202</t>
  </si>
  <si>
    <t>ค33102</t>
  </si>
  <si>
    <t>ค33101</t>
  </si>
  <si>
    <t>ค33201</t>
  </si>
  <si>
    <t>ส33102</t>
  </si>
  <si>
    <t>พ33101</t>
  </si>
  <si>
    <t>พ33102</t>
  </si>
  <si>
    <t>พ33202</t>
  </si>
  <si>
    <t>อ33101</t>
  </si>
  <si>
    <t>อ33203</t>
  </si>
  <si>
    <t>ฝ33203</t>
  </si>
  <si>
    <t>ฝ33201</t>
  </si>
  <si>
    <t>อ33102</t>
  </si>
  <si>
    <t>อ33204</t>
  </si>
  <si>
    <t>ฝ33204</t>
  </si>
  <si>
    <t>ฝ33202</t>
  </si>
  <si>
    <t>โลกพื้นฐาน</t>
  </si>
  <si>
    <t>แฮนด์บอล</t>
  </si>
  <si>
    <t>วอลเลย์บอล</t>
  </si>
  <si>
    <t>คณิตศาสตร์ 1</t>
  </si>
  <si>
    <t>คณิตศาสตร์ 2</t>
  </si>
  <si>
    <t>สุขศึกษา 1</t>
  </si>
  <si>
    <t>พ20111</t>
  </si>
  <si>
    <t>สุขศึกษา 2</t>
  </si>
  <si>
    <t>พ20112</t>
  </si>
  <si>
    <t>การงานอาชีพและเทคโนโลยี 1</t>
  </si>
  <si>
    <t>การงานอาชีพและเทคโนโลยี 2</t>
  </si>
  <si>
    <t>คอมพิวเตอร์เพื่อการประมวลคำ 2</t>
  </si>
  <si>
    <t>ภาษาอังกฤษพื้นฐาน 1</t>
  </si>
  <si>
    <t>ภาษาอังกฤษพื้นฐาน 2</t>
  </si>
  <si>
    <t>คณิตศาสตร์ 3</t>
  </si>
  <si>
    <t>คณิตศาสตร์ 4</t>
  </si>
  <si>
    <t>การงานอาชีพและเทคโนโลยี 3</t>
  </si>
  <si>
    <t>การงานอาชีพและเทคโนโลยี 4</t>
  </si>
  <si>
    <t>ภาษาไทย 3</t>
  </si>
  <si>
    <t>ภาษาไทย 4</t>
  </si>
  <si>
    <t>สุขศึกษา 3</t>
  </si>
  <si>
    <t>สุขศึกษา 4</t>
  </si>
  <si>
    <t>วิทยาศาสตร์พื้นฐาน 3</t>
  </si>
  <si>
    <t>วิทยาศาสตร์เพิ่มเติม 3</t>
  </si>
  <si>
    <t>วิทยาศาสตร์พื้นฐาน 4</t>
  </si>
  <si>
    <t>วิทยาศาสตร์เพิ่มเติม 4</t>
  </si>
  <si>
    <t>ดนตรีสากล 2.1</t>
  </si>
  <si>
    <t>ดนตรี-นาฏศิลป์ 2</t>
  </si>
  <si>
    <t>สังคมศึกษา 3</t>
  </si>
  <si>
    <t>ประวัติศาสตร์ไทย 3</t>
  </si>
  <si>
    <t>สังคมศึกษา 4</t>
  </si>
  <si>
    <t>ประวัติศาสตร์ไทย 4</t>
  </si>
  <si>
    <t>ภาษาอังกฤษพื้นฐาน 3</t>
  </si>
  <si>
    <t>ภาษาอังกฤษพื้นฐาน 4</t>
  </si>
  <si>
    <t>คณิตศาสตร์ 5</t>
  </si>
  <si>
    <t>คณิตศาสตร์ 6</t>
  </si>
  <si>
    <t>การงานอาชีพและเทคโนโลยี 5</t>
  </si>
  <si>
    <t>การงานอาชีพและเทคโนโลยี 6</t>
  </si>
  <si>
    <t>ภาษาไทย 5</t>
  </si>
  <si>
    <t>ท23102</t>
  </si>
  <si>
    <t>ภาษาไทย 6</t>
  </si>
  <si>
    <t>สุขศึกษา 5</t>
  </si>
  <si>
    <t>สุขศึกษา 6</t>
  </si>
  <si>
    <t>วิทยาศาสตร์พื้นฐาน 5</t>
  </si>
  <si>
    <t>วิทยาศาสตร์เพิ่มเติม 5</t>
  </si>
  <si>
    <t>วิทยาศาสตร์พื้นฐาน 6</t>
  </si>
  <si>
    <t>ดนตรีสากล 3.1</t>
  </si>
  <si>
    <t>สังคมศึกษา 5</t>
  </si>
  <si>
    <t>ประวัติศาสตร์ ไทย 5</t>
  </si>
  <si>
    <t>สังคมศึกษา 6</t>
  </si>
  <si>
    <t>ประวัติศาสตร์ ไทย 6</t>
  </si>
  <si>
    <t>ภาษาอังกฤษพื้นฐาน 5</t>
  </si>
  <si>
    <t>ภาษาอังกฤษเพิ่มเติม 5</t>
  </si>
  <si>
    <t>ภาษาอังกฤษพื้นฐาน 6</t>
  </si>
  <si>
    <t>คณิตศาสตร์เพิ่มเติม 1</t>
  </si>
  <si>
    <t>ค30281</t>
  </si>
  <si>
    <t>คณิตศาสตร์ 1 (สอวน.)</t>
  </si>
  <si>
    <t>คณิตศาสตร์ 2 (สอวน.)</t>
  </si>
  <si>
    <t>คณิตศาสตร์ พสวท.</t>
  </si>
  <si>
    <t>คณิตศาสตร์เพิ่มเติม 2</t>
  </si>
  <si>
    <t>คอมพิวเตอร์พื้นฐาน 1</t>
  </si>
  <si>
    <t>ง30210</t>
  </si>
  <si>
    <t>ภาษาไทย 1</t>
  </si>
  <si>
    <t>ภาษาไทย 2</t>
  </si>
  <si>
    <t>ว31163</t>
  </si>
  <si>
    <t>ว31181</t>
  </si>
  <si>
    <t>สารและสมบัติของสาร</t>
  </si>
  <si>
    <t>ฟิสิกส์ 1</t>
  </si>
  <si>
    <t>ว31206</t>
  </si>
  <si>
    <t>เคมี 1</t>
  </si>
  <si>
    <t>ว31226</t>
  </si>
  <si>
    <t>ชีววิทยา 1</t>
  </si>
  <si>
    <t>ว31246</t>
  </si>
  <si>
    <t>ว31162</t>
  </si>
  <si>
    <t>ว31182</t>
  </si>
  <si>
    <t>ว31202</t>
  </si>
  <si>
    <t>ฟิสิกส์ 2</t>
  </si>
  <si>
    <t>ว31207</t>
  </si>
  <si>
    <t>ว31222</t>
  </si>
  <si>
    <t>เคมี 2</t>
  </si>
  <si>
    <t>ว31227</t>
  </si>
  <si>
    <t>ว31242</t>
  </si>
  <si>
    <t>ชีววิทยา 2</t>
  </si>
  <si>
    <t>ว31247</t>
  </si>
  <si>
    <t>สังคมศึกษา 1</t>
  </si>
  <si>
    <t>สังคมศึกษา 2</t>
  </si>
  <si>
    <t>ประวัติศาสตร์ 2</t>
  </si>
  <si>
    <t>ภาษาอังกฤษ อ่าน-เขียน 1</t>
  </si>
  <si>
    <t>ภาษาอังกฤษเพื่อความก้าวหน้า 1</t>
  </si>
  <si>
    <t>ภาษาอังกฤษเพื่อการสื่อสาร 1</t>
  </si>
  <si>
    <t>ภาษาอังกฤษ อ่าน-เขียน 2</t>
  </si>
  <si>
    <t>ภาษาอังกฤษเพื่อการสื่อสาร 2</t>
  </si>
  <si>
    <t>คณิตศาสตร์เพิ่มเติม 3</t>
  </si>
  <si>
    <t>คณิตศาสตร์เพิ่มเติม 4</t>
  </si>
  <si>
    <t>ง32103</t>
  </si>
  <si>
    <t>คอมพิวเตอร์พื้นฐาน 2</t>
  </si>
  <si>
    <t>เทคโนโลยี 2</t>
  </si>
  <si>
    <t>ระเบียบวิธีวิจัยเบื้องต้น</t>
  </si>
  <si>
    <t>ฟิสิกส์ 3</t>
  </si>
  <si>
    <t>เคมี 3</t>
  </si>
  <si>
    <t>ชีววิทยา 3</t>
  </si>
  <si>
    <t xml:space="preserve">ม.5 </t>
  </si>
  <si>
    <t>ประวัติศาสตร์ 3</t>
  </si>
  <si>
    <t>ประวัติศาสตร์ 4</t>
  </si>
  <si>
    <t>ภาษาฝรั่งเศส 3</t>
  </si>
  <si>
    <t>ภาษาอังกฤษอ่าน-เขียน 3</t>
  </si>
  <si>
    <t>ภาษาอังกฤษเพื่อความก้าวหน้า 3</t>
  </si>
  <si>
    <t>ภาษาอังกฤษเพื่อการสื่อสาร 3</t>
  </si>
  <si>
    <t>ภาษาฝรั่งเศส 4</t>
  </si>
  <si>
    <t>ภาษาอังกฤษอ่าน-เขียน 4</t>
  </si>
  <si>
    <t>ภาษาอังกฤษเพื่อความก้าวหน้า 4</t>
  </si>
  <si>
    <t>ภาษาอังกฤษเพื่อการสื่อสาร 4</t>
  </si>
  <si>
    <t>คณิตศาสตร์ 3 (สอวน.)</t>
  </si>
  <si>
    <t>ค30299</t>
  </si>
  <si>
    <t>โครงงานคณิตศาสตร์ 2</t>
  </si>
  <si>
    <t>ค33241</t>
  </si>
  <si>
    <t>ง33110</t>
  </si>
  <si>
    <t>เทคโนโลยี 3</t>
  </si>
  <si>
    <t>ง33104</t>
  </si>
  <si>
    <t>วรรณคดีมรดก 1</t>
  </si>
  <si>
    <t>วรรณคดีมรดก 2</t>
  </si>
  <si>
    <t>ฟิสิกส์ 4</t>
  </si>
  <si>
    <t>เคมี 4</t>
  </si>
  <si>
    <t>ชีววิทยา 4</t>
  </si>
  <si>
    <t>ฟิสิกส์ 5</t>
  </si>
  <si>
    <t>เคมี 5</t>
  </si>
  <si>
    <t>ภาษาฝรั่งเศส 5</t>
  </si>
  <si>
    <t>ภาษาอังกฤษเพื่อความก้าวหน้า 5</t>
  </si>
  <si>
    <t>อ33205</t>
  </si>
  <si>
    <t>ภาษาอังกฤษเพื่อการสื่อสาร 5</t>
  </si>
  <si>
    <t>ภาษาฝรั่งเศส 6</t>
  </si>
  <si>
    <t>ภาษาอังกฤษเพื่อความก้าวหน้า 6</t>
  </si>
  <si>
    <t>อ33206</t>
  </si>
  <si>
    <t>ภาษาอังกฤษเพื่อการสื่อสาร 6</t>
  </si>
  <si>
    <t>อ33208</t>
  </si>
  <si>
    <t>โลก ดาราศาสตร์และอวกาศ</t>
  </si>
  <si>
    <t>ง21110</t>
  </si>
  <si>
    <t>ง21111</t>
  </si>
  <si>
    <t>ง21112</t>
  </si>
  <si>
    <t>เทคโนโลยีและการสื่อสาร</t>
  </si>
  <si>
    <t>ง21204</t>
  </si>
  <si>
    <t>การสร้างหนังสืออิเลคทรอนิกส์</t>
  </si>
  <si>
    <t>การอ่านไพเราะเสนาะจิต</t>
  </si>
  <si>
    <t>ว20210</t>
  </si>
  <si>
    <t>ของเล่นเชิงวิทยาศาสตร์</t>
  </si>
  <si>
    <t>ว20220</t>
  </si>
  <si>
    <t>อิเล็กทรอนิกส์</t>
  </si>
  <si>
    <t>วิทยาศาสตร์พื้นฐาน 1</t>
  </si>
  <si>
    <t>วิทยาศาสตร์เพิ่มเติม 1</t>
  </si>
  <si>
    <t>ว20211</t>
  </si>
  <si>
    <t>วิทยาศาสตร์กับความงาม</t>
  </si>
  <si>
    <t>วิทยาศาสตร์พื้นฐาน 2</t>
  </si>
  <si>
    <t>วิทยาศาสตร์เพิ่มเติม 2</t>
  </si>
  <si>
    <t>ดนตรี-นาฏศิลป์ 1</t>
  </si>
  <si>
    <t>ประวัติศาสตร์ 1</t>
  </si>
  <si>
    <t>อ20210</t>
  </si>
  <si>
    <t>ภาษาอังกฤษเพื่อการฟังและพูด</t>
  </si>
  <si>
    <t>อ20211</t>
  </si>
  <si>
    <t>ภาษาอังกฤษเพื่อการอ่านและเขียน</t>
  </si>
  <si>
    <t>พ20113</t>
  </si>
  <si>
    <t>อ22101</t>
  </si>
  <si>
    <t>ค30282</t>
  </si>
  <si>
    <t>การเขียนโปรแกรมเบื้องต้น</t>
  </si>
  <si>
    <t>ง31206</t>
  </si>
  <si>
    <t>การออกแบบและพัฒนาเว็บไซด์</t>
  </si>
  <si>
    <t>โลก ดาราศาสตร์และอวกาศพื้นฐาน</t>
  </si>
  <si>
    <t>ดวงดาวและโลกของเรา</t>
  </si>
  <si>
    <t>สังคมศึกษา</t>
  </si>
  <si>
    <t>ส31106</t>
  </si>
  <si>
    <t>ค30283</t>
  </si>
  <si>
    <t>ค30284</t>
  </si>
  <si>
    <t>คณิตศาสตร์ 4 (สอวน.)</t>
  </si>
  <si>
    <t>ง32206</t>
  </si>
  <si>
    <t>คอมพิวเตอร์มัลติมีเดีย</t>
  </si>
  <si>
    <t>ว32181</t>
  </si>
  <si>
    <t>การเคลื่อนที่และแรงในธรรมชาติ</t>
  </si>
  <si>
    <t>ว32208</t>
  </si>
  <si>
    <t>ว32248</t>
  </si>
  <si>
    <t>โครงงานวิทย์  1</t>
  </si>
  <si>
    <t>ว32182</t>
  </si>
  <si>
    <t>พลังงาน</t>
  </si>
  <si>
    <t>ว32204</t>
  </si>
  <si>
    <t>ว32209</t>
  </si>
  <si>
    <t>ว32224</t>
  </si>
  <si>
    <t>ว32229</t>
  </si>
  <si>
    <t>ว32244</t>
  </si>
  <si>
    <t>ว32249</t>
  </si>
  <si>
    <t>จ32201</t>
  </si>
  <si>
    <t>จ33202</t>
  </si>
  <si>
    <t>ศ21205</t>
  </si>
  <si>
    <t>ดนตรีสากล 1.1</t>
  </si>
  <si>
    <t>ง21203</t>
  </si>
  <si>
    <t>เทคโนโลยีสารสนเทศ 1</t>
  </si>
  <si>
    <t>การงานอาชีพ</t>
  </si>
  <si>
    <t>ง20220</t>
  </si>
  <si>
    <t>งานประดิษฐ์ของชำร่วย 2</t>
  </si>
  <si>
    <t>อ21207</t>
  </si>
  <si>
    <t>ภาษาอังกฤษอ่าน - เขียน</t>
  </si>
  <si>
    <t>ภาษาอังกฤษเพื่อการท่องเที่ยว</t>
  </si>
  <si>
    <t>อ21208</t>
  </si>
  <si>
    <t>จ21201</t>
  </si>
  <si>
    <t>ภาษาจีนเพิ่มเติม</t>
  </si>
  <si>
    <t>จ21202</t>
  </si>
  <si>
    <t>ว20212</t>
  </si>
  <si>
    <t>ว20221</t>
  </si>
  <si>
    <t>ทฤษฎีความรู้ ธรรมชาติและการสืบ</t>
  </si>
  <si>
    <t>ว20213</t>
  </si>
  <si>
    <t>พ20211</t>
  </si>
  <si>
    <t>ง22112</t>
  </si>
  <si>
    <t>เทคโนโลยีสารสนเทศและการสื่อสาร</t>
  </si>
  <si>
    <t>ง22113</t>
  </si>
  <si>
    <t>การออกแบบและเทคโนโลยี 2</t>
  </si>
  <si>
    <t>ง22203</t>
  </si>
  <si>
    <t>ง20231</t>
  </si>
  <si>
    <t>IPST-Microbox</t>
  </si>
  <si>
    <t>ง22110</t>
  </si>
  <si>
    <t>อ20212</t>
  </si>
  <si>
    <t xml:space="preserve">ม.2 </t>
  </si>
  <si>
    <t>(ต่อ)</t>
  </si>
  <si>
    <t>อ20213</t>
  </si>
  <si>
    <t>พ20115</t>
  </si>
  <si>
    <t>พ20116</t>
  </si>
  <si>
    <t>พ20212</t>
  </si>
  <si>
    <t>ว33181</t>
  </si>
  <si>
    <t>ดุลยภาพของสิ่งมีชีวิต</t>
  </si>
  <si>
    <t>ว33210</t>
  </si>
  <si>
    <t>ว33230</t>
  </si>
  <si>
    <t>ว33285</t>
  </si>
  <si>
    <t>โครงงานวิทย์  2</t>
  </si>
  <si>
    <t>ว33101</t>
  </si>
  <si>
    <t>ฟิสิกส์พื้นฐาน</t>
  </si>
  <si>
    <t>ว33182</t>
  </si>
  <si>
    <t>พันธุกรรมและสิ่งแวดล้อม</t>
  </si>
  <si>
    <t>ส30231</t>
  </si>
  <si>
    <t>ส32105</t>
  </si>
  <si>
    <t>ส32106</t>
  </si>
  <si>
    <t>พ31202</t>
  </si>
  <si>
    <t>พ32202</t>
  </si>
  <si>
    <t>ดาบสองมือ</t>
  </si>
  <si>
    <t>ง31205</t>
  </si>
  <si>
    <t>เทคโนโลยีสารสนเทศ</t>
  </si>
  <si>
    <t>ง32205</t>
  </si>
  <si>
    <t>คอมพิวเตอร์กราฟฟิก 1</t>
  </si>
  <si>
    <t>ง30212</t>
  </si>
  <si>
    <t>โครงงานคอมพิวเตอร์ 2</t>
  </si>
  <si>
    <t>อ30201</t>
  </si>
  <si>
    <t>ภาษาอังกฤษเพื่อการอาชีพ</t>
  </si>
  <si>
    <t>อ30202</t>
  </si>
  <si>
    <t xml:space="preserve"> ม.5</t>
  </si>
  <si>
    <t>ค่าเฉลี่ย</t>
  </si>
  <si>
    <t>รวมทั้งหมด</t>
  </si>
  <si>
    <t>สุขศึกษา</t>
  </si>
  <si>
    <t>ระดับผลการเรียนเฉลี่ย</t>
  </si>
  <si>
    <t>เฉลี่ยรวม</t>
  </si>
  <si>
    <t>ม.ต้น</t>
  </si>
  <si>
    <t>ท20210</t>
  </si>
  <si>
    <t>ภาษาไทยการเขียนเชิงวิชาการ</t>
  </si>
  <si>
    <t>ว20214</t>
  </si>
  <si>
    <t>เชื้อเพลิงเพื่อการคมนาคม</t>
  </si>
  <si>
    <t>ว20236</t>
  </si>
  <si>
    <t>ว20215</t>
  </si>
  <si>
    <t>พลังงานกับการใช้ประโยชน์</t>
  </si>
  <si>
    <t>ว20238</t>
  </si>
  <si>
    <t>ว32284</t>
  </si>
  <si>
    <t>หน้าที่พลเมือง 1</t>
  </si>
  <si>
    <t>หน้าที่พลเมือง 2</t>
  </si>
  <si>
    <t>หน้าที่พลเมือง 3</t>
  </si>
  <si>
    <t>หน้าที่พลเมือง 4</t>
  </si>
  <si>
    <t>หน้าที่พลเมือง 5</t>
  </si>
  <si>
    <t>หน้าที่พลเมือง 6</t>
  </si>
  <si>
    <t>ส30232</t>
  </si>
  <si>
    <t>ส30233</t>
  </si>
  <si>
    <t>ส33104</t>
  </si>
  <si>
    <t>ส33105</t>
  </si>
  <si>
    <t>พ20210</t>
  </si>
  <si>
    <t>เพศศึกษา 1 (ชีวิตและครอบครัว)</t>
  </si>
  <si>
    <t>พ20204</t>
  </si>
  <si>
    <t>ศ31103</t>
  </si>
  <si>
    <t>ศ31104</t>
  </si>
  <si>
    <t>ศ32103</t>
  </si>
  <si>
    <t>ศ32104</t>
  </si>
  <si>
    <t>ศ33103</t>
  </si>
  <si>
    <t>ศ33104</t>
  </si>
  <si>
    <t>ง20216</t>
  </si>
  <si>
    <t>งานร้อยมาลัย</t>
  </si>
  <si>
    <t>ง20230</t>
  </si>
  <si>
    <t>การโปรแกรมเบื้องต้น</t>
  </si>
  <si>
    <t>ง22202</t>
  </si>
  <si>
    <t>คอมพิวเตอร์เพื่อการนำเสนอ 2</t>
  </si>
  <si>
    <t>ง23112</t>
  </si>
  <si>
    <t>ง23113</t>
  </si>
  <si>
    <t>การออกแบบและเทคโนโลยี 3</t>
  </si>
  <si>
    <t>ง20232</t>
  </si>
  <si>
    <t>การออกแบบและเทคโนโลยี</t>
  </si>
  <si>
    <t>ง23110</t>
  </si>
  <si>
    <t>ม.3 (ต่อ)</t>
  </si>
  <si>
    <t>ง31111</t>
  </si>
  <si>
    <t>เทคโนโลยี 1</t>
  </si>
  <si>
    <t>อ20202</t>
  </si>
  <si>
    <t>อ20203</t>
  </si>
  <si>
    <t>จ22201</t>
  </si>
  <si>
    <t>อ20204</t>
  </si>
  <si>
    <t>จ22202</t>
  </si>
  <si>
    <t>อ20214</t>
  </si>
  <si>
    <t>ภาษาอังกฤษเพื่อการนำเสนอ</t>
  </si>
  <si>
    <t>อ30203</t>
  </si>
  <si>
    <t>อ30204</t>
  </si>
  <si>
    <t>จ32202</t>
  </si>
  <si>
    <t>ภาษาเกาหลี</t>
  </si>
  <si>
    <t xml:space="preserve">ม.6  </t>
  </si>
  <si>
    <t>ระดับช่วงชั้นที่   2    ปีการศึกษา  2559</t>
  </si>
  <si>
    <t>ระดับช่วงชั้นที่   3    ปีการศึกษา  2559</t>
  </si>
  <si>
    <t>ท23201</t>
  </si>
  <si>
    <t>นิทานพื้นบ้าน</t>
  </si>
  <si>
    <t>ท23202</t>
  </si>
  <si>
    <t>วรรณกรรมท้องถิ่น 2</t>
  </si>
  <si>
    <t>4-2559-1</t>
  </si>
  <si>
    <t>การสำรวจเรขาคณิตด้วย GSP</t>
  </si>
  <si>
    <t>ค33202</t>
  </si>
  <si>
    <t>ว23202</t>
  </si>
  <si>
    <t>วิทยาศาสตร์เพิ่มเติม 6</t>
  </si>
  <si>
    <t>ว31282</t>
  </si>
  <si>
    <t>เทคนิคการปฏิบัติการวิทยาศาสตร์</t>
  </si>
  <si>
    <t>ว32283</t>
  </si>
  <si>
    <t>ว33141</t>
  </si>
  <si>
    <t>ชีววิทยาพื้นฐาน</t>
  </si>
  <si>
    <t>ว33121</t>
  </si>
  <si>
    <t>เคมีพื้นฐาน</t>
  </si>
  <si>
    <t>ว33102</t>
  </si>
  <si>
    <t>ส21231</t>
  </si>
  <si>
    <t>ส22233</t>
  </si>
  <si>
    <t>ส23235</t>
  </si>
  <si>
    <t>ส23102</t>
  </si>
  <si>
    <t>ส23236</t>
  </si>
  <si>
    <t>กระบี่</t>
  </si>
  <si>
    <t>ศ21211</t>
  </si>
  <si>
    <t>นาฏศิลป์ไทย 1.1</t>
  </si>
  <si>
    <t>ศ21212</t>
  </si>
  <si>
    <t>นาฏศิลป์ไทย 1.2</t>
  </si>
  <si>
    <t>ดนตรี-นาฏศิลป์ 3</t>
  </si>
  <si>
    <t>ง22205</t>
  </si>
  <si>
    <t>การออกแบบผลิตภัณฑ์</t>
  </si>
  <si>
    <t>ง20223</t>
  </si>
  <si>
    <t>ขนมไทย 1</t>
  </si>
  <si>
    <t>ง23203</t>
  </si>
  <si>
    <t>ง20224</t>
  </si>
  <si>
    <t>ขนมไทย 2</t>
  </si>
  <si>
    <t>ง23204</t>
  </si>
  <si>
    <t>โครงงานคอมพิวเตอร์</t>
  </si>
  <si>
    <t>ง33206</t>
  </si>
  <si>
    <t>อ20201</t>
  </si>
  <si>
    <t>อ20205</t>
  </si>
  <si>
    <t>อ23205</t>
  </si>
  <si>
    <t>จ23201</t>
  </si>
  <si>
    <t>อ20206</t>
  </si>
  <si>
    <t>อ23204</t>
  </si>
  <si>
    <t>อ23206</t>
  </si>
  <si>
    <t>จ23202</t>
  </si>
  <si>
    <t>ก30220</t>
  </si>
  <si>
    <t>ฝ30201</t>
  </si>
  <si>
    <t>ภาษาฝรั่งเศสเพื่อวิทยาการ</t>
  </si>
  <si>
    <t>ฝ31201</t>
  </si>
  <si>
    <t>ภาษาฝรั่งเศส 1</t>
  </si>
  <si>
    <t>ก30221</t>
  </si>
  <si>
    <t>ฝ31202</t>
  </si>
  <si>
    <t>ภาษาฝรั่งเศส 2</t>
  </si>
  <si>
    <t>อ33202</t>
  </si>
  <si>
    <t>ภาษาอังกฤษอ่าน-เขียน 6</t>
  </si>
  <si>
    <t>อ30206</t>
  </si>
  <si>
    <t>อ30205</t>
  </si>
  <si>
    <t>ระดับช่วงชั้นที่   2    ปีการศึกษา  2560</t>
  </si>
  <si>
    <t>ระดับช่วงชั้นที่   3    ปีการศึกษา  2560</t>
  </si>
  <si>
    <t>ท21204</t>
  </si>
  <si>
    <t>1-2560-1</t>
  </si>
  <si>
    <t>1-2560-2</t>
  </si>
  <si>
    <t>ค21203</t>
  </si>
  <si>
    <t>ค21204</t>
  </si>
  <si>
    <t>ค21205</t>
  </si>
  <si>
    <t>ค21206</t>
  </si>
  <si>
    <t>ค21207</t>
  </si>
  <si>
    <t>เสริมสร้างพลังคิดคณิตศาสตร์</t>
  </si>
  <si>
    <t>ค21208</t>
  </si>
  <si>
    <t>ค21209</t>
  </si>
  <si>
    <t>ค21210</t>
  </si>
  <si>
    <t>ทักษะและกระบวนการทางคณิตศาตร์</t>
  </si>
  <si>
    <t>ส20232</t>
  </si>
  <si>
    <t>ค22203</t>
  </si>
  <si>
    <t>ค22205</t>
  </si>
  <si>
    <t>ทักษะกระบวนการคณิตศาสตร์ 3</t>
  </si>
  <si>
    <t>ค22207</t>
  </si>
  <si>
    <t>สร้างเสริมพลังคิดคณิตฯ</t>
  </si>
  <si>
    <t>2-2560-1</t>
  </si>
  <si>
    <t>ค22209</t>
  </si>
  <si>
    <t>โครงงานคณิตศาสตร์</t>
  </si>
  <si>
    <t>ค22204</t>
  </si>
  <si>
    <t>ค22206</t>
  </si>
  <si>
    <t>ค22208</t>
  </si>
  <si>
    <t>ค22210</t>
  </si>
  <si>
    <t>2-2560-2</t>
  </si>
  <si>
    <t>วิทยาศาสตร์โลกทั้งระบบ 1 (โครง</t>
  </si>
  <si>
    <t>วิทยาศาสตร์โลกทั้งระบบ 2 (โครง</t>
  </si>
  <si>
    <t>ส20234</t>
  </si>
  <si>
    <t>พ20117</t>
  </si>
  <si>
    <t>เพศศึกษา (ทักษะชีวิต)</t>
  </si>
  <si>
    <t>เทคโนโลยีสารสนเทศ 2</t>
  </si>
  <si>
    <t>ภาษาอังกฤษสำหรับวิทยาศาสตร์ฯ</t>
  </si>
  <si>
    <t>อ22207</t>
  </si>
  <si>
    <t>ภาษาอังกฤษอ่าน-เขียน</t>
  </si>
  <si>
    <t>ภาษาอังกฤษเพื่อการสื่อสาร (พูด</t>
  </si>
  <si>
    <t>อ22208</t>
  </si>
  <si>
    <t>3-2560-1</t>
  </si>
  <si>
    <t>3-2560-2</t>
  </si>
  <si>
    <t>ค23101</t>
  </si>
  <si>
    <t>ค23201</t>
  </si>
  <si>
    <t>ค23209</t>
  </si>
  <si>
    <t>คณิตศาสตร์ก้าวหน้า 1</t>
  </si>
  <si>
    <t>ค23102</t>
  </si>
  <si>
    <t>ค23202</t>
  </si>
  <si>
    <t>ค23210</t>
  </si>
  <si>
    <t>คณิตศาสตร์ก้าวหน้า</t>
  </si>
  <si>
    <t>วิทยาศาสตร์ล่วงหน้า (เคมี)</t>
  </si>
  <si>
    <t>วิทยาศาสตร์ล่วงหน้า (ฟิสิกส์)</t>
  </si>
  <si>
    <t>ว20234</t>
  </si>
  <si>
    <t>ชีววิทยา</t>
  </si>
  <si>
    <t xml:space="preserve"> การวางแผนชีวิตและครอบครัว</t>
  </si>
  <si>
    <t>ศ23101</t>
  </si>
  <si>
    <t>ทัศนศิลป์ 3</t>
  </si>
  <si>
    <t>อ23208</t>
  </si>
  <si>
    <t>ท31202</t>
  </si>
  <si>
    <t>การอ่านวิเคราะห์วิจารณ์</t>
  </si>
  <si>
    <t>4-2560-1</t>
  </si>
  <si>
    <t>4-2560-2</t>
  </si>
  <si>
    <t>ว31281</t>
  </si>
  <si>
    <t>ส31105</t>
  </si>
  <si>
    <t>พ31203</t>
  </si>
  <si>
    <t>ซอฟต์บอล</t>
  </si>
  <si>
    <t xml:space="preserve">ระดับช่วงชั้นที่   3    ปีการศึกษา  2560 </t>
  </si>
  <si>
    <t>จ31261</t>
  </si>
  <si>
    <t>ก30222</t>
  </si>
  <si>
    <t>จ31262</t>
  </si>
  <si>
    <t>ฝ30212</t>
  </si>
  <si>
    <t>5-2560-1</t>
  </si>
  <si>
    <t>5-2560-2</t>
  </si>
  <si>
    <t>ว32226</t>
  </si>
  <si>
    <t>พ32203</t>
  </si>
  <si>
    <t>เปตอง</t>
  </si>
  <si>
    <t>ฝ30211</t>
  </si>
  <si>
    <t>6-2560-1</t>
  </si>
  <si>
    <t>6-2560-2</t>
  </si>
  <si>
    <t>คณิตศาสตร์เพิ่มเติม 5</t>
  </si>
  <si>
    <t>คณิตศาสตร์เพิ่มเติม 6</t>
  </si>
  <si>
    <t>ว33205</t>
  </si>
  <si>
    <t>ว33225</t>
  </si>
  <si>
    <t>ว33245</t>
  </si>
  <si>
    <t>ชีววิทยา 5</t>
  </si>
  <si>
    <t>ว33250</t>
  </si>
  <si>
    <t>ว33122</t>
  </si>
  <si>
    <t>ว33142</t>
  </si>
  <si>
    <t>ม.6 (ต่อ)</t>
  </si>
  <si>
    <t>ส33106</t>
  </si>
  <si>
    <t>ประวัติศาสตร์</t>
  </si>
  <si>
    <t>พ30205</t>
  </si>
  <si>
    <t>ลีลาศ</t>
  </si>
  <si>
    <t>ง33103</t>
  </si>
  <si>
    <t>ง33205</t>
  </si>
  <si>
    <t>การเขียนโปรแกรมชั้นสูง</t>
  </si>
  <si>
    <t>อ33201</t>
  </si>
  <si>
    <t>ภาษาอังกฤษอ่าน-เขียน 5</t>
  </si>
  <si>
    <t>อ33207</t>
  </si>
  <si>
    <t>จ33201</t>
  </si>
  <si>
    <t>9-2560-1</t>
  </si>
  <si>
    <t>ระดับช่วงชั้นที่  2  ปีการศึกษา  2560</t>
  </si>
  <si>
    <t>ระดับช่วงชั้นที่  3  ปีการศึกษา  2560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</si>
</sst>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  <numFmt numFmtId="195" formatCode="#,##0.00_ ;\-#,##0.00\ "/>
    <numFmt numFmtId="196" formatCode="\฿#,##0;\-\฿#,##0"/>
    <numFmt numFmtId="197" formatCode="0.000000000"/>
    <numFmt numFmtId="198" formatCode="#,##0_);\(#,##0\)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2"/>
    </font>
    <font>
      <sz val="15"/>
      <name val="Arial"/>
      <family val="2"/>
    </font>
    <font>
      <sz val="19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ngsana New"/>
      <family val="1"/>
    </font>
    <font>
      <sz val="18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8"/>
      <name val="TH SarabunPSK"/>
      <family val="2"/>
    </font>
    <font>
      <b/>
      <sz val="18"/>
      <name val="TH SarabunPSK"/>
      <family val="2"/>
    </font>
    <font>
      <sz val="11"/>
      <name val="AngsanaUPC"/>
      <family val="1"/>
    </font>
    <font>
      <sz val="13"/>
      <name val="AngsanaUPC"/>
      <family val="1"/>
    </font>
    <font>
      <sz val="16"/>
      <color indexed="8"/>
      <name val="Angsana New"/>
      <family val="0"/>
    </font>
    <font>
      <sz val="8.75"/>
      <color indexed="8"/>
      <name val="Arial"/>
      <family val="0"/>
    </font>
    <font>
      <sz val="14.75"/>
      <color indexed="8"/>
      <name val="Angsana New"/>
      <family val="0"/>
    </font>
    <font>
      <sz val="13.55"/>
      <color indexed="8"/>
      <name val="Angsana New"/>
      <family val="0"/>
    </font>
    <font>
      <sz val="14"/>
      <color indexed="8"/>
      <name val="Angsana New"/>
      <family val="0"/>
    </font>
    <font>
      <sz val="13.75"/>
      <color indexed="8"/>
      <name val="Angsana New"/>
      <family val="0"/>
    </font>
    <font>
      <sz val="12.85"/>
      <color indexed="8"/>
      <name val="Angsana New"/>
      <family val="0"/>
    </font>
    <font>
      <sz val="14.5"/>
      <color indexed="8"/>
      <name val="Angsana New"/>
      <family val="0"/>
    </font>
    <font>
      <sz val="13.3"/>
      <color indexed="8"/>
      <name val="Angsana New"/>
      <family val="0"/>
    </font>
    <font>
      <sz val="14.7"/>
      <color indexed="8"/>
      <name val="Angsana New"/>
      <family val="0"/>
    </font>
    <font>
      <sz val="15.25"/>
      <color indexed="8"/>
      <name val="Angsana New"/>
      <family val="0"/>
    </font>
    <font>
      <sz val="15.5"/>
      <color indexed="8"/>
      <name val="Angsana New"/>
      <family val="0"/>
    </font>
    <font>
      <sz val="14.25"/>
      <color indexed="8"/>
      <name val="Angsana New"/>
      <family val="0"/>
    </font>
    <font>
      <sz val="15.75"/>
      <color indexed="8"/>
      <name val="Angsana New"/>
      <family val="0"/>
    </font>
    <font>
      <sz val="14.45"/>
      <color indexed="8"/>
      <name val="Angsana New"/>
      <family val="0"/>
    </font>
    <font>
      <sz val="16.25"/>
      <color indexed="8"/>
      <name val="Angsana New"/>
      <family val="0"/>
    </font>
    <font>
      <sz val="14.95"/>
      <color indexed="8"/>
      <name val="Angsana New"/>
      <family val="0"/>
    </font>
    <font>
      <sz val="16.5"/>
      <color indexed="8"/>
      <name val="Angsana New"/>
      <family val="0"/>
    </font>
    <font>
      <sz val="15.1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20"/>
      <color indexed="8"/>
      <name val="Angsana New"/>
      <family val="0"/>
    </font>
    <font>
      <sz val="10"/>
      <color indexed="8"/>
      <name val="Arial"/>
      <family val="0"/>
    </font>
    <font>
      <b/>
      <sz val="13.75"/>
      <color indexed="8"/>
      <name val="Angsana New"/>
      <family val="0"/>
    </font>
    <font>
      <sz val="18"/>
      <color indexed="8"/>
      <name val="Angsana New"/>
      <family val="0"/>
    </font>
    <font>
      <b/>
      <sz val="9"/>
      <color indexed="8"/>
      <name val="Arial"/>
      <family val="0"/>
    </font>
    <font>
      <sz val="15"/>
      <color indexed="8"/>
      <name val="Tahoma"/>
      <family val="0"/>
    </font>
    <font>
      <sz val="15"/>
      <color indexed="8"/>
      <name val="AngsanaUPC"/>
      <family val="0"/>
    </font>
    <font>
      <sz val="10"/>
      <color indexed="8"/>
      <name val="Tahoma"/>
      <family val="0"/>
    </font>
    <font>
      <sz val="16"/>
      <color indexed="8"/>
      <name val="AngsanaUPC"/>
      <family val="0"/>
    </font>
    <font>
      <sz val="22"/>
      <color indexed="8"/>
      <name val="Angsana New"/>
      <family val="0"/>
    </font>
    <font>
      <sz val="19.75"/>
      <color indexed="8"/>
      <name val="Angsana New"/>
      <family val="0"/>
    </font>
    <font>
      <sz val="21"/>
      <color indexed="8"/>
      <name val="Angsana New"/>
      <family val="0"/>
    </font>
    <font>
      <sz val="19.5"/>
      <color indexed="8"/>
      <name val="Angsana New"/>
      <family val="0"/>
    </font>
    <font>
      <b/>
      <sz val="17.75"/>
      <color indexed="8"/>
      <name val="Angsana New"/>
      <family val="0"/>
    </font>
    <font>
      <b/>
      <sz val="17.5"/>
      <color indexed="8"/>
      <name val="Angsana New"/>
      <family val="0"/>
    </font>
    <font>
      <sz val="9"/>
      <color indexed="8"/>
      <name val="Tahoma"/>
      <family val="0"/>
    </font>
    <font>
      <sz val="14"/>
      <color indexed="8"/>
      <name val="AngsanaUPC"/>
      <family val="0"/>
    </font>
    <font>
      <sz val="20.25"/>
      <color indexed="8"/>
      <name val="Angsana New"/>
      <family val="0"/>
    </font>
    <font>
      <b/>
      <sz val="18.5"/>
      <color indexed="8"/>
      <name val="Angsana New"/>
      <family val="0"/>
    </font>
    <font>
      <sz val="10"/>
      <color indexed="8"/>
      <name val="CordiaUPC"/>
      <family val="0"/>
    </font>
    <font>
      <sz val="16"/>
      <color indexed="8"/>
      <name val="CordiaUPC"/>
      <family val="0"/>
    </font>
    <font>
      <sz val="20.25"/>
      <color indexed="8"/>
      <name val="CordiaUPC"/>
      <family val="0"/>
    </font>
    <font>
      <b/>
      <sz val="16.2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2" applyNumberFormat="0" applyAlignment="0" applyProtection="0"/>
    <xf numFmtId="0" fontId="89" fillId="0" borderId="3" applyNumberFormat="0" applyFill="0" applyAlignment="0" applyProtection="0"/>
    <xf numFmtId="0" fontId="90" fillId="22" borderId="0" applyNumberFormat="0" applyBorder="0" applyAlignment="0" applyProtection="0"/>
    <xf numFmtId="0" fontId="91" fillId="23" borderId="1" applyNumberFormat="0" applyAlignment="0" applyProtection="0"/>
    <xf numFmtId="0" fontId="92" fillId="24" borderId="0" applyNumberFormat="0" applyBorder="0" applyAlignment="0" applyProtection="0"/>
    <xf numFmtId="9" fontId="0" fillId="0" borderId="0" applyNumberFormat="0" applyFill="0" applyBorder="0" applyAlignment="0" applyProtection="0"/>
    <xf numFmtId="0" fontId="93" fillId="0" borderId="4" applyNumberFormat="0" applyFill="0" applyAlignment="0" applyProtection="0"/>
    <xf numFmtId="0" fontId="94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95" fillId="20" borderId="5" applyNumberFormat="0" applyAlignment="0" applyProtection="0"/>
    <xf numFmtId="0" fontId="0" fillId="32" borderId="6" applyNumberFormat="0" applyFont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91" fontId="6" fillId="0" borderId="1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91" fontId="6" fillId="0" borderId="1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91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1" fontId="4" fillId="0" borderId="13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191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2" fontId="6" fillId="0" borderId="11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91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91" fontId="1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2  ปีการศึกษา  2560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975"/>
          <c:w val="0.953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275"/>
          <c:w val="0.866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('[1]วิทยาศาสตร์'!$E$71:$L$71,'[1]วิทยาศาสตร์'!$P$71:$Q$71)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('[1]วิทยาศาสตร์'!$E$81:$L$81,'[1]วิทยาศาสตร์'!$P$81:$Q$81)</c:f>
              <c:numCache>
                <c:ptCount val="10"/>
                <c:pt idx="0">
                  <c:v>4.203517837622975</c:v>
                </c:pt>
                <c:pt idx="1">
                  <c:v>12.02424724237305</c:v>
                </c:pt>
                <c:pt idx="2">
                  <c:v>9.202027228460697</c:v>
                </c:pt>
                <c:pt idx="3">
                  <c:v>14.309847957865447</c:v>
                </c:pt>
                <c:pt idx="4">
                  <c:v>13.485044221405147</c:v>
                </c:pt>
                <c:pt idx="5">
                  <c:v>16.496074729206</c:v>
                </c:pt>
                <c:pt idx="6">
                  <c:v>11.0404451952698</c:v>
                </c:pt>
                <c:pt idx="7">
                  <c:v>19.23879558779688</c:v>
                </c:pt>
                <c:pt idx="8">
                  <c:v>0.3875583821921892</c:v>
                </c:pt>
                <c:pt idx="9">
                  <c:v>1.7092318394117063</c:v>
                </c:pt>
              </c:numCache>
            </c:numRef>
          </c:val>
          <c:shape val="box"/>
        </c:ser>
        <c:shape val="box"/>
        <c:axId val="59393561"/>
        <c:axId val="64780002"/>
      </c:bar3DChart>
      <c:catAx>
        <c:axId val="5939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3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57275"/>
          <c:w val="0.10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2"/>
          <c:y val="-0.022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6"/>
          <c:w val="0.866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(สังคมศึกษา!$E$35:$L$35,สังคมศึกษา!$P$35:$Q$35)</c:f>
              <c:numCache/>
            </c:numRef>
          </c:val>
          <c:shape val="box"/>
        </c:ser>
        <c:shape val="box"/>
        <c:axId val="46149107"/>
        <c:axId val="12688780"/>
      </c:bar3DChart>
      <c:catAx>
        <c:axId val="46149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615"/>
          <c:w val="0.10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05"/>
          <c:w val="0.8662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_ ;\-#,##0.0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(สังคมศึกษา!$E$47:$L$47,สังคมศึกษา!$P$47:$Q$47)</c:f>
              <c:strCache/>
            </c:strRef>
          </c:cat>
          <c:val>
            <c:numRef>
              <c:f>(สังคมศึกษา!$E$76:$L$76,สังคมศึกษา!$P$76:$Q$76)</c:f>
              <c:numCache/>
            </c:numRef>
          </c:val>
          <c:shape val="box"/>
        </c:ser>
        <c:shape val="box"/>
        <c:axId val="47090157"/>
        <c:axId val="21158230"/>
      </c:bar3DChart>
      <c:catAx>
        <c:axId val="4709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563"/>
          <c:w val="0.105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3"/>
          <c:y val="-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(พลานามัย!$E$32:$L$32,พลานามัย!$P$32:$Q$32)</c:f>
              <c:numCache/>
            </c:numRef>
          </c:val>
          <c:shape val="box"/>
        </c:ser>
        <c:shape val="box"/>
        <c:axId val="56206343"/>
        <c:axId val="36095040"/>
      </c:bar3DChart>
      <c:catAx>
        <c:axId val="5620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5705"/>
          <c:w val="0.105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 3  ปีการศึกษา 2560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07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(พลานามัย!$E$51:$L$51,พลานามัย!$P$51:$Q$51)</c:f>
              <c:strCache/>
            </c:strRef>
          </c:cat>
          <c:val>
            <c:numRef>
              <c:f>(พลานามัย!$E$65:$L$65,พลานามัย!$P$65:$Q$65)</c:f>
              <c:numCache/>
            </c:numRef>
          </c:val>
          <c:shape val="box"/>
        </c:ser>
        <c:shape val="box"/>
        <c:axId val="56419905"/>
        <c:axId val="38017098"/>
      </c:bar3DChart>
      <c:catAx>
        <c:axId val="56419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5715"/>
          <c:w val="0.11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
 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85"/>
          <c:w val="0.868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(ศิลปะ!$E$17:$L$17,ศิลปะ!$P$17:$Q$17)</c:f>
              <c:numCache/>
            </c:numRef>
          </c:val>
          <c:shape val="box"/>
        </c:ser>
        <c:shape val="box"/>
        <c:axId val="6609563"/>
        <c:axId val="59486068"/>
      </c:bar3DChart>
      <c:catAx>
        <c:axId val="660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725"/>
          <c:w val="0.10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แผนภูมิแสดงค่าร้อยละของระดับผลการเรียนกลุ่มสาระการเรียนรู้ศิลปะ      
 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295"/>
          <c:w val="0.86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(ศิลปะ!$E$28:$L$28,ศิลปะ!$P$28:$Q$28)</c:f>
              <c:strCache/>
            </c:strRef>
          </c:cat>
          <c:val>
            <c:numRef>
              <c:f>(ศิลปะ!$E$36:$L$36,ศิลปะ!$P$36:$Q$36)</c:f>
              <c:numCache/>
            </c:numRef>
          </c:val>
          <c:shape val="box"/>
        </c:ser>
        <c:shape val="box"/>
        <c:axId val="65612565"/>
        <c:axId val="53642174"/>
      </c:bar3DChart>
      <c:catAx>
        <c:axId val="6561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"/>
          <c:y val="0.5795"/>
          <c:w val="0.103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5"/>
          <c:w val="0.8652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ฯ'!$E$53:$L$53,'การงานอาชีพ ฯ'!$P$53:$Q$53)</c:f>
              <c:numCache/>
            </c:numRef>
          </c:val>
          <c:shape val="box"/>
        </c:ser>
        <c:shape val="box"/>
        <c:axId val="13017519"/>
        <c:axId val="50048808"/>
      </c:bar3DChart>
      <c:cat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5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5655"/>
          <c:w val="0.107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0925"/>
          <c:w val="0.865"/>
          <c:h val="0.77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ฯ'!$E$73:$L$73,'การงานอาชีพ ฯ'!$P$73:$Q$73)</c:f>
              <c:strCache/>
            </c:strRef>
          </c:cat>
          <c:val>
            <c:numRef>
              <c:f>('การงานอาชีพ ฯ'!$E$106:$L$106,'การงานอาชีพ ฯ'!$P$106:$Q$106)</c:f>
              <c:numCache/>
            </c:numRef>
          </c:val>
          <c:shape val="box"/>
        </c:ser>
        <c:shape val="box"/>
        <c:axId val="47786089"/>
        <c:axId val="27421618"/>
      </c:bar3D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46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8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   ระดับช่วงชั้นที่ 2  ปีการศึกษา 2560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212"/>
          <c:w val="0.855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(ภาษาต่างประเทศ!$E$59:$L$59,ภาษาต่างประเทศ!$P$59:$Q$59)</c:f>
              <c:numCache/>
            </c:numRef>
          </c:val>
          <c:shape val="box"/>
        </c:ser>
        <c:shape val="box"/>
        <c:axId val="45467971"/>
        <c:axId val="6558556"/>
      </c:bar3DChart>
      <c:cat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57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577"/>
          <c:w val="0.108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0575"/>
          <c:y val="0.004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58625"/>
          <c:w val="0.10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แผนภูมิแสดงค่าร้อยละของระดับผลการเรียนกลุ่มสาระการเรียนรู้ภาษาต่างประเทศ     
</a:t>
            </a:r>
            <a:r>
              <a:rPr lang="en-US" cap="none" sz="2025" b="0" i="0" u="none" baseline="0">
                <a:solidFill>
                  <a:srgbClr val="000000"/>
                </a:solidFill>
              </a:rPr>
              <a:t> 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-0.001"/>
          <c:y val="-0.022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425"/>
          <c:w val="0.8647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(ภาษาต่างประเทศ!$E$96:$L$96,ภาษาต่างประเทศ!$P$96:$Q$96)</c:f>
              <c:strCache/>
            </c:strRef>
          </c:cat>
          <c:val>
            <c:numRef>
              <c:f>(ภาษาต่างประเทศ!$E$153:$L$153,ภาษาต่างประเทศ!$P$153:$Q$153)</c:f>
              <c:numCache/>
            </c:numRef>
          </c:val>
          <c:shape val="box"/>
        </c:ser>
        <c:shape val="box"/>
        <c:axId val="59027005"/>
        <c:axId val="61480998"/>
      </c:bar3DChart>
      <c:cat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3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582"/>
          <c:w val="0.108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 โรงเรียนสตรีชัยภูมิ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ระดับช่วงชั้นที่ 3  ปีการศึกษา 2560</a:t>
            </a:r>
          </a:p>
        </c:rich>
      </c:tx>
      <c:layout>
        <c:manualLayout>
          <c:xMode val="factor"/>
          <c:yMode val="factor"/>
          <c:x val="0.01925"/>
          <c:y val="-0.0172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"/>
          <c:w val="0.9072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57925"/>
          <c:w val="0.0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3  ปีการศึกษา 2560</a:t>
            </a:r>
          </a:p>
        </c:rich>
      </c:tx>
      <c:layout>
        <c:manualLayout>
          <c:xMode val="factor"/>
          <c:yMode val="factor"/>
          <c:x val="0.026"/>
          <c:y val="0.00575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9"/>
          <c:w val="0.952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60943773"/>
        <c:axId val="11623046"/>
      </c:bar3D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 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3675"/>
          <c:y val="-0.00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7975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(ภาษาไทย!$E$17:$L$17,ภาษาไทย!$P$17:$Q$17)</c:f>
              <c:numCache/>
            </c:numRef>
          </c:val>
          <c:shape val="box"/>
        </c:ser>
        <c:shape val="box"/>
        <c:axId val="37498551"/>
        <c:axId val="1942640"/>
      </c:bar3D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58325"/>
          <c:w val="0.093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แผนภูมิแสดงร้อยละของระดับผลการเรียนกลุ่มสาระการเรียนรู้ภาษาไทย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ระดับช่วงชั้นที่ 3   ปีการศึกษา 25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60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                            </a:t>
            </a:r>
          </a:p>
        </c:rich>
      </c:tx>
      <c:layout>
        <c:manualLayout>
          <c:xMode val="factor"/>
          <c:yMode val="factor"/>
          <c:x val="0.0415"/>
          <c:y val="0.0015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2575"/>
          <c:w val="0.86675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(ภาษาไทย!$E$27:$L$27,ภาษาไทย!$P$27:$Q$27)</c:f>
              <c:strCache/>
            </c:strRef>
          </c:cat>
          <c:val>
            <c:numRef>
              <c:f>(ภาษาไทย!$E$40:$L$40,ภาษาไทย!$P$40:$Q$40)</c:f>
              <c:numCache/>
            </c:numRef>
          </c:val>
          <c:shape val="box"/>
        </c:ser>
        <c:shape val="box"/>
        <c:axId val="17483761"/>
        <c:axId val="23136122"/>
      </c:bar3D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5"/>
          <c:w val="0.104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</a:rPr>
              <a:t> แผนภูมิแสดงค่าร้อยละของระดับผลการเรียนกลุ่มสาระการเรียนรู้คณิตศาสตร์  
ระดับช่วงชั้นที่ 2  ปีการศึกษา 2560
</a:t>
            </a:r>
          </a:p>
        </c:rich>
      </c:tx>
      <c:layout>
        <c:manualLayout>
          <c:xMode val="factor"/>
          <c:yMode val="factor"/>
          <c:x val="-0.00325"/>
          <c:y val="-0.0247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165"/>
          <c:w val="0.86975"/>
          <c:h val="0.767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(คณิตศาสตร์!$E$27:$L$27,คณิตศาสตร์!$P$27:$Q$27)</c:f>
              <c:strCache/>
            </c:strRef>
          </c:cat>
          <c:val>
            <c:numRef>
              <c:f>(คณิตศาสตร์!$E$42:$L$42,คณิตศาสตร์!$P$42:$Q$42)</c:f>
              <c:numCache/>
            </c:numRef>
          </c:val>
          <c:shape val="box"/>
        </c:ser>
        <c:shape val="box"/>
        <c:axId val="6898507"/>
        <c:axId val="62086564"/>
      </c:bar3D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574"/>
          <c:w val="0.102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แผนภูมิแสดงค่าร้อยละของระดับผลการเรียนกลุ่มสาระการเรียนรู้คณิตศาสตร์ 
  ระดับช่วงชั้นที่  3  ปีการศึกษา 2560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3325"/>
          <c:w val="0.867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(คณิตศาสตร์!$E$50:$L$50,คณิตศาสตร์!$P$50:$Q$50)</c:f>
              <c:strCache/>
            </c:strRef>
          </c:cat>
          <c:val>
            <c:numRef>
              <c:f>(คณิตศาสตร์!$E$81:$L$81,คณิตศาสตร์!$P$81:$Q$81)</c:f>
              <c:numCache/>
            </c:numRef>
          </c:val>
          <c:shape val="box"/>
        </c:ser>
        <c:shape val="box"/>
        <c:axId val="21908165"/>
        <c:axId val="62955758"/>
      </c:bar3D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2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579"/>
          <c:w val="0.104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solidFill>
                  <a:srgbClr val="000000"/>
                </a:solidFill>
              </a:rPr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2  ปีการศึกษา 2560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3125"/>
          <c:w val="0.86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(วิทยาศาสตร์!$E$4:$L$4,วิทยาศาสตร์!$P$4:$Q$4)</c:f>
              <c:numCache/>
            </c:numRef>
          </c:cat>
          <c:val>
            <c:numRef>
              <c:f>(วิทยาศาสตร์!$E$39:$L$39,วิทยาศาสตร์!$P$39:$Q$39)</c:f>
              <c:numCache/>
            </c:numRef>
          </c:val>
          <c:shape val="box"/>
        </c:ser>
        <c:shape val="box"/>
        <c:axId val="29730911"/>
        <c:axId val="66251608"/>
      </c:bar3D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251608"/>
        <c:crosses val="autoZero"/>
        <c:auto val="1"/>
        <c:lblOffset val="100"/>
        <c:tickLblSkip val="1"/>
        <c:noMultiLvlLbl val="0"/>
      </c:catAx>
      <c:valAx>
        <c:axId val="6625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</a:rPr>
                  <a:t>ร้อยละของระดับผลการเรียน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57875"/>
          <c:w val="0.106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14</xdr:col>
      <xdr:colOff>352425</xdr:colOff>
      <xdr:row>20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391025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2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52,214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  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1,207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2.31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202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คิดเป็นร้อยละ  0.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2.99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1.067</a:t>
          </a:r>
        </a:p>
      </xdr:txBody>
    </xdr:sp>
    <xdr:clientData/>
  </xdr:twoCellAnchor>
  <xdr:twoCellAnchor>
    <xdr:from>
      <xdr:col>0</xdr:col>
      <xdr:colOff>19050</xdr:colOff>
      <xdr:row>36</xdr:row>
      <xdr:rowOff>104775</xdr:rowOff>
    </xdr:from>
    <xdr:to>
      <xdr:col>14</xdr:col>
      <xdr:colOff>361950</xdr:colOff>
      <xdr:row>43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972675"/>
          <a:ext cx="87058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รายงานผลการเรียนกลุ่มสาระการเรียนรู้ โรงเรียนสตรีชัยภูมิ  ระดับช่วงชั้นที่  3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พบว่า มีนักเรียนที่ได้รับการตัดสินผลการเรียน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52,653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  คิดเป็นร้อยละ 99.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2,460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4.67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นักเรียนที่ไม่ได้รับการตัดสินผลการเรียน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455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คน  คิดเป็น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ร้อยละ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87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ค่าเฉลี่ยรวมของผลการเรียนเท่ากับ 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2.88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ส่วนเบี่ยงเบนมาตรฐาน  1.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140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0</xdr:col>
      <xdr:colOff>85725</xdr:colOff>
      <xdr:row>84</xdr:row>
      <xdr:rowOff>0</xdr:rowOff>
    </xdr:from>
    <xdr:to>
      <xdr:col>14</xdr:col>
      <xdr:colOff>171450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640300"/>
        <a:ext cx="84486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17</xdr:col>
      <xdr:colOff>533400</xdr:colOff>
      <xdr:row>21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105400"/>
          <a:ext cx="89058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2   ปีการศึกษา  25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60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พบว่า มีนักเรียนที่ได้รับการตัดสินผลการเรียน 3,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470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คน    คิดเป็นร้อยละ 99.9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จำนวนนักเรียนที่สอบไม่ผ่าน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49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คน คิดเป็นร้อยละ 1.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41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นักเรียนที่ไม่ได้รับการตัดสินผลการเรียน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คน  คิดเป็นร้อยละ  0.0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ค่าเฉลี่ยรวมของผลการเรียนเท่ากับ 2.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72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ส่วนเบี่ยงเบนมาตรฐาน  0.9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74</a:t>
          </a:r>
        </a:p>
      </xdr:txBody>
    </xdr:sp>
    <xdr:clientData/>
  </xdr:twoCellAnchor>
  <xdr:twoCellAnchor>
    <xdr:from>
      <xdr:col>0</xdr:col>
      <xdr:colOff>47625</xdr:colOff>
      <xdr:row>40</xdr:row>
      <xdr:rowOff>95250</xdr:rowOff>
    </xdr:from>
    <xdr:to>
      <xdr:col>17</xdr:col>
      <xdr:colOff>533400</xdr:colOff>
      <xdr:row>43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11687175"/>
          <a:ext cx="89058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พบว่า มีนักเรียนที่ได้รับการตัดสินผลการเรียน 3,778  คน       คิดเป็นร้อยละ 99.81   จำนวนนักเรียนที่สอบไม่ผ่าน  147   คน คิดเป็นร้อยละ 3.89   นักเรียนที่ไม่ได้รับการตัดสินผลการเรียน  7   คน  คิดเป็นร้อยละ   0.18   ค่าเฉลี่ยรวมของผลการเรียนเท่ากับ  2.99   ส่วนเบี่ยงเบนมาตรฐาน  1.081</a:t>
          </a:r>
        </a:p>
      </xdr:txBody>
    </xdr:sp>
    <xdr:clientData/>
  </xdr:twoCellAnchor>
  <xdr:twoCellAnchor>
    <xdr:from>
      <xdr:col>13</xdr:col>
      <xdr:colOff>114300</xdr:colOff>
      <xdr:row>25</xdr:row>
      <xdr:rowOff>219075</xdr:rowOff>
    </xdr:from>
    <xdr:to>
      <xdr:col>13</xdr:col>
      <xdr:colOff>190500</xdr:colOff>
      <xdr:row>25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219950" y="7534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219075</xdr:rowOff>
    </xdr:from>
    <xdr:to>
      <xdr:col>13</xdr:col>
      <xdr:colOff>190500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2199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47</xdr:row>
      <xdr:rowOff>133350</xdr:rowOff>
    </xdr:from>
    <xdr:to>
      <xdr:col>17</xdr:col>
      <xdr:colOff>542925</xdr:colOff>
      <xdr:row>65</xdr:row>
      <xdr:rowOff>66675</xdr:rowOff>
    </xdr:to>
    <xdr:graphicFrame>
      <xdr:nvGraphicFramePr>
        <xdr:cNvPr id="5" name="Chart 8"/>
        <xdr:cNvGraphicFramePr/>
      </xdr:nvGraphicFramePr>
      <xdr:xfrm>
        <a:off x="38100" y="12992100"/>
        <a:ext cx="8924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69</xdr:row>
      <xdr:rowOff>133350</xdr:rowOff>
    </xdr:from>
    <xdr:to>
      <xdr:col>17</xdr:col>
      <xdr:colOff>476250</xdr:colOff>
      <xdr:row>90</xdr:row>
      <xdr:rowOff>85725</xdr:rowOff>
    </xdr:to>
    <xdr:graphicFrame>
      <xdr:nvGraphicFramePr>
        <xdr:cNvPr id="6" name="Chart 9"/>
        <xdr:cNvGraphicFramePr/>
      </xdr:nvGraphicFramePr>
      <xdr:xfrm>
        <a:off x="66675" y="16554450"/>
        <a:ext cx="8829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82025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114300</xdr:colOff>
      <xdr:row>23</xdr:row>
      <xdr:rowOff>66675</xdr:rowOff>
    </xdr:from>
    <xdr:to>
      <xdr:col>17</xdr:col>
      <xdr:colOff>438150</xdr:colOff>
      <xdr:row>24</xdr:row>
      <xdr:rowOff>9525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8534400" y="6734175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123825</xdr:colOff>
      <xdr:row>46</xdr:row>
      <xdr:rowOff>38100</xdr:rowOff>
    </xdr:from>
    <xdr:to>
      <xdr:col>17</xdr:col>
      <xdr:colOff>447675</xdr:colOff>
      <xdr:row>47</xdr:row>
      <xdr:rowOff>19050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43925" y="127349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57150</xdr:colOff>
      <xdr:row>69</xdr:row>
      <xdr:rowOff>28575</xdr:rowOff>
    </xdr:from>
    <xdr:to>
      <xdr:col>17</xdr:col>
      <xdr:colOff>381000</xdr:colOff>
      <xdr:row>70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477250" y="164496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102</xdr:row>
      <xdr:rowOff>57150</xdr:rowOff>
    </xdr:from>
    <xdr:to>
      <xdr:col>17</xdr:col>
      <xdr:colOff>476250</xdr:colOff>
      <xdr:row>138</xdr:row>
      <xdr:rowOff>47625</xdr:rowOff>
    </xdr:to>
    <xdr:graphicFrame>
      <xdr:nvGraphicFramePr>
        <xdr:cNvPr id="1" name="Chart 5"/>
        <xdr:cNvGraphicFramePr/>
      </xdr:nvGraphicFramePr>
      <xdr:xfrm>
        <a:off x="57150" y="27774900"/>
        <a:ext cx="8953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42</xdr:row>
      <xdr:rowOff>161925</xdr:rowOff>
    </xdr:from>
    <xdr:to>
      <xdr:col>17</xdr:col>
      <xdr:colOff>457200</xdr:colOff>
      <xdr:row>45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" y="12649200"/>
          <a:ext cx="89820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รายงานผลการเรียนกลุ่มสาระการเรียนรู้คณิตศาสตร์  ระดับช่วงชั้นที่  2   ปีการศึกษา  2560  พบว่า มีนักเรียนที่ได้รับการตัดสินผลการเรียน 5,434  คน   คิดเป็นร้อยละ 99.39  จำนวนนักเรียนที่สอบไม่ผ่าน  205  คน คิดเป็นร้อยละ 3.77   นักเรียนที่ไม่ได้รับการตัดสินผลการเรียน   33  คน  คิดเป็นร้อยละ  0.61   ค่าเฉลี่ยรวมของ
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ผลการเรียนเท่ากับ   2.38   ส่วนเบี่ยงเบนมาตรฐาน  1.114</a:t>
          </a:r>
        </a:p>
      </xdr:txBody>
    </xdr:sp>
    <xdr:clientData/>
  </xdr:twoCellAnchor>
  <xdr:twoCellAnchor>
    <xdr:from>
      <xdr:col>0</xdr:col>
      <xdr:colOff>133350</xdr:colOff>
      <xdr:row>81</xdr:row>
      <xdr:rowOff>57150</xdr:rowOff>
    </xdr:from>
    <xdr:to>
      <xdr:col>18</xdr:col>
      <xdr:colOff>66675</xdr:colOff>
      <xdr:row>86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33350" y="24107775"/>
          <a:ext cx="90392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2560  พบว่า มีนักเรียนที่ได้รับการตัดสินผลการเรียน 5,783  คน         คิดเป็นร้อยละ 99.57   จำนวนนักเรียนที่สอบไม่ผ่าน  339  คน คิดเป็นร้อยละ 5.86   นักเรียนที่ไม่ได้รับการตัดสินผลการเรียน  25   คน  คิดเป็นร้อยละ  0.43    ค่าเฉลี่ยรวมของผลการเรียนเท่ากับ   2.36   ส่วนเบี่ยงเบนมาตรฐาน  1.103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247650</xdr:colOff>
      <xdr:row>48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343775" y="14497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343775" y="8858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141</xdr:row>
      <xdr:rowOff>142875</xdr:rowOff>
    </xdr:from>
    <xdr:to>
      <xdr:col>17</xdr:col>
      <xdr:colOff>523875</xdr:colOff>
      <xdr:row>178</xdr:row>
      <xdr:rowOff>76200</xdr:rowOff>
    </xdr:to>
    <xdr:graphicFrame>
      <xdr:nvGraphicFramePr>
        <xdr:cNvPr id="6" name="Chart 6"/>
        <xdr:cNvGraphicFramePr/>
      </xdr:nvGraphicFramePr>
      <xdr:xfrm>
        <a:off x="152400" y="34232850"/>
        <a:ext cx="8905875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9650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17</xdr:col>
      <xdr:colOff>76200</xdr:colOff>
      <xdr:row>46</xdr:row>
      <xdr:rowOff>57150</xdr:rowOff>
    </xdr:from>
    <xdr:to>
      <xdr:col>17</xdr:col>
      <xdr:colOff>476250</xdr:colOff>
      <xdr:row>46</xdr:row>
      <xdr:rowOff>266700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10600" y="137255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285750</xdr:colOff>
      <xdr:row>99</xdr:row>
      <xdr:rowOff>104775</xdr:rowOff>
    </xdr:from>
    <xdr:to>
      <xdr:col>17</xdr:col>
      <xdr:colOff>352425</xdr:colOff>
      <xdr:row>101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24875" y="27336750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85725</xdr:colOff>
      <xdr:row>140</xdr:row>
      <xdr:rowOff>95250</xdr:rowOff>
    </xdr:from>
    <xdr:to>
      <xdr:col>17</xdr:col>
      <xdr:colOff>485775</xdr:colOff>
      <xdr:row>141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620125" y="340233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104775</xdr:colOff>
      <xdr:row>71</xdr:row>
      <xdr:rowOff>219075</xdr:rowOff>
    </xdr:from>
    <xdr:to>
      <xdr:col>13</xdr:col>
      <xdr:colOff>247650</xdr:colOff>
      <xdr:row>71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343775" y="2133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69</xdr:row>
      <xdr:rowOff>57150</xdr:rowOff>
    </xdr:from>
    <xdr:to>
      <xdr:col>17</xdr:col>
      <xdr:colOff>476250</xdr:colOff>
      <xdr:row>69</xdr:row>
      <xdr:rowOff>266700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10600" y="2048827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247650</xdr:colOff>
      <xdr:row>25</xdr:row>
      <xdr:rowOff>219075</xdr:rowOff>
    </xdr:to>
    <xdr:sp>
      <xdr:nvSpPr>
        <xdr:cNvPr id="13" name="Line 4"/>
        <xdr:cNvSpPr>
          <a:spLocks/>
        </xdr:cNvSpPr>
      </xdr:nvSpPr>
      <xdr:spPr>
        <a:xfrm>
          <a:off x="7343775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38100</xdr:rowOff>
    </xdr:from>
    <xdr:to>
      <xdr:col>17</xdr:col>
      <xdr:colOff>495300</xdr:colOff>
      <xdr:row>23</xdr:row>
      <xdr:rowOff>247650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8629650" y="683895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39</xdr:row>
      <xdr:rowOff>142875</xdr:rowOff>
    </xdr:from>
    <xdr:to>
      <xdr:col>17</xdr:col>
      <xdr:colOff>504825</xdr:colOff>
      <xdr:row>43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1249025"/>
          <a:ext cx="88201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2   ปีการศึกษา  2560  พบว่า มีนักเรียนที่ได้รับการตัดสินผลการเรียน 4,840  คน   คิดเป็นร้อยละ 99.98    นักเรียนที่สอบไม่ผ่าน 224  คน  คิดเป็นร้อยละ  4.63  นักเรียนที่ไม่ได้รับการตัดสินผลการเรียน 1 คน  คิดเป็นร้อยละ 0.02   ค่าเฉลี่ยรวมของผลการเรียนเท่ากับ   2.86   ส่วนเบี่ยงเบนมาตรฐาน  1.114</a:t>
          </a:r>
        </a:p>
      </xdr:txBody>
    </xdr:sp>
    <xdr:clientData/>
  </xdr:twoCellAnchor>
  <xdr:twoCellAnchor>
    <xdr:from>
      <xdr:col>0</xdr:col>
      <xdr:colOff>9525</xdr:colOff>
      <xdr:row>112</xdr:row>
      <xdr:rowOff>38100</xdr:rowOff>
    </xdr:from>
    <xdr:to>
      <xdr:col>17</xdr:col>
      <xdr:colOff>457200</xdr:colOff>
      <xdr:row>115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32013525"/>
          <a:ext cx="88868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 ปีการศึกษา  2560  พบว่า มีนักเรียนที่ได้รับการตัดสินผลการเรียน 8,107  คน     คิดเป็นร้อยละ 99.74  จำนวนนักเรียนที่สอบไม่ผ่าน  381  คน คิดเป็นร้อยละ 4.70   นักเรียนที่ไม่ได้รับการตัดสินผลการเรียน  21  คน  คิดเป็นร้อยละ  0.26   ค่าเฉลี่ยรวมของผลการเรียนเท่ากับ   2.57  ส่วนเบี่ยงเบนมาตรฐาน  1.067</a:t>
          </a:r>
        </a:p>
      </xdr:txBody>
    </xdr:sp>
    <xdr:clientData/>
  </xdr:twoCellAnchor>
  <xdr:twoCellAnchor>
    <xdr:from>
      <xdr:col>13</xdr:col>
      <xdr:colOff>104775</xdr:colOff>
      <xdr:row>48</xdr:row>
      <xdr:rowOff>219075</xdr:rowOff>
    </xdr:from>
    <xdr:to>
      <xdr:col>13</xdr:col>
      <xdr:colOff>200025</xdr:colOff>
      <xdr:row>48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172325" y="14135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190500</xdr:rowOff>
    </xdr:from>
    <xdr:to>
      <xdr:col>13</xdr:col>
      <xdr:colOff>200025</xdr:colOff>
      <xdr:row>2</xdr:row>
      <xdr:rowOff>190500</xdr:rowOff>
    </xdr:to>
    <xdr:sp>
      <xdr:nvSpPr>
        <xdr:cNvPr id="4" name="Line 5"/>
        <xdr:cNvSpPr>
          <a:spLocks/>
        </xdr:cNvSpPr>
      </xdr:nvSpPr>
      <xdr:spPr>
        <a:xfrm>
          <a:off x="7172325" y="809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118</xdr:row>
      <xdr:rowOff>228600</xdr:rowOff>
    </xdr:from>
    <xdr:to>
      <xdr:col>17</xdr:col>
      <xdr:colOff>485775</xdr:colOff>
      <xdr:row>144</xdr:row>
      <xdr:rowOff>142875</xdr:rowOff>
    </xdr:to>
    <xdr:graphicFrame>
      <xdr:nvGraphicFramePr>
        <xdr:cNvPr id="5" name="Chart 6"/>
        <xdr:cNvGraphicFramePr/>
      </xdr:nvGraphicFramePr>
      <xdr:xfrm>
        <a:off x="523875" y="33632775"/>
        <a:ext cx="8401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5915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17</xdr:col>
      <xdr:colOff>66675</xdr:colOff>
      <xdr:row>118</xdr:row>
      <xdr:rowOff>9525</xdr:rowOff>
    </xdr:from>
    <xdr:to>
      <xdr:col>17</xdr:col>
      <xdr:colOff>371475</xdr:colOff>
      <xdr:row>118</xdr:row>
      <xdr:rowOff>190500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505825" y="334137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17</xdr:col>
      <xdr:colOff>142875</xdr:colOff>
      <xdr:row>46</xdr:row>
      <xdr:rowOff>28575</xdr:rowOff>
    </xdr:from>
    <xdr:to>
      <xdr:col>17</xdr:col>
      <xdr:colOff>447675</xdr:colOff>
      <xdr:row>46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582025" y="132016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152400</xdr:colOff>
      <xdr:row>150</xdr:row>
      <xdr:rowOff>38100</xdr:rowOff>
    </xdr:from>
    <xdr:to>
      <xdr:col>17</xdr:col>
      <xdr:colOff>457200</xdr:colOff>
      <xdr:row>151</xdr:row>
      <xdr:rowOff>57150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591550" y="401478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104775</xdr:colOff>
      <xdr:row>71</xdr:row>
      <xdr:rowOff>219075</xdr:rowOff>
    </xdr:from>
    <xdr:to>
      <xdr:col>13</xdr:col>
      <xdr:colOff>200025</xdr:colOff>
      <xdr:row>71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7172325" y="2075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69</xdr:row>
      <xdr:rowOff>28575</xdr:rowOff>
    </xdr:from>
    <xdr:to>
      <xdr:col>17</xdr:col>
      <xdr:colOff>466725</xdr:colOff>
      <xdr:row>69</xdr:row>
      <xdr:rowOff>228600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8582025" y="1989772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0</xdr:col>
      <xdr:colOff>0</xdr:colOff>
      <xdr:row>152</xdr:row>
      <xdr:rowOff>28575</xdr:rowOff>
    </xdr:from>
    <xdr:to>
      <xdr:col>17</xdr:col>
      <xdr:colOff>228600</xdr:colOff>
      <xdr:row>187</xdr:row>
      <xdr:rowOff>85725</xdr:rowOff>
    </xdr:to>
    <xdr:graphicFrame>
      <xdr:nvGraphicFramePr>
        <xdr:cNvPr id="12" name="Chart 16"/>
        <xdr:cNvGraphicFramePr/>
      </xdr:nvGraphicFramePr>
      <xdr:xfrm>
        <a:off x="0" y="40462200"/>
        <a:ext cx="86677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104775</xdr:colOff>
      <xdr:row>96</xdr:row>
      <xdr:rowOff>219075</xdr:rowOff>
    </xdr:from>
    <xdr:to>
      <xdr:col>13</xdr:col>
      <xdr:colOff>200025</xdr:colOff>
      <xdr:row>96</xdr:row>
      <xdr:rowOff>219075</xdr:rowOff>
    </xdr:to>
    <xdr:sp>
      <xdr:nvSpPr>
        <xdr:cNvPr id="13" name="Line 17"/>
        <xdr:cNvSpPr>
          <a:spLocks/>
        </xdr:cNvSpPr>
      </xdr:nvSpPr>
      <xdr:spPr>
        <a:xfrm>
          <a:off x="7172325" y="27813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94</xdr:row>
      <xdr:rowOff>28575</xdr:rowOff>
    </xdr:from>
    <xdr:to>
      <xdr:col>17</xdr:col>
      <xdr:colOff>447675</xdr:colOff>
      <xdr:row>94</xdr:row>
      <xdr:rowOff>209550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582025" y="270319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13</xdr:col>
      <xdr:colOff>104775</xdr:colOff>
      <xdr:row>26</xdr:row>
      <xdr:rowOff>190500</xdr:rowOff>
    </xdr:from>
    <xdr:to>
      <xdr:col>13</xdr:col>
      <xdr:colOff>200025</xdr:colOff>
      <xdr:row>26</xdr:row>
      <xdr:rowOff>190500</xdr:rowOff>
    </xdr:to>
    <xdr:sp>
      <xdr:nvSpPr>
        <xdr:cNvPr id="15" name="Line 5"/>
        <xdr:cNvSpPr>
          <a:spLocks/>
        </xdr:cNvSpPr>
      </xdr:nvSpPr>
      <xdr:spPr>
        <a:xfrm>
          <a:off x="7172325" y="7515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38100</xdr:rowOff>
    </xdr:from>
    <xdr:to>
      <xdr:col>17</xdr:col>
      <xdr:colOff>457200</xdr:colOff>
      <xdr:row>24</xdr:row>
      <xdr:rowOff>219075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8591550" y="66960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35</xdr:row>
      <xdr:rowOff>190500</xdr:rowOff>
    </xdr:from>
    <xdr:to>
      <xdr:col>17</xdr:col>
      <xdr:colOff>571500</xdr:colOff>
      <xdr:row>38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10591800"/>
          <a:ext cx="87915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5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2   ปีการศึกษา  2560  พบว่า มีนักเรียนที่ได้รับการตัดสินผลการเรียน 13,031  คน    คิดเป็นร้อยละ 99.62  จำนวนนักเรียนที่สอบไม่ผ่าน  276  คน คิดเป็นร้อยละ 2.12      จำนวนนักเรียนที่ไม่ได้รับการตัดสินผลการเรียน 49  คน คิดเป็นร้อยละ 0.37   ค่าเฉลี่ยรวมของผลการเรียนเท่ากับ   2.87   ส่วนเบี่ยงเบนมาตรฐาน  1.099</a:t>
          </a:r>
        </a:p>
      </xdr:txBody>
    </xdr:sp>
    <xdr:clientData/>
  </xdr:twoCellAnchor>
  <xdr:twoCellAnchor>
    <xdr:from>
      <xdr:col>0</xdr:col>
      <xdr:colOff>76200</xdr:colOff>
      <xdr:row>76</xdr:row>
      <xdr:rowOff>28575</xdr:rowOff>
    </xdr:from>
    <xdr:to>
      <xdr:col>17</xdr:col>
      <xdr:colOff>571500</xdr:colOff>
      <xdr:row>80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2631400"/>
          <a:ext cx="88296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2560  พบว่า มีนักเรียนที่ได้รับการตัดสินผลการเรียน  8,130 คน    คิดเป็นร้อยละ 99.37  จำนวนนักเรียนที่สอบไม่ผ่าน  349   คน คิดเป็นร้อยละ  4.29   นักเรียนที่ไม่ได้รับการตัดสินผลการเรียน  51   คน  คิดเป็นร้อยละ  0.63    ค่าเฉลี่ยรวมของผลการเรียนเท่ากับ   2.84  ส่วนเบี่ยงเบนมาตรฐาน  1.124</a:t>
          </a:r>
        </a:p>
      </xdr:txBody>
    </xdr:sp>
    <xdr:clientData/>
  </xdr:twoCellAnchor>
  <xdr:twoCellAnchor>
    <xdr:from>
      <xdr:col>13</xdr:col>
      <xdr:colOff>171450</xdr:colOff>
      <xdr:row>45</xdr:row>
      <xdr:rowOff>219075</xdr:rowOff>
    </xdr:from>
    <xdr:to>
      <xdr:col>13</xdr:col>
      <xdr:colOff>323850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905625" y="13725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915150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96</xdr:row>
      <xdr:rowOff>57150</xdr:rowOff>
    </xdr:from>
    <xdr:to>
      <xdr:col>17</xdr:col>
      <xdr:colOff>504825</xdr:colOff>
      <xdr:row>131</xdr:row>
      <xdr:rowOff>123825</xdr:rowOff>
    </xdr:to>
    <xdr:graphicFrame>
      <xdr:nvGraphicFramePr>
        <xdr:cNvPr id="5" name="Chart 5"/>
        <xdr:cNvGraphicFramePr/>
      </xdr:nvGraphicFramePr>
      <xdr:xfrm>
        <a:off x="133350" y="25974675"/>
        <a:ext cx="87058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136</xdr:row>
      <xdr:rowOff>104775</xdr:rowOff>
    </xdr:from>
    <xdr:to>
      <xdr:col>17</xdr:col>
      <xdr:colOff>438150</xdr:colOff>
      <xdr:row>172</xdr:row>
      <xdr:rowOff>28575</xdr:rowOff>
    </xdr:to>
    <xdr:graphicFrame>
      <xdr:nvGraphicFramePr>
        <xdr:cNvPr id="6" name="Chart 6"/>
        <xdr:cNvGraphicFramePr/>
      </xdr:nvGraphicFramePr>
      <xdr:xfrm>
        <a:off x="85725" y="32499300"/>
        <a:ext cx="868680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17</xdr:col>
      <xdr:colOff>66675</xdr:colOff>
      <xdr:row>96</xdr:row>
      <xdr:rowOff>9525</xdr:rowOff>
    </xdr:from>
    <xdr:to>
      <xdr:col>17</xdr:col>
      <xdr:colOff>371475</xdr:colOff>
      <xdr:row>98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01050" y="25927050"/>
          <a:ext cx="304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17</xdr:col>
      <xdr:colOff>257175</xdr:colOff>
      <xdr:row>43</xdr:row>
      <xdr:rowOff>28575</xdr:rowOff>
    </xdr:from>
    <xdr:to>
      <xdr:col>17</xdr:col>
      <xdr:colOff>571500</xdr:colOff>
      <xdr:row>43</xdr:row>
      <xdr:rowOff>238125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91550" y="12792075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</a:p>
      </xdr:txBody>
    </xdr:sp>
    <xdr:clientData/>
  </xdr:twoCellAnchor>
  <xdr:twoCellAnchor>
    <xdr:from>
      <xdr:col>17</xdr:col>
      <xdr:colOff>266700</xdr:colOff>
      <xdr:row>135</xdr:row>
      <xdr:rowOff>76200</xdr:rowOff>
    </xdr:from>
    <xdr:to>
      <xdr:col>17</xdr:col>
      <xdr:colOff>571500</xdr:colOff>
      <xdr:row>136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601075" y="323088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915150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13</xdr:col>
      <xdr:colOff>171450</xdr:colOff>
      <xdr:row>68</xdr:row>
      <xdr:rowOff>219075</xdr:rowOff>
    </xdr:from>
    <xdr:to>
      <xdr:col>13</xdr:col>
      <xdr:colOff>323850</xdr:colOff>
      <xdr:row>68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905625" y="20535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66</xdr:row>
      <xdr:rowOff>28575</xdr:rowOff>
    </xdr:from>
    <xdr:to>
      <xdr:col>17</xdr:col>
      <xdr:colOff>571500</xdr:colOff>
      <xdr:row>66</xdr:row>
      <xdr:rowOff>238125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91550" y="196024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95250</xdr:rowOff>
    </xdr:from>
    <xdr:to>
      <xdr:col>17</xdr:col>
      <xdr:colOff>476250</xdr:colOff>
      <xdr:row>35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829675"/>
          <a:ext cx="87344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2   ปีการศึกษา  2560  พบว่า มีนักเรียนที่ได้รับการตัดสินผลการเรียน 6,947  คน    คิดเป็นร้อยละ 99.77   จำนวนนักเรียนที่สอบไม่ผ่าน  61   คน คิดเป็นร้อยละ 0.88  นักเรียนที่ไม่ได้รับการตัดสินผลการเรียน  16   คน  คิดเป็นร้อยละ  0.23      ค่าเฉลี่ยรวมของผลการเรียนเท่ากับ   3.45    ส่วนเบี่ยงเบนมาตรฐาน  0.860</a:t>
          </a:r>
        </a:p>
      </xdr:txBody>
    </xdr:sp>
    <xdr:clientData/>
  </xdr:twoCellAnchor>
  <xdr:twoCellAnchor>
    <xdr:from>
      <xdr:col>0</xdr:col>
      <xdr:colOff>114300</xdr:colOff>
      <xdr:row>65</xdr:row>
      <xdr:rowOff>57150</xdr:rowOff>
    </xdr:from>
    <xdr:to>
      <xdr:col>17</xdr:col>
      <xdr:colOff>476250</xdr:colOff>
      <xdr:row>67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8326100"/>
          <a:ext cx="8734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ระดับ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ช่วงชั้นที่  3  ปีการศึกษา  2560  พบว่า มีนักเรียนที่ได้รับการตัดสินผลการเรียน 3,882  คน    คิดเป็น ร้อยละ 98.97   จำนวนนักเรียนสอบไม่ผ่าน  122  คน  คิดเป็นร้อยละ 3.14   นักเรียนที่ไม่ได้รับการตัดสินผลการเรียน  40   คน  คิดเป็นร้อยละ  1.03      ค่าเฉลี่ยรวมของผลการเรียนเท่ากับ   3.48   ส่วนเบี่ยงเบนมาตรฐาน  0.918
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49</xdr:row>
      <xdr:rowOff>219075</xdr:rowOff>
    </xdr:from>
    <xdr:to>
      <xdr:col>13</xdr:col>
      <xdr:colOff>295275</xdr:colOff>
      <xdr:row>49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3973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69</xdr:row>
      <xdr:rowOff>104775</xdr:rowOff>
    </xdr:from>
    <xdr:to>
      <xdr:col>17</xdr:col>
      <xdr:colOff>419100</xdr:colOff>
      <xdr:row>106</xdr:row>
      <xdr:rowOff>9525</xdr:rowOff>
    </xdr:to>
    <xdr:graphicFrame>
      <xdr:nvGraphicFramePr>
        <xdr:cNvPr id="5" name="Chart 5"/>
        <xdr:cNvGraphicFramePr/>
      </xdr:nvGraphicFramePr>
      <xdr:xfrm>
        <a:off x="104775" y="19421475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110</xdr:row>
      <xdr:rowOff>152400</xdr:rowOff>
    </xdr:from>
    <xdr:to>
      <xdr:col>17</xdr:col>
      <xdr:colOff>504825</xdr:colOff>
      <xdr:row>147</xdr:row>
      <xdr:rowOff>114300</xdr:rowOff>
    </xdr:to>
    <xdr:graphicFrame>
      <xdr:nvGraphicFramePr>
        <xdr:cNvPr id="6" name="Chart 6"/>
        <xdr:cNvGraphicFramePr/>
      </xdr:nvGraphicFramePr>
      <xdr:xfrm>
        <a:off x="76200" y="26108025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  <xdr:twoCellAnchor>
    <xdr:from>
      <xdr:col>17</xdr:col>
      <xdr:colOff>133350</xdr:colOff>
      <xdr:row>69</xdr:row>
      <xdr:rowOff>76200</xdr:rowOff>
    </xdr:from>
    <xdr:to>
      <xdr:col>17</xdr:col>
      <xdr:colOff>409575</xdr:colOff>
      <xdr:row>70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505825" y="1939290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17</xdr:col>
      <xdr:colOff>171450</xdr:colOff>
      <xdr:row>47</xdr:row>
      <xdr:rowOff>66675</xdr:rowOff>
    </xdr:from>
    <xdr:to>
      <xdr:col>17</xdr:col>
      <xdr:colOff>447675</xdr:colOff>
      <xdr:row>47</xdr:row>
      <xdr:rowOff>266700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543925" y="131540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17</xdr:col>
      <xdr:colOff>133350</xdr:colOff>
      <xdr:row>110</xdr:row>
      <xdr:rowOff>47625</xdr:rowOff>
    </xdr:from>
    <xdr:to>
      <xdr:col>17</xdr:col>
      <xdr:colOff>409575</xdr:colOff>
      <xdr:row>111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05825" y="26003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2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05825" y="64770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28575</xdr:rowOff>
    </xdr:from>
    <xdr:to>
      <xdr:col>17</xdr:col>
      <xdr:colOff>457200</xdr:colOff>
      <xdr:row>19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5314950"/>
          <a:ext cx="86868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2   ปีการศึกษา  2560  พบว่า มีนักเรียนที่ได้รับการตัดสินผลการเรียน 3,614  คน    คิดเป็นร้อยละ 100  นักเรียนที่สอบไม่ผ่านจำนวน  131   คน คิดเป็นร้อยละ 3.62  ค่าเฉลี่ยรวมของผลการเรียนเท่ากับ   3.11   ส่วนเบี่ยงเบนมาตรฐาน  1.169</a:t>
          </a:r>
        </a:p>
      </xdr:txBody>
    </xdr:sp>
    <xdr:clientData/>
  </xdr:twoCellAnchor>
  <xdr:twoCellAnchor>
    <xdr:from>
      <xdr:col>0</xdr:col>
      <xdr:colOff>114300</xdr:colOff>
      <xdr:row>37</xdr:row>
      <xdr:rowOff>57150</xdr:rowOff>
    </xdr:from>
    <xdr:to>
      <xdr:col>17</xdr:col>
      <xdr:colOff>476250</xdr:colOff>
      <xdr:row>41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11087100"/>
          <a:ext cx="86868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2560  พบว่า มีนักเรียนที่ได้รับการตัดสินผลการเรียน 3,041  คน    คิดเป็นร้อยละ 100  จำนวนนักเรียนที่สอบไม่ผ่าน  136   คน คิดเป็นร้อยละ 4.47  ค่าเฉลี่ยรวมของผลการเรียนเท่ากับ   3.46   ส่วนเบี่ยงเบนมาตรฐาน  1.029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371475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6657975" y="904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26</xdr:row>
      <xdr:rowOff>209550</xdr:rowOff>
    </xdr:from>
    <xdr:to>
      <xdr:col>13</xdr:col>
      <xdr:colOff>390525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>
          <a:off x="6619875" y="8010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52</xdr:row>
      <xdr:rowOff>114300</xdr:rowOff>
    </xdr:from>
    <xdr:to>
      <xdr:col>17</xdr:col>
      <xdr:colOff>447675</xdr:colOff>
      <xdr:row>87</xdr:row>
      <xdr:rowOff>76200</xdr:rowOff>
    </xdr:to>
    <xdr:graphicFrame>
      <xdr:nvGraphicFramePr>
        <xdr:cNvPr id="5" name="Chart 5"/>
        <xdr:cNvGraphicFramePr/>
      </xdr:nvGraphicFramePr>
      <xdr:xfrm>
        <a:off x="133350" y="13696950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93</xdr:row>
      <xdr:rowOff>104775</xdr:rowOff>
    </xdr:from>
    <xdr:to>
      <xdr:col>17</xdr:col>
      <xdr:colOff>352425</xdr:colOff>
      <xdr:row>129</xdr:row>
      <xdr:rowOff>0</xdr:rowOff>
    </xdr:to>
    <xdr:graphicFrame>
      <xdr:nvGraphicFramePr>
        <xdr:cNvPr id="6" name="Chart 6"/>
        <xdr:cNvGraphicFramePr/>
      </xdr:nvGraphicFramePr>
      <xdr:xfrm>
        <a:off x="38100" y="20326350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17</xdr:col>
      <xdr:colOff>152400</xdr:colOff>
      <xdr:row>49</xdr:row>
      <xdr:rowOff>104775</xdr:rowOff>
    </xdr:from>
    <xdr:to>
      <xdr:col>17</xdr:col>
      <xdr:colOff>381000</xdr:colOff>
      <xdr:row>50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477250" y="13201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17</xdr:col>
      <xdr:colOff>171450</xdr:colOff>
      <xdr:row>22</xdr:row>
      <xdr:rowOff>133350</xdr:rowOff>
    </xdr:from>
    <xdr:to>
      <xdr:col>17</xdr:col>
      <xdr:colOff>419100</xdr:colOff>
      <xdr:row>23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496300" y="6600825"/>
          <a:ext cx="2476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171450</xdr:colOff>
      <xdr:row>91</xdr:row>
      <xdr:rowOff>19050</xdr:rowOff>
    </xdr:from>
    <xdr:to>
      <xdr:col>17</xdr:col>
      <xdr:colOff>400050</xdr:colOff>
      <xdr:row>92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496300" y="199167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238125</xdr:rowOff>
    </xdr:from>
    <xdr:to>
      <xdr:col>17</xdr:col>
      <xdr:colOff>304800</xdr:colOff>
      <xdr:row>57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897225"/>
          <a:ext cx="87820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รายงานผลการเรียนกลุ่มสาระการเรียนรู้การงานอาชีพและเทคโนโลยี   ระดับช่วงชั้นที่  2   ปีการศึกษา  2560  พบว่า มีนักเรียนที่ได้รับการตัดสินผลการเรียน 7,430  คน    คิดเป็นร้อยละ 99.33  จำนวนนักเรียนที่สอบไม่ผ่าน  74   คน คิดเป็นร้อยละ 1.00  นักเรียนที่ไม่ได้รับการตัดสินผลการเรียน 50   คน  คิดเป็นร้อยละ  0.67    ค่าเฉลี่ยรวมของผลการเรียนเท่ากับ   3.38   ส่วนเบี่ยงเบนมาตรฐาน  0.884</a:t>
          </a:r>
        </a:p>
      </xdr:txBody>
    </xdr:sp>
    <xdr:clientData/>
  </xdr:twoCellAnchor>
  <xdr:twoCellAnchor>
    <xdr:from>
      <xdr:col>0</xdr:col>
      <xdr:colOff>0</xdr:colOff>
      <xdr:row>106</xdr:row>
      <xdr:rowOff>285750</xdr:rowOff>
    </xdr:from>
    <xdr:to>
      <xdr:col>17</xdr:col>
      <xdr:colOff>438150</xdr:colOff>
      <xdr:row>110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0794325"/>
          <a:ext cx="89154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2560  พบว่า มีนักเรียนที่ได้รับการตัดสินผลการเรียน 5,892  คน    คิดเป็นร้อยละ 99.17  จำนวนนักเรียนที่สอบไม่ผ่าน  207   คน คิดเป็นร้อยละ 3.51   นักเรียนที่ไม่ได้รับการตัดสินผลการเรียน  49   คน  คิดเป็นร้อยละ  0.83   ค่าเฉลี่ยรวมของผลการเรียนเท่ากับ   3.44   ส่วนเบี่ยงเบนมาตรฐาน  0.985</a:t>
          </a:r>
        </a:p>
      </xdr:txBody>
    </xdr:sp>
    <xdr:clientData/>
  </xdr:twoCellAnchor>
  <xdr:twoCellAnchor>
    <xdr:from>
      <xdr:col>13</xdr:col>
      <xdr:colOff>85725</xdr:colOff>
      <xdr:row>2</xdr:row>
      <xdr:rowOff>219075</xdr:rowOff>
    </xdr:from>
    <xdr:to>
      <xdr:col>13</xdr:col>
      <xdr:colOff>238125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1913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219075</xdr:rowOff>
    </xdr:from>
    <xdr:to>
      <xdr:col>13</xdr:col>
      <xdr:colOff>228600</xdr:colOff>
      <xdr:row>26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181850" y="7829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83</xdr:row>
      <xdr:rowOff>190500</xdr:rowOff>
    </xdr:from>
    <xdr:to>
      <xdr:col>13</xdr:col>
      <xdr:colOff>266700</xdr:colOff>
      <xdr:row>83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7219950" y="2392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116</xdr:row>
      <xdr:rowOff>123825</xdr:rowOff>
    </xdr:from>
    <xdr:to>
      <xdr:col>17</xdr:col>
      <xdr:colOff>419100</xdr:colOff>
      <xdr:row>150</xdr:row>
      <xdr:rowOff>76200</xdr:rowOff>
    </xdr:to>
    <xdr:graphicFrame>
      <xdr:nvGraphicFramePr>
        <xdr:cNvPr id="6" name="Chart 7"/>
        <xdr:cNvGraphicFramePr/>
      </xdr:nvGraphicFramePr>
      <xdr:xfrm>
        <a:off x="57150" y="33451800"/>
        <a:ext cx="88392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61060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17</xdr:col>
      <xdr:colOff>171450</xdr:colOff>
      <xdr:row>24</xdr:row>
      <xdr:rowOff>66675</xdr:rowOff>
    </xdr:from>
    <xdr:to>
      <xdr:col>17</xdr:col>
      <xdr:colOff>447675</xdr:colOff>
      <xdr:row>24</xdr:row>
      <xdr:rowOff>266700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648700" y="7010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</a:p>
      </xdr:txBody>
    </xdr:sp>
    <xdr:clientData/>
  </xdr:twoCellAnchor>
  <xdr:twoCellAnchor>
    <xdr:from>
      <xdr:col>17</xdr:col>
      <xdr:colOff>104775</xdr:colOff>
      <xdr:row>115</xdr:row>
      <xdr:rowOff>95250</xdr:rowOff>
    </xdr:from>
    <xdr:to>
      <xdr:col>17</xdr:col>
      <xdr:colOff>381000</xdr:colOff>
      <xdr:row>116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582025" y="3326130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17</xdr:col>
      <xdr:colOff>209550</xdr:colOff>
      <xdr:row>69</xdr:row>
      <xdr:rowOff>95250</xdr:rowOff>
    </xdr:from>
    <xdr:to>
      <xdr:col>17</xdr:col>
      <xdr:colOff>485775</xdr:colOff>
      <xdr:row>69</xdr:row>
      <xdr:rowOff>295275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86800" y="19869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17</xdr:col>
      <xdr:colOff>219075</xdr:colOff>
      <xdr:row>104</xdr:row>
      <xdr:rowOff>0</xdr:rowOff>
    </xdr:from>
    <xdr:to>
      <xdr:col>17</xdr:col>
      <xdr:colOff>495300</xdr:colOff>
      <xdr:row>104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696325" y="299180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0</xdr:col>
      <xdr:colOff>0</xdr:colOff>
      <xdr:row>158</xdr:row>
      <xdr:rowOff>9525</xdr:rowOff>
    </xdr:from>
    <xdr:to>
      <xdr:col>17</xdr:col>
      <xdr:colOff>314325</xdr:colOff>
      <xdr:row>192</xdr:row>
      <xdr:rowOff>85725</xdr:rowOff>
    </xdr:to>
    <xdr:graphicFrame>
      <xdr:nvGraphicFramePr>
        <xdr:cNvPr id="12" name="Chart 24"/>
        <xdr:cNvGraphicFramePr/>
      </xdr:nvGraphicFramePr>
      <xdr:xfrm>
        <a:off x="0" y="40138350"/>
        <a:ext cx="87915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123825</xdr:colOff>
      <xdr:row>96</xdr:row>
      <xdr:rowOff>190500</xdr:rowOff>
    </xdr:from>
    <xdr:to>
      <xdr:col>13</xdr:col>
      <xdr:colOff>276225</xdr:colOff>
      <xdr:row>96</xdr:row>
      <xdr:rowOff>190500</xdr:rowOff>
    </xdr:to>
    <xdr:sp>
      <xdr:nvSpPr>
        <xdr:cNvPr id="13" name="Line 25"/>
        <xdr:cNvSpPr>
          <a:spLocks/>
        </xdr:cNvSpPr>
      </xdr:nvSpPr>
      <xdr:spPr>
        <a:xfrm>
          <a:off x="7229475" y="27746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94</xdr:row>
      <xdr:rowOff>104775</xdr:rowOff>
    </xdr:from>
    <xdr:to>
      <xdr:col>17</xdr:col>
      <xdr:colOff>304800</xdr:colOff>
      <xdr:row>94</xdr:row>
      <xdr:rowOff>304800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8505825" y="269176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15" name="Line 4"/>
        <xdr:cNvSpPr>
          <a:spLocks/>
        </xdr:cNvSpPr>
      </xdr:nvSpPr>
      <xdr:spPr>
        <a:xfrm>
          <a:off x="7229475" y="14106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45</xdr:row>
      <xdr:rowOff>66675</xdr:rowOff>
    </xdr:from>
    <xdr:to>
      <xdr:col>17</xdr:col>
      <xdr:colOff>447675</xdr:colOff>
      <xdr:row>45</xdr:row>
      <xdr:rowOff>266700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8648700" y="132873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17</xdr:col>
      <xdr:colOff>0</xdr:colOff>
      <xdr:row>157</xdr:row>
      <xdr:rowOff>0</xdr:rowOff>
    </xdr:from>
    <xdr:to>
      <xdr:col>17</xdr:col>
      <xdr:colOff>276225</xdr:colOff>
      <xdr:row>158</xdr:row>
      <xdr:rowOff>28575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8477250" y="3996690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123825</xdr:rowOff>
    </xdr:from>
    <xdr:to>
      <xdr:col>17</xdr:col>
      <xdr:colOff>447675</xdr:colOff>
      <xdr:row>62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135600"/>
          <a:ext cx="88963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2   ปีการศึกษา  2560  พบว่า มีนักเรียนที่ได้รับการตัดสินผลการเรียน 7,375  คน    คิดเป็นร้อยละ 99.01  จำนวนนักเรียนที่สอบไม่ผ่าน  183   คน คิดเป็นร้อยละ 2.48   นักเรียนที่ไม่ได้รับการตัดสินผลการเรียน  73   คน  คิดเป็นร้อยละ  0.99   ค่าเฉลี่ยรวมของผลการเรียนเท่ากับ   2.99  ส่วนเบี่ยงเบนมาตรฐาน  1.162</a:t>
          </a:r>
        </a:p>
      </xdr:txBody>
    </xdr:sp>
    <xdr:clientData/>
  </xdr:twoCellAnchor>
  <xdr:twoCellAnchor>
    <xdr:from>
      <xdr:col>0</xdr:col>
      <xdr:colOff>9525</xdr:colOff>
      <xdr:row>153</xdr:row>
      <xdr:rowOff>219075</xdr:rowOff>
    </xdr:from>
    <xdr:to>
      <xdr:col>17</xdr:col>
      <xdr:colOff>552450</xdr:colOff>
      <xdr:row>157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43072050"/>
          <a:ext cx="89916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60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พบว่า มีนักเรียนที่ได้รับการตัดสินผลการเรียน 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544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คน    คิดเป็นร้อยละ 9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20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จำนวนนักเรียนที่สอบไม่ผ่าน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796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คน คิดเป็นร้อยละ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5.47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นักเรียนที่ไม่ได้รับการตัดสินผลการเรียน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262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คน  คิดเป็นร้อยละ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1.81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ค่าเฉลี่ยรวมของผลการเรียนเท่ากับ   2.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74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  ส่วนเบี่ยงเบนมาตรฐาน  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224</a:t>
          </a:r>
        </a:p>
      </xdr:txBody>
    </xdr:sp>
    <xdr:clientData/>
  </xdr:twoCellAnchor>
  <xdr:twoCellAnchor>
    <xdr:from>
      <xdr:col>13</xdr:col>
      <xdr:colOff>95250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191375" y="96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67</xdr:row>
      <xdr:rowOff>171450</xdr:rowOff>
    </xdr:from>
    <xdr:to>
      <xdr:col>13</xdr:col>
      <xdr:colOff>228600</xdr:colOff>
      <xdr:row>67</xdr:row>
      <xdr:rowOff>171450</xdr:rowOff>
    </xdr:to>
    <xdr:sp>
      <xdr:nvSpPr>
        <xdr:cNvPr id="4" name="Line 5"/>
        <xdr:cNvSpPr>
          <a:spLocks/>
        </xdr:cNvSpPr>
      </xdr:nvSpPr>
      <xdr:spPr>
        <a:xfrm>
          <a:off x="7172325" y="204882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94</xdr:row>
      <xdr:rowOff>190500</xdr:rowOff>
    </xdr:from>
    <xdr:to>
      <xdr:col>13</xdr:col>
      <xdr:colOff>209550</xdr:colOff>
      <xdr:row>94</xdr:row>
      <xdr:rowOff>190500</xdr:rowOff>
    </xdr:to>
    <xdr:sp>
      <xdr:nvSpPr>
        <xdr:cNvPr id="5" name="Line 6"/>
        <xdr:cNvSpPr>
          <a:spLocks/>
        </xdr:cNvSpPr>
      </xdr:nvSpPr>
      <xdr:spPr>
        <a:xfrm>
          <a:off x="7153275" y="27089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166</xdr:row>
      <xdr:rowOff>133350</xdr:rowOff>
    </xdr:from>
    <xdr:to>
      <xdr:col>17</xdr:col>
      <xdr:colOff>495300</xdr:colOff>
      <xdr:row>196</xdr:row>
      <xdr:rowOff>152400</xdr:rowOff>
    </xdr:to>
    <xdr:graphicFrame>
      <xdr:nvGraphicFramePr>
        <xdr:cNvPr id="6" name="Chart 7"/>
        <xdr:cNvGraphicFramePr/>
      </xdr:nvGraphicFramePr>
      <xdr:xfrm>
        <a:off x="47625" y="46482000"/>
        <a:ext cx="8896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204</xdr:row>
      <xdr:rowOff>9525</xdr:rowOff>
    </xdr:from>
    <xdr:to>
      <xdr:col>17</xdr:col>
      <xdr:colOff>485775</xdr:colOff>
      <xdr:row>235</xdr:row>
      <xdr:rowOff>0</xdr:rowOff>
    </xdr:to>
    <xdr:graphicFrame>
      <xdr:nvGraphicFramePr>
        <xdr:cNvPr id="7" name="Chart 8"/>
        <xdr:cNvGraphicFramePr/>
      </xdr:nvGraphicFramePr>
      <xdr:xfrm>
        <a:off x="57150" y="52568475"/>
        <a:ext cx="88773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257175</xdr:colOff>
      <xdr:row>165</xdr:row>
      <xdr:rowOff>76200</xdr:rowOff>
    </xdr:from>
    <xdr:to>
      <xdr:col>17</xdr:col>
      <xdr:colOff>533400</xdr:colOff>
      <xdr:row>166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705850" y="462438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</a:p>
      </xdr:txBody>
    </xdr:sp>
    <xdr:clientData/>
  </xdr:twoCellAnchor>
  <xdr:twoCellAnchor>
    <xdr:from>
      <xdr:col>17</xdr:col>
      <xdr:colOff>219075</xdr:colOff>
      <xdr:row>65</xdr:row>
      <xdr:rowOff>57150</xdr:rowOff>
    </xdr:from>
    <xdr:to>
      <xdr:col>17</xdr:col>
      <xdr:colOff>495300</xdr:colOff>
      <xdr:row>65</xdr:row>
      <xdr:rowOff>257175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667750" y="198405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17</xdr:col>
      <xdr:colOff>171450</xdr:colOff>
      <xdr:row>92</xdr:row>
      <xdr:rowOff>85725</xdr:rowOff>
    </xdr:from>
    <xdr:to>
      <xdr:col>17</xdr:col>
      <xdr:colOff>447675</xdr:colOff>
      <xdr:row>92</xdr:row>
      <xdr:rowOff>285750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8620125" y="263937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257175</xdr:colOff>
      <xdr:row>202</xdr:row>
      <xdr:rowOff>76200</xdr:rowOff>
    </xdr:from>
    <xdr:to>
      <xdr:col>17</xdr:col>
      <xdr:colOff>533400</xdr:colOff>
      <xdr:row>203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8705850" y="523113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13</xdr:col>
      <xdr:colOff>104775</xdr:colOff>
      <xdr:row>24</xdr:row>
      <xdr:rowOff>209550</xdr:rowOff>
    </xdr:from>
    <xdr:to>
      <xdr:col>13</xdr:col>
      <xdr:colOff>200025</xdr:colOff>
      <xdr:row>24</xdr:row>
      <xdr:rowOff>219075</xdr:rowOff>
    </xdr:to>
    <xdr:sp>
      <xdr:nvSpPr>
        <xdr:cNvPr id="12" name="Line 16"/>
        <xdr:cNvSpPr>
          <a:spLocks/>
        </xdr:cNvSpPr>
      </xdr:nvSpPr>
      <xdr:spPr>
        <a:xfrm flipV="1">
          <a:off x="7200900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8658225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92</xdr:row>
      <xdr:rowOff>57150</xdr:rowOff>
    </xdr:from>
    <xdr:to>
      <xdr:col>17</xdr:col>
      <xdr:colOff>495300</xdr:colOff>
      <xdr:row>92</xdr:row>
      <xdr:rowOff>257175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667750" y="263652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13</xdr:col>
      <xdr:colOff>66675</xdr:colOff>
      <xdr:row>118</xdr:row>
      <xdr:rowOff>180975</xdr:rowOff>
    </xdr:from>
    <xdr:to>
      <xdr:col>13</xdr:col>
      <xdr:colOff>219075</xdr:colOff>
      <xdr:row>118</xdr:row>
      <xdr:rowOff>180975</xdr:rowOff>
    </xdr:to>
    <xdr:sp>
      <xdr:nvSpPr>
        <xdr:cNvPr id="15" name="Line 19"/>
        <xdr:cNvSpPr>
          <a:spLocks/>
        </xdr:cNvSpPr>
      </xdr:nvSpPr>
      <xdr:spPr>
        <a:xfrm>
          <a:off x="7162800" y="33642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116</xdr:row>
      <xdr:rowOff>85725</xdr:rowOff>
    </xdr:from>
    <xdr:to>
      <xdr:col>17</xdr:col>
      <xdr:colOff>447675</xdr:colOff>
      <xdr:row>116</xdr:row>
      <xdr:rowOff>285750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8620125" y="328803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116</xdr:row>
      <xdr:rowOff>57150</xdr:rowOff>
    </xdr:from>
    <xdr:to>
      <xdr:col>17</xdr:col>
      <xdr:colOff>495300</xdr:colOff>
      <xdr:row>116</xdr:row>
      <xdr:rowOff>257175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8667750" y="328517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13</xdr:col>
      <xdr:colOff>104775</xdr:colOff>
      <xdr:row>45</xdr:row>
      <xdr:rowOff>209550</xdr:rowOff>
    </xdr:from>
    <xdr:to>
      <xdr:col>13</xdr:col>
      <xdr:colOff>200025</xdr:colOff>
      <xdr:row>45</xdr:row>
      <xdr:rowOff>219075</xdr:rowOff>
    </xdr:to>
    <xdr:sp>
      <xdr:nvSpPr>
        <xdr:cNvPr id="18" name="Line 16"/>
        <xdr:cNvSpPr>
          <a:spLocks/>
        </xdr:cNvSpPr>
      </xdr:nvSpPr>
      <xdr:spPr>
        <a:xfrm flipV="1">
          <a:off x="7200900" y="1406842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43</xdr:row>
      <xdr:rowOff>66675</xdr:rowOff>
    </xdr:from>
    <xdr:to>
      <xdr:col>17</xdr:col>
      <xdr:colOff>485775</xdr:colOff>
      <xdr:row>43</xdr:row>
      <xdr:rowOff>266700</xdr:rowOff>
    </xdr:to>
    <xdr:sp>
      <xdr:nvSpPr>
        <xdr:cNvPr id="19" name="Text Box 17"/>
        <xdr:cNvSpPr txBox="1">
          <a:spLocks noChangeArrowheads="1"/>
        </xdr:cNvSpPr>
      </xdr:nvSpPr>
      <xdr:spPr>
        <a:xfrm>
          <a:off x="8658225" y="131826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219075</xdr:colOff>
      <xdr:row>0</xdr:row>
      <xdr:rowOff>57150</xdr:rowOff>
    </xdr:from>
    <xdr:to>
      <xdr:col>17</xdr:col>
      <xdr:colOff>495300</xdr:colOff>
      <xdr:row>0</xdr:row>
      <xdr:rowOff>257175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8667750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13</xdr:col>
      <xdr:colOff>66675</xdr:colOff>
      <xdr:row>145</xdr:row>
      <xdr:rowOff>180975</xdr:rowOff>
    </xdr:from>
    <xdr:to>
      <xdr:col>13</xdr:col>
      <xdr:colOff>219075</xdr:colOff>
      <xdr:row>145</xdr:row>
      <xdr:rowOff>180975</xdr:rowOff>
    </xdr:to>
    <xdr:sp>
      <xdr:nvSpPr>
        <xdr:cNvPr id="21" name="Line 19"/>
        <xdr:cNvSpPr>
          <a:spLocks/>
        </xdr:cNvSpPr>
      </xdr:nvSpPr>
      <xdr:spPr>
        <a:xfrm>
          <a:off x="7162800" y="40890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143</xdr:row>
      <xdr:rowOff>85725</xdr:rowOff>
    </xdr:from>
    <xdr:to>
      <xdr:col>17</xdr:col>
      <xdr:colOff>447675</xdr:colOff>
      <xdr:row>143</xdr:row>
      <xdr:rowOff>285750</xdr:rowOff>
    </xdr:to>
    <xdr:sp>
      <xdr:nvSpPr>
        <xdr:cNvPr id="22" name="Text Box 20"/>
        <xdr:cNvSpPr txBox="1">
          <a:spLocks noChangeArrowheads="1"/>
        </xdr:cNvSpPr>
      </xdr:nvSpPr>
      <xdr:spPr>
        <a:xfrm>
          <a:off x="8620125" y="401288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219075</xdr:colOff>
      <xdr:row>143</xdr:row>
      <xdr:rowOff>57150</xdr:rowOff>
    </xdr:from>
    <xdr:to>
      <xdr:col>17</xdr:col>
      <xdr:colOff>495300</xdr:colOff>
      <xdr:row>143</xdr:row>
      <xdr:rowOff>257175</xdr:rowOff>
    </xdr:to>
    <xdr:sp>
      <xdr:nvSpPr>
        <xdr:cNvPr id="23" name="Text Box 22"/>
        <xdr:cNvSpPr txBox="1">
          <a:spLocks noChangeArrowheads="1"/>
        </xdr:cNvSpPr>
      </xdr:nvSpPr>
      <xdr:spPr>
        <a:xfrm>
          <a:off x="8667750" y="401002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2;&#3621;&#3626;&#3633;&#3617;&#3620;&#3607;&#3608;&#3636;&#3660;&#3607;&#3634;&#3591;&#3585;&#3634;&#3619;&#3648;&#3619;&#3637;&#3618;&#3609;\&#3611;&#3637;%2053\&#3619;&#3623;&#3617;&#3607;&#3640;&#3585;&#3619;&#3634;&#3618;&#3623;&#3636;&#3594;&#3634;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สาระ"/>
      <sheetName val="ภาษาไทย"/>
      <sheetName val="คณิตศาสตร์"/>
      <sheetName val="วิทยาศาสตร์"/>
      <sheetName val="สังคมศึกษา"/>
      <sheetName val="พลานามัย"/>
      <sheetName val="ศิลปะ"/>
      <sheetName val="การงานอาชีพ ฯ"/>
      <sheetName val="ภาษาต่างประเทศ"/>
    </sheetNames>
    <sheetDataSet>
      <sheetData sheetId="3">
        <row r="71">
          <cell r="E71">
            <v>0</v>
          </cell>
          <cell r="F71">
            <v>1</v>
          </cell>
          <cell r="G71">
            <v>1.5</v>
          </cell>
          <cell r="H71">
            <v>2</v>
          </cell>
          <cell r="I71">
            <v>2.5</v>
          </cell>
          <cell r="J71">
            <v>3</v>
          </cell>
          <cell r="K71">
            <v>3.5</v>
          </cell>
          <cell r="L71">
            <v>4</v>
          </cell>
          <cell r="P71" t="str">
            <v>ร</v>
          </cell>
          <cell r="Q71" t="str">
            <v>มส</v>
          </cell>
        </row>
        <row r="81">
          <cell r="E81">
            <v>4.203517837622975</v>
          </cell>
          <cell r="F81">
            <v>12.02424724237305</v>
          </cell>
          <cell r="G81">
            <v>9.202027228460697</v>
          </cell>
          <cell r="H81">
            <v>14.309847957865447</v>
          </cell>
          <cell r="I81">
            <v>13.485044221405147</v>
          </cell>
          <cell r="J81">
            <v>16.496074729206</v>
          </cell>
          <cell r="K81">
            <v>11.0404451952698</v>
          </cell>
          <cell r="L81">
            <v>19.23879558779688</v>
          </cell>
          <cell r="P81">
            <v>0.3875583821921892</v>
          </cell>
          <cell r="Q81">
            <v>1.7092318394117063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วิทยา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I8" sqref="I8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78" t="s">
        <v>60</v>
      </c>
      <c r="Q1" s="178"/>
      <c r="R1" s="178"/>
      <c r="S1" s="178"/>
      <c r="T1" s="178"/>
    </row>
    <row r="2" spans="1:20" ht="29.25">
      <c r="A2" s="176" t="s">
        <v>699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8" t="s">
        <v>699</v>
      </c>
      <c r="Q2" s="178"/>
      <c r="R2" s="178"/>
      <c r="S2" s="178"/>
      <c r="T2" s="178"/>
    </row>
    <row r="3" spans="1:20" s="1" customFormat="1" ht="23.25">
      <c r="A3" s="179" t="s">
        <v>54</v>
      </c>
      <c r="B3" s="179" t="s">
        <v>53</v>
      </c>
      <c r="C3" s="177" t="s">
        <v>17</v>
      </c>
      <c r="D3" s="177"/>
      <c r="E3" s="177"/>
      <c r="F3" s="177"/>
      <c r="G3" s="177"/>
      <c r="H3" s="177"/>
      <c r="I3" s="177"/>
      <c r="J3" s="177"/>
      <c r="K3" s="9" t="s">
        <v>16</v>
      </c>
      <c r="L3" s="179" t="s">
        <v>20</v>
      </c>
      <c r="M3" s="181" t="s">
        <v>21</v>
      </c>
      <c r="N3" s="68"/>
      <c r="O3" s="68"/>
      <c r="P3" s="179" t="s">
        <v>54</v>
      </c>
      <c r="Q3" s="179" t="s">
        <v>53</v>
      </c>
      <c r="R3" s="177" t="s">
        <v>17</v>
      </c>
      <c r="S3" s="177"/>
      <c r="T3" s="177"/>
    </row>
    <row r="4" spans="1:20" s="1" customFormat="1" ht="23.25">
      <c r="A4" s="179"/>
      <c r="B4" s="179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19</v>
      </c>
      <c r="L4" s="179"/>
      <c r="M4" s="181"/>
      <c r="N4" s="69" t="s">
        <v>1</v>
      </c>
      <c r="O4" s="69" t="s">
        <v>2</v>
      </c>
      <c r="P4" s="179"/>
      <c r="Q4" s="179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33</v>
      </c>
      <c r="B5" s="7">
        <f>SUM(K5,N5:O5)</f>
        <v>3471</v>
      </c>
      <c r="C5" s="61">
        <f>ภาษาไทย!E16</f>
        <v>49</v>
      </c>
      <c r="D5" s="61">
        <f>ภาษาไทย!F16</f>
        <v>263</v>
      </c>
      <c r="E5" s="61">
        <f>ภาษาไทย!G16</f>
        <v>315</v>
      </c>
      <c r="F5" s="61">
        <f>ภาษาไทย!H16</f>
        <v>458</v>
      </c>
      <c r="G5" s="61">
        <f>ภาษาไทย!I16</f>
        <v>534</v>
      </c>
      <c r="H5" s="61">
        <f>ภาษาไทย!J16</f>
        <v>684</v>
      </c>
      <c r="I5" s="61">
        <f>ภาษาไทย!K16</f>
        <v>528</v>
      </c>
      <c r="J5" s="61">
        <f>ภาษาไทย!L16</f>
        <v>639</v>
      </c>
      <c r="K5" s="61">
        <f>SUM(C5:J5)</f>
        <v>3470</v>
      </c>
      <c r="L5" s="19">
        <f aca="true" t="shared" si="0" ref="L5:L13">((4*J5)+(3.5*I5)+(3*H5)+(2.5*G5)+(2*F5)+(1.5*E5)+(D5))/K5</f>
        <v>2.7211815561959654</v>
      </c>
      <c r="M5" s="35">
        <f aca="true" t="shared" si="1" ref="M5:M13">SQRT((16*J5+12.25*I5+9*H5+6.25*G5+4*F5+2.25*E5+N5)/K5-(L5^2))</f>
        <v>0.9348354592726081</v>
      </c>
      <c r="N5" s="7">
        <f>ภาษาไทย!P16</f>
        <v>1</v>
      </c>
      <c r="O5" s="7">
        <f>ภาษาไทย!Q16</f>
        <v>0</v>
      </c>
      <c r="P5" s="7" t="s">
        <v>33</v>
      </c>
      <c r="Q5" s="7">
        <f>B5</f>
        <v>3471</v>
      </c>
      <c r="R5" s="7">
        <f>C5</f>
        <v>49</v>
      </c>
      <c r="S5" s="7">
        <f>N5</f>
        <v>1</v>
      </c>
      <c r="T5" s="7">
        <f>O5</f>
        <v>0</v>
      </c>
    </row>
    <row r="6" spans="1:20" s="1" customFormat="1" ht="23.25">
      <c r="A6" s="7" t="s">
        <v>35</v>
      </c>
      <c r="B6" s="7">
        <f aca="true" t="shared" si="2" ref="B6:B12">SUM(K6,N6:O6)</f>
        <v>5467</v>
      </c>
      <c r="C6" s="61">
        <f>คณิตศาสตร์!E41</f>
        <v>205</v>
      </c>
      <c r="D6" s="61">
        <f>คณิตศาสตร์!F41</f>
        <v>805</v>
      </c>
      <c r="E6" s="61">
        <f>คณิตศาสตร์!G41</f>
        <v>742</v>
      </c>
      <c r="F6" s="61">
        <f>คณิตศาสตร์!H41</f>
        <v>851</v>
      </c>
      <c r="G6" s="61">
        <f>คณิตศาสตร์!I41</f>
        <v>748</v>
      </c>
      <c r="H6" s="61">
        <f>คณิตศาสตร์!J41</f>
        <v>677</v>
      </c>
      <c r="I6" s="61">
        <f>คณิตศาสตร์!K41</f>
        <v>443</v>
      </c>
      <c r="J6" s="61">
        <f>คณิตศาสตร์!L41</f>
        <v>963</v>
      </c>
      <c r="K6" s="61">
        <f>SUM(C6:J6)</f>
        <v>5434</v>
      </c>
      <c r="L6" s="19">
        <f t="shared" si="0"/>
        <v>2.3782664703717336</v>
      </c>
      <c r="M6" s="35">
        <f t="shared" si="1"/>
        <v>1.0484862346617154</v>
      </c>
      <c r="N6" s="61">
        <f>คณิตศาสตร์!P41</f>
        <v>33</v>
      </c>
      <c r="O6" s="7">
        <f>คณิตศาสตร์!Q41</f>
        <v>0</v>
      </c>
      <c r="P6" s="7" t="s">
        <v>35</v>
      </c>
      <c r="Q6" s="7">
        <f aca="true" t="shared" si="3" ref="Q6:Q12">B6</f>
        <v>5467</v>
      </c>
      <c r="R6" s="7">
        <f aca="true" t="shared" si="4" ref="R6:R14">C6</f>
        <v>205</v>
      </c>
      <c r="S6" s="7">
        <f aca="true" t="shared" si="5" ref="S6:S14">N6</f>
        <v>33</v>
      </c>
      <c r="T6" s="7">
        <f aca="true" t="shared" si="6" ref="T6:T14">O6</f>
        <v>0</v>
      </c>
    </row>
    <row r="7" spans="1:20" s="1" customFormat="1" ht="23.25">
      <c r="A7" s="7" t="s">
        <v>37</v>
      </c>
      <c r="B7" s="7">
        <f t="shared" si="2"/>
        <v>4841</v>
      </c>
      <c r="C7" s="61">
        <f>วิทยาศาสตร์!E38</f>
        <v>224</v>
      </c>
      <c r="D7" s="61">
        <f>วิทยาศาสตร์!F38</f>
        <v>358</v>
      </c>
      <c r="E7" s="61">
        <f>วิทยาศาสตร์!G38</f>
        <v>304</v>
      </c>
      <c r="F7" s="61">
        <f>วิทยาศาสตร์!H38</f>
        <v>447</v>
      </c>
      <c r="G7" s="61">
        <f>วิทยาศาสตร์!I38</f>
        <v>567</v>
      </c>
      <c r="H7" s="61">
        <f>วิทยาศาสตร์!J38</f>
        <v>744</v>
      </c>
      <c r="I7" s="61">
        <f>วิทยาศาสตร์!K38</f>
        <v>641</v>
      </c>
      <c r="J7" s="61">
        <f>วิทยาศาสตร์!L38</f>
        <v>1555</v>
      </c>
      <c r="K7" s="61">
        <f aca="true" t="shared" si="7" ref="K7:K13">SUM(C7:J7)</f>
        <v>4840</v>
      </c>
      <c r="L7" s="19">
        <f t="shared" si="0"/>
        <v>2.8555785123966944</v>
      </c>
      <c r="M7" s="35">
        <f t="shared" si="1"/>
        <v>1.111365902597176</v>
      </c>
      <c r="N7" s="7">
        <f>วิทยาศาสตร์!P38</f>
        <v>1</v>
      </c>
      <c r="O7" s="7">
        <f>วิทยาศาสตร์!Q38</f>
        <v>0</v>
      </c>
      <c r="P7" s="7" t="s">
        <v>37</v>
      </c>
      <c r="Q7" s="7">
        <f t="shared" si="3"/>
        <v>4841</v>
      </c>
      <c r="R7" s="7">
        <f t="shared" si="4"/>
        <v>224</v>
      </c>
      <c r="S7" s="7">
        <f t="shared" si="5"/>
        <v>1</v>
      </c>
      <c r="T7" s="7">
        <f t="shared" si="6"/>
        <v>0</v>
      </c>
    </row>
    <row r="8" spans="1:20" s="1" customFormat="1" ht="23.25">
      <c r="A8" s="7" t="s">
        <v>55</v>
      </c>
      <c r="B8" s="7">
        <f t="shared" si="2"/>
        <v>13080</v>
      </c>
      <c r="C8" s="61">
        <f>สังคมศึกษา!E34</f>
        <v>276</v>
      </c>
      <c r="D8" s="61">
        <f>สังคมศึกษา!F34</f>
        <v>1183</v>
      </c>
      <c r="E8" s="61">
        <f>สังคมศึกษา!G34</f>
        <v>966</v>
      </c>
      <c r="F8" s="61">
        <f>สังคมศึกษา!H34</f>
        <v>1428</v>
      </c>
      <c r="G8" s="61">
        <f>สังคมศึกษา!I34</f>
        <v>1475</v>
      </c>
      <c r="H8" s="61">
        <f>สังคมศึกษา!J34</f>
        <v>1811</v>
      </c>
      <c r="I8" s="61">
        <f>สังคมศึกษา!K34</f>
        <v>1493</v>
      </c>
      <c r="J8" s="61">
        <f>สังคมศึกษา!L34</f>
        <v>4399</v>
      </c>
      <c r="K8" s="61">
        <f t="shared" si="7"/>
        <v>13031</v>
      </c>
      <c r="L8" s="19">
        <f t="shared" si="0"/>
        <v>2.8723812447241195</v>
      </c>
      <c r="M8" s="35">
        <f t="shared" si="1"/>
        <v>1.0578853089225595</v>
      </c>
      <c r="N8" s="7">
        <f>สังคมศึกษา!P34</f>
        <v>20</v>
      </c>
      <c r="O8" s="7">
        <f>สังคมศึกษา!Q34</f>
        <v>29</v>
      </c>
      <c r="P8" s="7" t="s">
        <v>55</v>
      </c>
      <c r="Q8" s="7">
        <f t="shared" si="3"/>
        <v>13080</v>
      </c>
      <c r="R8" s="7">
        <f t="shared" si="4"/>
        <v>276</v>
      </c>
      <c r="S8" s="7">
        <f t="shared" si="5"/>
        <v>20</v>
      </c>
      <c r="T8" s="7">
        <f t="shared" si="6"/>
        <v>29</v>
      </c>
    </row>
    <row r="9" spans="1:20" s="1" customFormat="1" ht="23.25">
      <c r="A9" s="7" t="s">
        <v>56</v>
      </c>
      <c r="B9" s="7">
        <f t="shared" si="2"/>
        <v>6963</v>
      </c>
      <c r="C9" s="61">
        <f>พลานามัย!E31</f>
        <v>61</v>
      </c>
      <c r="D9" s="61">
        <f>พลานามัย!F31</f>
        <v>220</v>
      </c>
      <c r="E9" s="61">
        <f>พลานามัย!G31</f>
        <v>173</v>
      </c>
      <c r="F9" s="61">
        <f>พลานามัย!H31</f>
        <v>331</v>
      </c>
      <c r="G9" s="61">
        <f>พลานามัย!I31</f>
        <v>386</v>
      </c>
      <c r="H9" s="61">
        <f>พลานามัย!J31</f>
        <v>777</v>
      </c>
      <c r="I9" s="61">
        <f>พลานามัย!K31</f>
        <v>942</v>
      </c>
      <c r="J9" s="61">
        <f>พลานามัย!L31</f>
        <v>4057</v>
      </c>
      <c r="K9" s="61">
        <f t="shared" si="7"/>
        <v>6947</v>
      </c>
      <c r="L9" s="19">
        <f t="shared" si="0"/>
        <v>3.4493306463221534</v>
      </c>
      <c r="M9" s="35">
        <v>0.464</v>
      </c>
      <c r="N9" s="7">
        <f>พลานามัย!P31</f>
        <v>16</v>
      </c>
      <c r="O9" s="7">
        <f>พลานามัย!Q31</f>
        <v>0</v>
      </c>
      <c r="P9" s="7" t="s">
        <v>56</v>
      </c>
      <c r="Q9" s="7">
        <f t="shared" si="3"/>
        <v>6963</v>
      </c>
      <c r="R9" s="7">
        <f t="shared" si="4"/>
        <v>61</v>
      </c>
      <c r="S9" s="7">
        <f t="shared" si="5"/>
        <v>16</v>
      </c>
      <c r="T9" s="7">
        <f t="shared" si="6"/>
        <v>0</v>
      </c>
    </row>
    <row r="10" spans="1:20" s="1" customFormat="1" ht="23.25">
      <c r="A10" s="7" t="s">
        <v>38</v>
      </c>
      <c r="B10" s="7">
        <f t="shared" si="2"/>
        <v>3614</v>
      </c>
      <c r="C10" s="61">
        <f>ศิลปะ!E16</f>
        <v>131</v>
      </c>
      <c r="D10" s="61">
        <f>ศิลปะ!F16</f>
        <v>357</v>
      </c>
      <c r="E10" s="61">
        <f>ศิลปะ!G16</f>
        <v>120</v>
      </c>
      <c r="F10" s="61">
        <f>ศิลปะ!H16</f>
        <v>187</v>
      </c>
      <c r="G10" s="61">
        <f>ศิลปะ!I16</f>
        <v>220</v>
      </c>
      <c r="H10" s="61">
        <f>ศิลปะ!J16</f>
        <v>386</v>
      </c>
      <c r="I10" s="61">
        <f>ศิลปะ!K16</f>
        <v>464</v>
      </c>
      <c r="J10" s="61">
        <f>ศิลปะ!L16</f>
        <v>1749</v>
      </c>
      <c r="K10" s="61">
        <f t="shared" si="7"/>
        <v>3614</v>
      </c>
      <c r="L10" s="19">
        <f t="shared" si="0"/>
        <v>3.109850581073603</v>
      </c>
      <c r="M10" s="35">
        <f t="shared" si="1"/>
        <v>1.126157931948528</v>
      </c>
      <c r="N10" s="7">
        <f>ศิลปะ!P16</f>
        <v>0</v>
      </c>
      <c r="O10" s="7">
        <f>ศิลปะ!Q16</f>
        <v>0</v>
      </c>
      <c r="P10" s="7" t="s">
        <v>38</v>
      </c>
      <c r="Q10" s="7">
        <f t="shared" si="3"/>
        <v>3614</v>
      </c>
      <c r="R10" s="7">
        <f t="shared" si="4"/>
        <v>131</v>
      </c>
      <c r="S10" s="7">
        <f t="shared" si="5"/>
        <v>0</v>
      </c>
      <c r="T10" s="7">
        <f t="shared" si="6"/>
        <v>0</v>
      </c>
    </row>
    <row r="11" spans="1:20" s="1" customFormat="1" ht="23.25">
      <c r="A11" s="7" t="s">
        <v>57</v>
      </c>
      <c r="B11" s="61">
        <f t="shared" si="2"/>
        <v>7480</v>
      </c>
      <c r="C11" s="61">
        <f>'การงานอาชีพ ฯ'!E52</f>
        <v>74</v>
      </c>
      <c r="D11" s="61">
        <f>'การงานอาชีพ ฯ'!F52</f>
        <v>287</v>
      </c>
      <c r="E11" s="61">
        <f>'การงานอาชีพ ฯ'!G52</f>
        <v>147</v>
      </c>
      <c r="F11" s="61">
        <f>'การงานอาชีพ ฯ'!H52</f>
        <v>380</v>
      </c>
      <c r="G11" s="61">
        <f>'การงานอาชีพ ฯ'!I52</f>
        <v>562</v>
      </c>
      <c r="H11" s="61">
        <f>'การงานอาชีพ ฯ'!J52</f>
        <v>921</v>
      </c>
      <c r="I11" s="61">
        <f>'การงานอาชีพ ฯ'!K52</f>
        <v>1121</v>
      </c>
      <c r="J11" s="61">
        <f>'การงานอาชีพ ฯ'!L52</f>
        <v>3938</v>
      </c>
      <c r="K11" s="61">
        <f t="shared" si="7"/>
        <v>7430</v>
      </c>
      <c r="L11" s="19">
        <f t="shared" si="0"/>
        <v>3.3796769851951547</v>
      </c>
      <c r="M11" s="35">
        <f t="shared" si="1"/>
        <v>0.865320425077977</v>
      </c>
      <c r="N11" s="61">
        <f>'การงานอาชีพ ฯ'!P52</f>
        <v>38</v>
      </c>
      <c r="O11" s="61">
        <f>'การงานอาชีพ ฯ'!Q52</f>
        <v>12</v>
      </c>
      <c r="P11" s="7" t="s">
        <v>57</v>
      </c>
      <c r="Q11" s="61">
        <f t="shared" si="3"/>
        <v>7480</v>
      </c>
      <c r="R11" s="7">
        <f t="shared" si="4"/>
        <v>74</v>
      </c>
      <c r="S11" s="7">
        <f t="shared" si="5"/>
        <v>38</v>
      </c>
      <c r="T11" s="7">
        <f t="shared" si="6"/>
        <v>12</v>
      </c>
    </row>
    <row r="12" spans="1:20" s="1" customFormat="1" ht="23.25">
      <c r="A12" s="7" t="s">
        <v>58</v>
      </c>
      <c r="B12" s="61">
        <f t="shared" si="2"/>
        <v>7448</v>
      </c>
      <c r="C12" s="61">
        <f>ภาษาต่างประเทศ!E58</f>
        <v>183</v>
      </c>
      <c r="D12" s="61">
        <f>ภาษาต่างประเทศ!F58</f>
        <v>707</v>
      </c>
      <c r="E12" s="61">
        <f>ภาษาต่างประเทศ!G58</f>
        <v>523</v>
      </c>
      <c r="F12" s="61">
        <f>ภาษาต่างประเทศ!H58</f>
        <v>624</v>
      </c>
      <c r="G12" s="61">
        <f>ภาษาต่างประเทศ!I58</f>
        <v>730</v>
      </c>
      <c r="H12" s="61">
        <f>ภาษาต่างประเทศ!J58</f>
        <v>668</v>
      </c>
      <c r="I12" s="61">
        <f>ภาษาต่างประเทศ!K58</f>
        <v>588</v>
      </c>
      <c r="J12" s="61">
        <f>ภาษาต่างประเทศ!L58</f>
        <v>3352</v>
      </c>
      <c r="K12" s="61">
        <f t="shared" si="7"/>
        <v>7375</v>
      </c>
      <c r="L12" s="19">
        <f t="shared" si="0"/>
        <v>2.987728813559322</v>
      </c>
      <c r="M12" s="35">
        <f t="shared" si="1"/>
        <v>1.124105035060223</v>
      </c>
      <c r="N12" s="7">
        <f>ภาษาต่างประเทศ!P58</f>
        <v>70</v>
      </c>
      <c r="O12" s="7">
        <f>ภาษาต่างประเทศ!Q58</f>
        <v>3</v>
      </c>
      <c r="P12" s="7" t="s">
        <v>58</v>
      </c>
      <c r="Q12" s="61">
        <f t="shared" si="3"/>
        <v>7448</v>
      </c>
      <c r="R12" s="7">
        <f t="shared" si="4"/>
        <v>183</v>
      </c>
      <c r="S12" s="7">
        <f t="shared" si="5"/>
        <v>70</v>
      </c>
      <c r="T12" s="7">
        <f t="shared" si="6"/>
        <v>3</v>
      </c>
    </row>
    <row r="13" spans="1:20" s="1" customFormat="1" ht="23.25">
      <c r="A13" s="177" t="s">
        <v>41</v>
      </c>
      <c r="B13" s="177"/>
      <c r="C13" s="61">
        <f aca="true" t="shared" si="8" ref="C13:J13">SUM(C5:C12)</f>
        <v>1203</v>
      </c>
      <c r="D13" s="61">
        <f t="shared" si="8"/>
        <v>4180</v>
      </c>
      <c r="E13" s="61">
        <f t="shared" si="8"/>
        <v>3290</v>
      </c>
      <c r="F13" s="61">
        <f t="shared" si="8"/>
        <v>4706</v>
      </c>
      <c r="G13" s="61">
        <f t="shared" si="8"/>
        <v>5222</v>
      </c>
      <c r="H13" s="61">
        <f t="shared" si="8"/>
        <v>6668</v>
      </c>
      <c r="I13" s="61">
        <f t="shared" si="8"/>
        <v>6220</v>
      </c>
      <c r="J13" s="61">
        <f t="shared" si="8"/>
        <v>20652</v>
      </c>
      <c r="K13" s="61">
        <f t="shared" si="7"/>
        <v>52141</v>
      </c>
      <c r="L13" s="19">
        <f t="shared" si="0"/>
        <v>2.991196946740569</v>
      </c>
      <c r="M13" s="35">
        <f t="shared" si="1"/>
        <v>1.065210078363888</v>
      </c>
      <c r="N13" s="7">
        <f>SUM(N5:N12)</f>
        <v>179</v>
      </c>
      <c r="O13" s="7">
        <f>SUM(O5:O12)</f>
        <v>44</v>
      </c>
      <c r="P13" s="7" t="s">
        <v>41</v>
      </c>
      <c r="Q13" s="61">
        <f>SUM(Q5:Q12)</f>
        <v>52364</v>
      </c>
      <c r="R13" s="7">
        <f t="shared" si="4"/>
        <v>1203</v>
      </c>
      <c r="S13" s="7">
        <f t="shared" si="5"/>
        <v>179</v>
      </c>
      <c r="T13" s="7">
        <f t="shared" si="6"/>
        <v>44</v>
      </c>
    </row>
    <row r="14" spans="1:20" s="1" customFormat="1" ht="23.25">
      <c r="A14" s="177" t="s">
        <v>43</v>
      </c>
      <c r="B14" s="177"/>
      <c r="C14" s="8">
        <f>(C13*100)/$K13</f>
        <v>2.307205462112349</v>
      </c>
      <c r="D14" s="8">
        <f aca="true" t="shared" si="9" ref="D14:J14">(D13*100)/$K13</f>
        <v>8.016723883316391</v>
      </c>
      <c r="E14" s="8">
        <f t="shared" si="9"/>
        <v>6.309813774189218</v>
      </c>
      <c r="F14" s="8">
        <f t="shared" si="9"/>
        <v>9.025526936575822</v>
      </c>
      <c r="G14" s="8">
        <f t="shared" si="9"/>
        <v>10.015151224564162</v>
      </c>
      <c r="H14" s="8">
        <f t="shared" si="9"/>
        <v>12.788400682764044</v>
      </c>
      <c r="I14" s="8">
        <f t="shared" si="9"/>
        <v>11.929191998619128</v>
      </c>
      <c r="J14" s="8">
        <f t="shared" si="9"/>
        <v>39.607986037858886</v>
      </c>
      <c r="K14" s="8">
        <f>((K13-(N13+O13))*100)/$K13</f>
        <v>99.57231353445465</v>
      </c>
      <c r="L14" s="14" t="s">
        <v>18</v>
      </c>
      <c r="M14" s="36" t="s">
        <v>18</v>
      </c>
      <c r="N14" s="8">
        <f>(N13*100)/$K13</f>
        <v>0.34329989835254404</v>
      </c>
      <c r="O14" s="8">
        <f>(O13*100)/$K13</f>
        <v>0.08438656719280413</v>
      </c>
      <c r="P14" s="177" t="s">
        <v>43</v>
      </c>
      <c r="Q14" s="177"/>
      <c r="R14" s="8">
        <f t="shared" si="4"/>
        <v>2.307205462112349</v>
      </c>
      <c r="S14" s="8">
        <f t="shared" si="5"/>
        <v>0.34329989835254404</v>
      </c>
      <c r="T14" s="8">
        <f t="shared" si="6"/>
        <v>0.08438656719280413</v>
      </c>
    </row>
    <row r="16" ht="12.75">
      <c r="P16" s="94" t="s">
        <v>18</v>
      </c>
    </row>
    <row r="17" spans="16:17" ht="12.75">
      <c r="P17" s="94" t="s">
        <v>18</v>
      </c>
      <c r="Q17" s="141" t="s">
        <v>18</v>
      </c>
    </row>
    <row r="19" ht="12.75">
      <c r="R19" s="141" t="s">
        <v>18</v>
      </c>
    </row>
    <row r="23" spans="1:20" ht="29.25">
      <c r="A23" s="180" t="s">
        <v>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78" t="s">
        <v>60</v>
      </c>
      <c r="Q23" s="178"/>
      <c r="R23" s="178"/>
      <c r="S23" s="178"/>
      <c r="T23" s="178"/>
    </row>
    <row r="24" spans="1:20" ht="29.25">
      <c r="A24" s="176" t="s">
        <v>700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8" t="s">
        <v>700</v>
      </c>
      <c r="Q24" s="178"/>
      <c r="R24" s="178"/>
      <c r="S24" s="178"/>
      <c r="T24" s="178"/>
    </row>
    <row r="25" spans="1:20" s="1" customFormat="1" ht="23.25">
      <c r="A25" s="179" t="s">
        <v>54</v>
      </c>
      <c r="B25" s="179" t="s">
        <v>53</v>
      </c>
      <c r="C25" s="177" t="s">
        <v>17</v>
      </c>
      <c r="D25" s="177"/>
      <c r="E25" s="177"/>
      <c r="F25" s="177"/>
      <c r="G25" s="177"/>
      <c r="H25" s="177"/>
      <c r="I25" s="177"/>
      <c r="J25" s="177"/>
      <c r="K25" s="9" t="s">
        <v>16</v>
      </c>
      <c r="L25" s="179" t="s">
        <v>20</v>
      </c>
      <c r="M25" s="181" t="s">
        <v>21</v>
      </c>
      <c r="N25" s="68"/>
      <c r="O25" s="68"/>
      <c r="P25" s="179" t="s">
        <v>54</v>
      </c>
      <c r="Q25" s="179" t="s">
        <v>53</v>
      </c>
      <c r="R25" s="177" t="s">
        <v>17</v>
      </c>
      <c r="S25" s="177"/>
      <c r="T25" s="177"/>
    </row>
    <row r="26" spans="1:20" s="1" customFormat="1" ht="23.25">
      <c r="A26" s="179"/>
      <c r="B26" s="179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19</v>
      </c>
      <c r="L26" s="179"/>
      <c r="M26" s="181"/>
      <c r="N26" s="69" t="s">
        <v>1</v>
      </c>
      <c r="O26" s="69" t="s">
        <v>2</v>
      </c>
      <c r="P26" s="179"/>
      <c r="Q26" s="179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33</v>
      </c>
      <c r="B27" s="7">
        <f>SUM(K27,N27:O27)</f>
        <v>3785</v>
      </c>
      <c r="C27" s="70">
        <f>ภาษาไทย!E39</f>
        <v>147</v>
      </c>
      <c r="D27" s="70">
        <f>ภาษาไทย!F39</f>
        <v>215</v>
      </c>
      <c r="E27" s="70">
        <f>ภาษาไทย!G39</f>
        <v>191</v>
      </c>
      <c r="F27" s="70">
        <f>ภาษาไทย!H39</f>
        <v>289</v>
      </c>
      <c r="G27" s="70">
        <f>ภาษาไทย!I39</f>
        <v>368</v>
      </c>
      <c r="H27" s="70">
        <f>ภาษาไทย!J39</f>
        <v>605</v>
      </c>
      <c r="I27" s="70">
        <f>ภาษาไทย!K39</f>
        <v>722</v>
      </c>
      <c r="J27" s="70">
        <f>ภาษาไทย!L39</f>
        <v>1241</v>
      </c>
      <c r="K27" s="61">
        <f>SUM(C27:J27)</f>
        <v>3778</v>
      </c>
      <c r="L27" s="19">
        <f aca="true" t="shared" si="10" ref="L27:L35">((4*J27)+(3.5*I27)+(3*H27)+(2.5*G27)+(2*F27)+(1.5*E27)+(D27))/K27</f>
        <v>2.992456326098465</v>
      </c>
      <c r="M27" s="35">
        <f>SQRT((16*J27+12.25*I27+9*H27+6.25*G27+4*F27+2.25*E27+N27)/K27-(L27^2))</f>
        <v>1.0546269283457577</v>
      </c>
      <c r="N27" s="7">
        <f>ภาษาไทย!P39</f>
        <v>2</v>
      </c>
      <c r="O27" s="7">
        <f>ภาษาไทย!Q39</f>
        <v>5</v>
      </c>
      <c r="P27" s="7" t="s">
        <v>33</v>
      </c>
      <c r="Q27" s="7">
        <f>B27</f>
        <v>3785</v>
      </c>
      <c r="R27" s="7">
        <f>C27</f>
        <v>147</v>
      </c>
      <c r="S27" s="7">
        <f>N27</f>
        <v>2</v>
      </c>
      <c r="T27" s="7">
        <f>O27</f>
        <v>5</v>
      </c>
    </row>
    <row r="28" spans="1:20" s="1" customFormat="1" ht="23.25">
      <c r="A28" s="7" t="s">
        <v>35</v>
      </c>
      <c r="B28" s="61">
        <f aca="true" t="shared" si="11" ref="B28:B34">SUM(K28,N28:O28)</f>
        <v>5808</v>
      </c>
      <c r="C28" s="61">
        <f>คณิตศาสตร์!E80</f>
        <v>339</v>
      </c>
      <c r="D28" s="61">
        <f>คณิตศาสตร์!F80</f>
        <v>644</v>
      </c>
      <c r="E28" s="61">
        <f>คณิตศาสตร์!G80</f>
        <v>671</v>
      </c>
      <c r="F28" s="61">
        <f>คณิตศาสตร์!H80</f>
        <v>1029</v>
      </c>
      <c r="G28" s="61">
        <f>คณิตศาสตร์!I80</f>
        <v>977</v>
      </c>
      <c r="H28" s="61">
        <f>คณิตศาสตร์!J80</f>
        <v>735</v>
      </c>
      <c r="I28" s="61">
        <f>คณิตศาสตร์!K80</f>
        <v>519</v>
      </c>
      <c r="J28" s="61">
        <f>คณิตศาสตร์!L80</f>
        <v>869</v>
      </c>
      <c r="K28" s="61">
        <f aca="true" t="shared" si="12" ref="K28:K35">SUM(C28:J28)</f>
        <v>5783</v>
      </c>
      <c r="L28" s="19">
        <f t="shared" si="10"/>
        <v>2.360107210790247</v>
      </c>
      <c r="M28" s="35">
        <f>SQRT((16*J28+12.25*I28+9*H28+6.25*G28+4*F28+2.25*E28+N28)/K28-(L28^2))</f>
        <v>1.052883751387376</v>
      </c>
      <c r="N28" s="7">
        <f>คณิตศาสตร์!P80</f>
        <v>14</v>
      </c>
      <c r="O28" s="7">
        <f>คณิตศาสตร์!Q80</f>
        <v>11</v>
      </c>
      <c r="P28" s="7" t="s">
        <v>35</v>
      </c>
      <c r="Q28" s="61">
        <f aca="true" t="shared" si="13" ref="Q28:Q34">B28</f>
        <v>5808</v>
      </c>
      <c r="R28" s="7">
        <f aca="true" t="shared" si="14" ref="R28:R36">C28</f>
        <v>339</v>
      </c>
      <c r="S28" s="7">
        <f aca="true" t="shared" si="15" ref="S28:S36">N28</f>
        <v>14</v>
      </c>
      <c r="T28" s="7">
        <f aca="true" t="shared" si="16" ref="T28:T36">O28</f>
        <v>11</v>
      </c>
    </row>
    <row r="29" spans="1:20" s="1" customFormat="1" ht="23.25">
      <c r="A29" s="7" t="s">
        <v>37</v>
      </c>
      <c r="B29" s="61">
        <f t="shared" si="11"/>
        <v>7624</v>
      </c>
      <c r="C29" s="61">
        <f>วิทยาศาสตร์!E111</f>
        <v>364</v>
      </c>
      <c r="D29" s="61">
        <f>วิทยาศาสตร์!F111</f>
        <v>538</v>
      </c>
      <c r="E29" s="61">
        <f>วิทยาศาสตร์!G111</f>
        <v>795</v>
      </c>
      <c r="F29" s="61">
        <f>วิทยาศาสตร์!H111</f>
        <v>1225</v>
      </c>
      <c r="G29" s="61">
        <f>วิทยาศาสตร์!I111</f>
        <v>1294</v>
      </c>
      <c r="H29" s="61">
        <f>วิทยาศาสตร์!J111</f>
        <v>1180</v>
      </c>
      <c r="I29" s="61">
        <f>วิทยาศาสตร์!K111</f>
        <v>789</v>
      </c>
      <c r="J29" s="61">
        <f>วิทยาศาสตร์!L111</f>
        <v>1418</v>
      </c>
      <c r="K29" s="61">
        <f t="shared" si="12"/>
        <v>7603</v>
      </c>
      <c r="L29" s="19">
        <f t="shared" si="10"/>
        <v>2.5501775614888857</v>
      </c>
      <c r="M29" s="35">
        <f>SQRT((16*J29+12.25*I29+9*H29+6.25*G29+4*F29+2.25*E29+N29)/K29-(L29^2))</f>
        <v>1.0454681807650767</v>
      </c>
      <c r="N29" s="61">
        <f>วิทยาศาสตร์!P111</f>
        <v>6</v>
      </c>
      <c r="O29" s="61">
        <f>วิทยาศาสตร์!Q111</f>
        <v>15</v>
      </c>
      <c r="P29" s="7" t="s">
        <v>37</v>
      </c>
      <c r="Q29" s="61">
        <f t="shared" si="13"/>
        <v>7624</v>
      </c>
      <c r="R29" s="61">
        <f t="shared" si="14"/>
        <v>364</v>
      </c>
      <c r="S29" s="7">
        <f t="shared" si="15"/>
        <v>6</v>
      </c>
      <c r="T29" s="61">
        <f t="shared" si="16"/>
        <v>15</v>
      </c>
    </row>
    <row r="30" spans="1:20" s="1" customFormat="1" ht="23.25">
      <c r="A30" s="7" t="s">
        <v>55</v>
      </c>
      <c r="B30" s="7">
        <f t="shared" si="11"/>
        <v>8181</v>
      </c>
      <c r="C30" s="61">
        <f>สังคมศึกษา!E75</f>
        <v>349</v>
      </c>
      <c r="D30" s="61">
        <f>สังคมศึกษา!F75</f>
        <v>575</v>
      </c>
      <c r="E30" s="61">
        <f>สังคมศึกษา!G75</f>
        <v>472</v>
      </c>
      <c r="F30" s="61">
        <f>สังคมศึกษา!H75</f>
        <v>949</v>
      </c>
      <c r="G30" s="61">
        <f>สังคมศึกษา!I75</f>
        <v>936</v>
      </c>
      <c r="H30" s="61">
        <f>สังคมศึกษา!J75</f>
        <v>1256</v>
      </c>
      <c r="I30" s="61">
        <f>สังคมศึกษา!K75</f>
        <v>1074</v>
      </c>
      <c r="J30" s="61">
        <f>สังคมศึกษา!L75</f>
        <v>2519</v>
      </c>
      <c r="K30" s="61">
        <f t="shared" si="12"/>
        <v>8130</v>
      </c>
      <c r="L30" s="19">
        <f t="shared" si="10"/>
        <v>2.844280442804428</v>
      </c>
      <c r="M30" s="35">
        <f>SQRT((16*J30+12.25*I30+9*H30+6.25*G30+4*F30+2.25*E30+N30)/K30-(L30^2))</f>
        <v>1.0945666460997463</v>
      </c>
      <c r="N30" s="7">
        <f>สังคมศึกษา!P75</f>
        <v>39</v>
      </c>
      <c r="O30" s="7">
        <f>สังคมศึกษา!Q75</f>
        <v>12</v>
      </c>
      <c r="P30" s="7" t="s">
        <v>55</v>
      </c>
      <c r="Q30" s="7">
        <f t="shared" si="13"/>
        <v>8181</v>
      </c>
      <c r="R30" s="7">
        <f t="shared" si="14"/>
        <v>349</v>
      </c>
      <c r="S30" s="7">
        <f t="shared" si="15"/>
        <v>39</v>
      </c>
      <c r="T30" s="7">
        <f t="shared" si="16"/>
        <v>12</v>
      </c>
    </row>
    <row r="31" spans="1:20" s="1" customFormat="1" ht="23.25">
      <c r="A31" s="7" t="s">
        <v>56</v>
      </c>
      <c r="B31" s="7">
        <f t="shared" si="11"/>
        <v>3922</v>
      </c>
      <c r="C31" s="61">
        <f>พลานามัย!E64</f>
        <v>122</v>
      </c>
      <c r="D31" s="61">
        <f>พลานามัย!F64</f>
        <v>64</v>
      </c>
      <c r="E31" s="61">
        <f>พลานามัย!G64</f>
        <v>57</v>
      </c>
      <c r="F31" s="61">
        <f>พลานามัย!H64</f>
        <v>105</v>
      </c>
      <c r="G31" s="61">
        <f>พลานามัย!I64</f>
        <v>227</v>
      </c>
      <c r="H31" s="61">
        <f>พลานามัย!J64</f>
        <v>389</v>
      </c>
      <c r="I31" s="61">
        <f>พลานามัย!K64</f>
        <v>549</v>
      </c>
      <c r="J31" s="61">
        <f>พลานามัย!L64</f>
        <v>2369</v>
      </c>
      <c r="K31" s="61">
        <f t="shared" si="12"/>
        <v>3882</v>
      </c>
      <c r="L31" s="19">
        <f t="shared" si="10"/>
        <v>3.4753992787223082</v>
      </c>
      <c r="M31" s="35">
        <v>0.464</v>
      </c>
      <c r="N31" s="7">
        <f>พลานามัย!P64</f>
        <v>28</v>
      </c>
      <c r="O31" s="7">
        <f>พลานามัย!Q64</f>
        <v>12</v>
      </c>
      <c r="P31" s="7" t="s">
        <v>56</v>
      </c>
      <c r="Q31" s="7">
        <f t="shared" si="13"/>
        <v>3922</v>
      </c>
      <c r="R31" s="7">
        <f t="shared" si="14"/>
        <v>122</v>
      </c>
      <c r="S31" s="7">
        <f t="shared" si="15"/>
        <v>28</v>
      </c>
      <c r="T31" s="7">
        <f t="shared" si="16"/>
        <v>12</v>
      </c>
    </row>
    <row r="32" spans="1:20" s="1" customFormat="1" ht="23.25">
      <c r="A32" s="7" t="s">
        <v>38</v>
      </c>
      <c r="B32" s="7">
        <f t="shared" si="11"/>
        <v>3041</v>
      </c>
      <c r="C32" s="61">
        <f>ศิลปะ!E35</f>
        <v>136</v>
      </c>
      <c r="D32" s="61">
        <f>ศิลปะ!F35</f>
        <v>53</v>
      </c>
      <c r="E32" s="61">
        <f>ศิลปะ!G35</f>
        <v>69</v>
      </c>
      <c r="F32" s="61">
        <f>ศิลปะ!H35</f>
        <v>123</v>
      </c>
      <c r="G32" s="61">
        <f>ศิลปะ!I35</f>
        <v>101</v>
      </c>
      <c r="H32" s="61">
        <f>ศิลปะ!J35</f>
        <v>246</v>
      </c>
      <c r="I32" s="61">
        <f>ศิลปะ!K35</f>
        <v>265</v>
      </c>
      <c r="J32" s="61">
        <f>ศิลปะ!L35</f>
        <v>2048</v>
      </c>
      <c r="K32" s="61">
        <f t="shared" si="12"/>
        <v>3041</v>
      </c>
      <c r="L32" s="19">
        <f t="shared" si="10"/>
        <v>3.4569220651101613</v>
      </c>
      <c r="M32" s="35">
        <f>SQRT((16*J32+12.25*I32+9*H32+6.25*G32+4*F32+2.25*E32+N32)/K32-(L32^2))</f>
        <v>1.0203224033689782</v>
      </c>
      <c r="N32" s="7">
        <f>ศิลปะ!P35</f>
        <v>0</v>
      </c>
      <c r="O32" s="7">
        <f>ศิลปะ!Q35</f>
        <v>0</v>
      </c>
      <c r="P32" s="7" t="s">
        <v>38</v>
      </c>
      <c r="Q32" s="7">
        <f t="shared" si="13"/>
        <v>3041</v>
      </c>
      <c r="R32" s="7">
        <f t="shared" si="14"/>
        <v>136</v>
      </c>
      <c r="S32" s="7">
        <f t="shared" si="15"/>
        <v>0</v>
      </c>
      <c r="T32" s="7">
        <f t="shared" si="16"/>
        <v>0</v>
      </c>
    </row>
    <row r="33" spans="1:20" s="1" customFormat="1" ht="23.25">
      <c r="A33" s="7" t="s">
        <v>57</v>
      </c>
      <c r="B33" s="61">
        <f t="shared" si="11"/>
        <v>5941</v>
      </c>
      <c r="C33" s="61">
        <f>'การงานอาชีพ ฯ'!E105</f>
        <v>207</v>
      </c>
      <c r="D33" s="61">
        <f>'การงานอาชีพ ฯ'!F105</f>
        <v>156</v>
      </c>
      <c r="E33" s="61">
        <f>'การงานอาชีพ ฯ'!G105</f>
        <v>107</v>
      </c>
      <c r="F33" s="61">
        <f>'การงานอาชีพ ฯ'!H105</f>
        <v>235</v>
      </c>
      <c r="G33" s="61">
        <f>'การงานอาชีพ ฯ'!I105</f>
        <v>223</v>
      </c>
      <c r="H33" s="61">
        <f>'การงานอาชีพ ฯ'!J105</f>
        <v>524</v>
      </c>
      <c r="I33" s="61">
        <f>'การงานอาชีพ ฯ'!K105</f>
        <v>772</v>
      </c>
      <c r="J33" s="61">
        <f>'การงานอาชีพ ฯ'!L105</f>
        <v>3668</v>
      </c>
      <c r="K33" s="61">
        <f t="shared" si="12"/>
        <v>5892</v>
      </c>
      <c r="L33" s="19">
        <f t="shared" si="10"/>
        <v>3.443652410047522</v>
      </c>
      <c r="M33" s="35">
        <f>SQRT((16*J33+12.25*I33+9*H33+6.25*G33+4*F33+2.25*E33+N33)/K33-(L33^2))</f>
        <v>0.9755838504763261</v>
      </c>
      <c r="N33" s="61">
        <f>'การงานอาชีพ ฯ'!P105</f>
        <v>44</v>
      </c>
      <c r="O33" s="61">
        <f>'การงานอาชีพ ฯ'!Q105</f>
        <v>5</v>
      </c>
      <c r="P33" s="7" t="s">
        <v>57</v>
      </c>
      <c r="Q33" s="61">
        <f t="shared" si="13"/>
        <v>5941</v>
      </c>
      <c r="R33" s="7">
        <f t="shared" si="14"/>
        <v>207</v>
      </c>
      <c r="S33" s="7">
        <f t="shared" si="15"/>
        <v>44</v>
      </c>
      <c r="T33" s="7">
        <f t="shared" si="16"/>
        <v>5</v>
      </c>
    </row>
    <row r="34" spans="1:20" s="1" customFormat="1" ht="23.25">
      <c r="A34" s="7" t="s">
        <v>58</v>
      </c>
      <c r="B34" s="61">
        <f t="shared" si="11"/>
        <v>14806</v>
      </c>
      <c r="C34" s="61">
        <f>ภาษาต่างประเทศ!E152</f>
        <v>796</v>
      </c>
      <c r="D34" s="61">
        <f>ภาษาต่างประเทศ!F152</f>
        <v>1309</v>
      </c>
      <c r="E34" s="61">
        <f>ภาษาต่างประเทศ!G152</f>
        <v>1324</v>
      </c>
      <c r="F34" s="61">
        <f>ภาษาต่างประเทศ!H152</f>
        <v>1708</v>
      </c>
      <c r="G34" s="61">
        <f>ภาษาต่างประเทศ!I152</f>
        <v>1483</v>
      </c>
      <c r="H34" s="61">
        <f>ภาษาต่างประเทศ!J152</f>
        <v>1531</v>
      </c>
      <c r="I34" s="61">
        <f>ภาษาต่างประเทศ!K152</f>
        <v>1440</v>
      </c>
      <c r="J34" s="61">
        <f>ภาษาต่างประเทศ!L152</f>
        <v>4953</v>
      </c>
      <c r="K34" s="61">
        <f t="shared" si="12"/>
        <v>14544</v>
      </c>
      <c r="L34" s="19">
        <f t="shared" si="10"/>
        <v>2.7408897139713972</v>
      </c>
      <c r="M34" s="35">
        <f>SQRT((16*J34+12.25*I34+9*H34+6.25*G34+4*F34+2.25*E34+N34)/K34-(L34^2))</f>
        <v>1.1931313809624788</v>
      </c>
      <c r="N34" s="61">
        <f>ภาษาต่างประเทศ!P152</f>
        <v>219</v>
      </c>
      <c r="O34" s="61">
        <f>ภาษาต่างประเทศ!Q152</f>
        <v>43</v>
      </c>
      <c r="P34" s="7" t="s">
        <v>58</v>
      </c>
      <c r="Q34" s="61">
        <f t="shared" si="13"/>
        <v>14806</v>
      </c>
      <c r="R34" s="7">
        <f t="shared" si="14"/>
        <v>796</v>
      </c>
      <c r="S34" s="7">
        <f t="shared" si="15"/>
        <v>219</v>
      </c>
      <c r="T34" s="7">
        <f t="shared" si="16"/>
        <v>43</v>
      </c>
    </row>
    <row r="35" spans="1:20" s="1" customFormat="1" ht="23.25">
      <c r="A35" s="177" t="s">
        <v>41</v>
      </c>
      <c r="B35" s="177"/>
      <c r="C35" s="7">
        <f aca="true" t="shared" si="17" ref="C35:J35">SUM(C27:C34)</f>
        <v>2460</v>
      </c>
      <c r="D35" s="7">
        <f t="shared" si="17"/>
        <v>3554</v>
      </c>
      <c r="E35" s="61">
        <f t="shared" si="17"/>
        <v>3686</v>
      </c>
      <c r="F35" s="7">
        <f t="shared" si="17"/>
        <v>5663</v>
      </c>
      <c r="G35" s="61">
        <f t="shared" si="17"/>
        <v>5609</v>
      </c>
      <c r="H35" s="7">
        <f t="shared" si="17"/>
        <v>6466</v>
      </c>
      <c r="I35" s="61">
        <f t="shared" si="17"/>
        <v>6130</v>
      </c>
      <c r="J35" s="7">
        <f t="shared" si="17"/>
        <v>19085</v>
      </c>
      <c r="K35" s="61">
        <f t="shared" si="12"/>
        <v>52653</v>
      </c>
      <c r="L35" s="19">
        <f t="shared" si="10"/>
        <v>2.8796934647598427</v>
      </c>
      <c r="M35" s="35">
        <f>SQRT((16*J35+12.25*I35+9*H35+6.25*G35+4*F35+2.25*E35+N35)/K35-(L35^2))</f>
        <v>1.1395028393306097</v>
      </c>
      <c r="N35" s="7">
        <f>SUM(N27:N34)</f>
        <v>352</v>
      </c>
      <c r="O35" s="7">
        <f>SUM(O27:O34)</f>
        <v>103</v>
      </c>
      <c r="P35" s="7" t="s">
        <v>41</v>
      </c>
      <c r="Q35" s="61">
        <f>SUM(Q27:Q34)</f>
        <v>53108</v>
      </c>
      <c r="R35" s="7">
        <f t="shared" si="14"/>
        <v>2460</v>
      </c>
      <c r="S35" s="7">
        <f t="shared" si="15"/>
        <v>352</v>
      </c>
      <c r="T35" s="7">
        <f t="shared" si="16"/>
        <v>103</v>
      </c>
    </row>
    <row r="36" spans="1:20" s="1" customFormat="1" ht="23.25">
      <c r="A36" s="177" t="s">
        <v>43</v>
      </c>
      <c r="B36" s="177"/>
      <c r="C36" s="8">
        <f aca="true" t="shared" si="18" ref="C36:J36">(C35*100)/$K35</f>
        <v>4.672098455928437</v>
      </c>
      <c r="D36" s="8">
        <f t="shared" si="18"/>
        <v>6.749852809906368</v>
      </c>
      <c r="E36" s="8">
        <f t="shared" si="18"/>
        <v>7.000550775834236</v>
      </c>
      <c r="F36" s="8">
        <f t="shared" si="18"/>
        <v>10.75532258370843</v>
      </c>
      <c r="G36" s="8">
        <f t="shared" si="18"/>
        <v>10.652764324919758</v>
      </c>
      <c r="H36" s="8">
        <f t="shared" si="18"/>
        <v>12.28040187643629</v>
      </c>
      <c r="I36" s="8">
        <f t="shared" si="18"/>
        <v>11.642261599528991</v>
      </c>
      <c r="J36" s="8">
        <f t="shared" si="18"/>
        <v>36.24674757373749</v>
      </c>
      <c r="K36" s="8">
        <f>((K35-(N35+O35))*100)/$K35</f>
        <v>99.13585170835469</v>
      </c>
      <c r="L36" s="14" t="s">
        <v>18</v>
      </c>
      <c r="M36" s="36" t="s">
        <v>18</v>
      </c>
      <c r="N36" s="8">
        <f>(N35*100)/$K35</f>
        <v>0.6685279091409796</v>
      </c>
      <c r="O36" s="8">
        <f>(O35*100)/$K35</f>
        <v>0.19562038250432073</v>
      </c>
      <c r="P36" s="177" t="s">
        <v>43</v>
      </c>
      <c r="Q36" s="177"/>
      <c r="R36" s="8">
        <f t="shared" si="14"/>
        <v>4.672098455928437</v>
      </c>
      <c r="S36" s="8">
        <f t="shared" si="15"/>
        <v>0.6685279091409796</v>
      </c>
      <c r="T36" s="8">
        <f t="shared" si="16"/>
        <v>0.19562038250432073</v>
      </c>
    </row>
    <row r="38" ht="12.75">
      <c r="P38" t="s">
        <v>18</v>
      </c>
    </row>
    <row r="40" ht="12.75">
      <c r="P40" s="94" t="s">
        <v>18</v>
      </c>
    </row>
    <row r="45" ht="12.75">
      <c r="L45" s="94" t="s">
        <v>18</v>
      </c>
    </row>
  </sheetData>
  <sheetProtection/>
  <mergeCells count="30">
    <mergeCell ref="P36:Q36"/>
    <mergeCell ref="P24:T24"/>
    <mergeCell ref="A35:B35"/>
    <mergeCell ref="A36:B36"/>
    <mergeCell ref="M25:M26"/>
    <mergeCell ref="P14:Q14"/>
    <mergeCell ref="A23:O23"/>
    <mergeCell ref="P23:T23"/>
    <mergeCell ref="P25:P26"/>
    <mergeCell ref="Q25:Q26"/>
    <mergeCell ref="R25:T25"/>
    <mergeCell ref="A13:B13"/>
    <mergeCell ref="A14:B14"/>
    <mergeCell ref="C3:J3"/>
    <mergeCell ref="L3:L4"/>
    <mergeCell ref="M3:M4"/>
    <mergeCell ref="A25:A26"/>
    <mergeCell ref="B25:B26"/>
    <mergeCell ref="C25:J25"/>
    <mergeCell ref="L25:L26"/>
    <mergeCell ref="A24:O24"/>
    <mergeCell ref="R3:T3"/>
    <mergeCell ref="P1:T1"/>
    <mergeCell ref="P2:T2"/>
    <mergeCell ref="P3:P4"/>
    <mergeCell ref="Q3:Q4"/>
    <mergeCell ref="A3:A4"/>
    <mergeCell ref="B3:B4"/>
    <mergeCell ref="A1:O1"/>
    <mergeCell ref="A2:O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9.7109375" style="147" bestFit="1" customWidth="1"/>
    <col min="2" max="8" width="10.28125" style="147" bestFit="1" customWidth="1"/>
    <col min="9" max="10" width="9.140625" style="147" customWidth="1"/>
    <col min="11" max="11" width="2.00390625" style="147" bestFit="1" customWidth="1"/>
    <col min="12" max="16384" width="9.140625" style="147" customWidth="1"/>
  </cols>
  <sheetData>
    <row r="1" spans="1:8" ht="23.25">
      <c r="A1" s="207" t="s">
        <v>54</v>
      </c>
      <c r="B1" s="206" t="s">
        <v>480</v>
      </c>
      <c r="C1" s="206"/>
      <c r="D1" s="206"/>
      <c r="E1" s="206"/>
      <c r="F1" s="206"/>
      <c r="G1" s="206"/>
      <c r="H1" s="208" t="s">
        <v>481</v>
      </c>
    </row>
    <row r="2" spans="1:8" ht="23.25">
      <c r="A2" s="207"/>
      <c r="B2" s="146" t="s">
        <v>23</v>
      </c>
      <c r="C2" s="146" t="s">
        <v>24</v>
      </c>
      <c r="D2" s="146" t="s">
        <v>25</v>
      </c>
      <c r="E2" s="146" t="s">
        <v>26</v>
      </c>
      <c r="F2" s="146" t="s">
        <v>27</v>
      </c>
      <c r="G2" s="146" t="s">
        <v>28</v>
      </c>
      <c r="H2" s="208"/>
    </row>
    <row r="3" spans="1:11" ht="23.25">
      <c r="A3" s="147" t="s">
        <v>33</v>
      </c>
      <c r="B3" s="148">
        <f>ภาษาไทย!AG5</f>
        <v>2.5102711585866886</v>
      </c>
      <c r="C3" s="148">
        <f>ภาษาไทย!AG6</f>
        <v>2.9043478260869566</v>
      </c>
      <c r="D3" s="148">
        <f>ภาษาไทย!AG7</f>
        <v>2.7782685512367493</v>
      </c>
      <c r="E3" s="148">
        <f>ภาษาไทย!AG8</f>
        <v>2.691398865784499</v>
      </c>
      <c r="F3" s="148">
        <f>ภาษาไทย!AG9</f>
        <v>3.0010615711252653</v>
      </c>
      <c r="G3" s="148">
        <f>ภาษาไทย!AG10</f>
        <v>3.2268553940321345</v>
      </c>
      <c r="H3" s="148">
        <f>ภาษาไทย!AG15</f>
        <v>2.86880704041721</v>
      </c>
      <c r="K3" s="149" t="s">
        <v>18</v>
      </c>
    </row>
    <row r="4" spans="1:11" ht="23.25">
      <c r="A4" s="147" t="s">
        <v>35</v>
      </c>
      <c r="B4" s="148">
        <f>คณิตศาสตร์!AG5</f>
        <v>2.423547400611621</v>
      </c>
      <c r="C4" s="148">
        <f>คณิตศาสตร์!AG6</f>
        <v>2.43756786102063</v>
      </c>
      <c r="D4" s="148">
        <f>คณิตศาสตร์!AG7</f>
        <v>2.4562289562289563</v>
      </c>
      <c r="E4" s="148">
        <f>คณิตศาสตร์!AG8</f>
        <v>1.96618222470654</v>
      </c>
      <c r="F4" s="148">
        <f>คณิตศาสตร์!AG9</f>
        <v>2.4084240416469473</v>
      </c>
      <c r="G4" s="148">
        <f>คณิตศาสตร์!AG10</f>
        <v>2.680489101541733</v>
      </c>
      <c r="H4" s="148">
        <f>คณิตศาสตร์!AG14</f>
        <v>2.3895573924871822</v>
      </c>
      <c r="K4" s="149" t="s">
        <v>18</v>
      </c>
    </row>
    <row r="5" spans="1:8" ht="23.25">
      <c r="A5" s="147" t="s">
        <v>37</v>
      </c>
      <c r="B5" s="148">
        <f>วิทยาศาสตร์!AG5</f>
        <v>2.701318154583583</v>
      </c>
      <c r="C5" s="148">
        <f>วิทยาศาสตร์!AG6</f>
        <v>2.9903546981953952</v>
      </c>
      <c r="D5" s="148">
        <f>วิทยาศาสตร์!AG7</f>
        <v>2.881713554987212</v>
      </c>
      <c r="E5" s="148">
        <f>วิทยาศาสตร์!AG8</f>
        <v>2.374617216740388</v>
      </c>
      <c r="F5" s="148">
        <f>วิทยาศาสตร์!AG9</f>
        <v>2.5586245772266065</v>
      </c>
      <c r="G5" s="148">
        <f>วิทยาศาสตร์!AG10</f>
        <v>2.7965551672491262</v>
      </c>
      <c r="H5" s="148">
        <f>วิทยาศาสตร์!AG15</f>
        <v>2.644492337164751</v>
      </c>
    </row>
    <row r="6" spans="1:8" ht="23.25">
      <c r="A6" s="147" t="s">
        <v>395</v>
      </c>
      <c r="B6" s="148">
        <f>สังคมศึกษา!AG5</f>
        <v>2.8490921169176264</v>
      </c>
      <c r="C6" s="148">
        <f>สังคมศึกษา!AG6</f>
        <v>2.8578318787322003</v>
      </c>
      <c r="D6" s="148">
        <f>สังคมศึกษา!AG7</f>
        <v>2.912881518865657</v>
      </c>
      <c r="E6" s="148">
        <f>สังคมศึกษา!AG8</f>
        <v>2.846850733390854</v>
      </c>
      <c r="F6" s="148">
        <f>สังคมศึกษา!AG9</f>
        <v>2.803656597774245</v>
      </c>
      <c r="G6" s="148">
        <f>สังคมศึกษา!AG10</f>
        <v>2.9165848871442592</v>
      </c>
      <c r="H6" s="148">
        <f>สังคมศึกษา!AG14</f>
        <v>2.861584991257502</v>
      </c>
    </row>
    <row r="7" spans="1:8" ht="23.25">
      <c r="A7" s="147" t="s">
        <v>58</v>
      </c>
      <c r="B7" s="148">
        <f>ภาษาต่างประเทศ!AG5</f>
        <v>2.86443661971831</v>
      </c>
      <c r="C7" s="148">
        <f>ภาษาต่างประเทศ!AG6</f>
        <v>3.074171382376718</v>
      </c>
      <c r="D7" s="148">
        <f>ภาษาต่างประเทศ!AG7</f>
        <v>3.0123042505592843</v>
      </c>
      <c r="E7" s="148">
        <f>ภาษาต่างประเทศ!AG8</f>
        <v>2.7682285441071</v>
      </c>
      <c r="F7" s="148">
        <f>ภาษาต่างประเทศ!AG9</f>
        <v>2.517349260523322</v>
      </c>
      <c r="G7" s="148">
        <f>ภาษาต่างประเทศ!AG10</f>
        <v>2.9058704453441297</v>
      </c>
      <c r="H7" s="148">
        <f>ภาษาต่างประเทศ!AG16</f>
        <v>2.7963766489613726</v>
      </c>
    </row>
    <row r="8" spans="1:8" ht="23.25">
      <c r="A8" s="147" t="s">
        <v>38</v>
      </c>
      <c r="B8" s="148">
        <f>ศิลปะ!AG5</f>
        <v>3.1088680605623646</v>
      </c>
      <c r="C8" s="148">
        <f>ศิลปะ!AG6</f>
        <v>3.355701754385965</v>
      </c>
      <c r="D8" s="148">
        <f>ศิลปะ!AG7</f>
        <v>2.8532658693652255</v>
      </c>
      <c r="E8" s="148">
        <f>ศิลปะ!AG8</f>
        <v>3.4832793959007553</v>
      </c>
      <c r="F8" s="148">
        <f>ศิลปะ!AG9</f>
        <v>3.1895604395604398</v>
      </c>
      <c r="G8" s="148">
        <f>ศิลปะ!AG10</f>
        <v>3.718688845401174</v>
      </c>
      <c r="H8" s="148">
        <f>ศิลปะ!AG13</f>
        <v>3.2684447783621335</v>
      </c>
    </row>
    <row r="9" spans="1:8" ht="23.25">
      <c r="A9" s="147" t="s">
        <v>479</v>
      </c>
      <c r="B9" s="148">
        <f>พลานามัย!AG5</f>
        <v>3.3441098317094773</v>
      </c>
      <c r="C9" s="148">
        <f>พลานามัย!AG6</f>
        <v>3.437225636523266</v>
      </c>
      <c r="D9" s="148">
        <f>พลานามัย!AG7</f>
        <v>3.514925373134328</v>
      </c>
      <c r="E9" s="148">
        <f>พลานามัย!AG8</f>
        <v>3.6871244635193134</v>
      </c>
      <c r="F9" s="148">
        <f>พลานามัย!AG9</f>
        <v>3.3508896797153023</v>
      </c>
      <c r="G9" s="148">
        <f>พลานามัย!AG10</f>
        <v>3.4207317073170733</v>
      </c>
      <c r="H9" s="148">
        <f>พลานามัย!AG18</f>
        <v>3.4399916291723343</v>
      </c>
    </row>
    <row r="10" spans="1:8" ht="23.25">
      <c r="A10" s="147" t="s">
        <v>421</v>
      </c>
      <c r="B10" s="148">
        <f>'การงานอาชีพ ฯ'!AG5</f>
        <v>3.1990059642147117</v>
      </c>
      <c r="C10" s="148">
        <f>'การงานอาชีพ ฯ'!AG6</f>
        <v>3.572805578342904</v>
      </c>
      <c r="D10" s="148">
        <f>'การงานอาชีพ ฯ'!AG7</f>
        <v>3.373031893419459</v>
      </c>
      <c r="E10" s="148">
        <f>'การงานอาชีพ ฯ'!AG8</f>
        <v>3.277899945024739</v>
      </c>
      <c r="F10" s="148">
        <f>'การงานอาชีพ ฯ'!AG9</f>
        <v>3.6134734830387005</v>
      </c>
      <c r="G10" s="148">
        <f>'การงานอาชีพ ฯ'!AG10</f>
        <v>3.4164141414141413</v>
      </c>
      <c r="H10" s="148">
        <f>'การงานอาชีพ ฯ'!AG14</f>
        <v>3.407971776009608</v>
      </c>
    </row>
    <row r="11" spans="1:8" ht="37.5" customHeight="1">
      <c r="A11" s="150" t="s">
        <v>481</v>
      </c>
      <c r="B11" s="151">
        <f>AVERAGE(B3:B10)</f>
        <v>2.8750811633630478</v>
      </c>
      <c r="C11" s="151">
        <f aca="true" t="shared" si="0" ref="C11:H11">AVERAGE(C3:C10)</f>
        <v>3.0787508269580046</v>
      </c>
      <c r="D11" s="151">
        <f t="shared" si="0"/>
        <v>2.972827495974609</v>
      </c>
      <c r="E11" s="151">
        <f t="shared" si="0"/>
        <v>2.8869476736467736</v>
      </c>
      <c r="F11" s="151">
        <f t="shared" si="0"/>
        <v>2.930379956326353</v>
      </c>
      <c r="G11" s="151">
        <f t="shared" si="0"/>
        <v>3.1352737111804716</v>
      </c>
      <c r="H11" s="151">
        <f t="shared" si="0"/>
        <v>2.959653324229011</v>
      </c>
    </row>
    <row r="12" ht="23.25">
      <c r="B12" s="146"/>
    </row>
    <row r="16" ht="23.25">
      <c r="G16" s="146"/>
    </row>
  </sheetData>
  <sheetProtection/>
  <mergeCells count="3">
    <mergeCell ref="B1:G1"/>
    <mergeCell ref="A1:A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52">
      <selection activeCell="U21" sqref="U21"/>
    </sheetView>
  </sheetViews>
  <sheetFormatPr defaultColWidth="9.140625" defaultRowHeight="12.75"/>
  <cols>
    <col min="1" max="1" width="6.8515625" style="2" customWidth="1"/>
    <col min="2" max="2" width="7.8515625" style="2" bestFit="1" customWidth="1"/>
    <col min="3" max="3" width="25.14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12" width="5.421875" style="2" bestFit="1" customWidth="1"/>
    <col min="13" max="13" width="13.7109375" style="2" bestFit="1" customWidth="1"/>
    <col min="14" max="14" width="4.421875" style="2" bestFit="1" customWidth="1"/>
    <col min="15" max="15" width="5.421875" style="39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1" width="5.00390625" style="1" bestFit="1" customWidth="1"/>
    <col min="22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2" width="9.421875" style="1" bestFit="1" customWidth="1"/>
    <col min="33" max="33" width="7.7109375" style="1" bestFit="1" customWidth="1"/>
    <col min="34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7" customWidth="1"/>
    <col min="52" max="16384" width="9.140625" style="1" customWidth="1"/>
  </cols>
  <sheetData>
    <row r="1" spans="1:18" ht="24" customHeight="1">
      <c r="A1" s="184" t="s">
        <v>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3.25" customHeight="1">
      <c r="A2" s="185" t="s">
        <v>598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53" ht="23.25">
      <c r="A3" s="186" t="s">
        <v>22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79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Z3" s="47"/>
      <c r="BA3" s="47"/>
    </row>
    <row r="4" spans="1:53" ht="23.25">
      <c r="A4" s="186"/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79"/>
      <c r="T4" s="47"/>
      <c r="U4" s="47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  <c r="AG4" s="47" t="s">
        <v>477</v>
      </c>
      <c r="AH4" s="47"/>
      <c r="AI4" s="47"/>
      <c r="AJ4" s="47"/>
      <c r="AK4" s="47"/>
      <c r="AL4" s="47"/>
      <c r="AM4" s="47"/>
      <c r="AN4" s="47"/>
      <c r="AO4" s="47"/>
      <c r="AP4" s="47"/>
      <c r="AQ4" s="47"/>
      <c r="AZ4" s="47"/>
      <c r="BA4" s="47"/>
    </row>
    <row r="5" spans="1:53" ht="23.25">
      <c r="A5" s="7" t="s">
        <v>23</v>
      </c>
      <c r="B5" s="7" t="s">
        <v>65</v>
      </c>
      <c r="C5" s="7" t="s">
        <v>290</v>
      </c>
      <c r="D5" s="7" t="s">
        <v>31</v>
      </c>
      <c r="E5" s="7">
        <v>2</v>
      </c>
      <c r="F5" s="7">
        <v>45</v>
      </c>
      <c r="G5" s="7">
        <v>71</v>
      </c>
      <c r="H5" s="7">
        <v>133</v>
      </c>
      <c r="I5" s="7">
        <v>101</v>
      </c>
      <c r="J5" s="7">
        <v>89</v>
      </c>
      <c r="K5" s="7">
        <v>65</v>
      </c>
      <c r="L5" s="7">
        <v>59</v>
      </c>
      <c r="M5" s="7">
        <f>SUM(E5:L5)</f>
        <v>565</v>
      </c>
      <c r="N5" s="19">
        <f aca="true" t="shared" si="0" ref="N5:N16">((4*L5)+(3.5*K5)+(3*J5)+(2.5*I5)+(2*H5)+(1.5*G5)+(F5))/M5</f>
        <v>2.4787610619469027</v>
      </c>
      <c r="O5" s="35">
        <f>SQRT((16*L5+12.25*K5+9*J5+6.25*I5+4*H5+2.25*G5+F5)/M5-(N5^2))</f>
        <v>0.8802102853571012</v>
      </c>
      <c r="P5" s="28">
        <v>0</v>
      </c>
      <c r="Q5" s="28">
        <v>0</v>
      </c>
      <c r="R5" s="72" t="s">
        <v>601</v>
      </c>
      <c r="T5" s="47" t="s">
        <v>23</v>
      </c>
      <c r="U5" s="47"/>
      <c r="V5" s="47">
        <f aca="true" t="shared" si="1" ref="V5:AC5">SUM(E5:E8)</f>
        <v>20</v>
      </c>
      <c r="W5" s="47">
        <f t="shared" si="1"/>
        <v>111</v>
      </c>
      <c r="X5" s="47">
        <f t="shared" si="1"/>
        <v>154</v>
      </c>
      <c r="Y5" s="47">
        <f t="shared" si="1"/>
        <v>223</v>
      </c>
      <c r="Z5" s="47">
        <f t="shared" si="1"/>
        <v>193</v>
      </c>
      <c r="AA5" s="47">
        <f t="shared" si="1"/>
        <v>192</v>
      </c>
      <c r="AB5" s="47">
        <f t="shared" si="1"/>
        <v>175</v>
      </c>
      <c r="AC5" s="47">
        <f t="shared" si="1"/>
        <v>149</v>
      </c>
      <c r="AD5" s="12">
        <f aca="true" t="shared" si="2" ref="AD5:AD10">SUM(V5:AC5)</f>
        <v>1217</v>
      </c>
      <c r="AE5" s="12">
        <f>SUM(P5:P8)</f>
        <v>1</v>
      </c>
      <c r="AF5" s="12">
        <f>SUM(Q5:Q8)</f>
        <v>0</v>
      </c>
      <c r="AG5" s="5">
        <f>((4*AC5)+(3.5*AB5)+(3*AA5)+(2.5*Z5)+(2*Y5)+(1.5*X5)+(W5))/AD5</f>
        <v>2.5102711585866886</v>
      </c>
      <c r="AH5" s="12"/>
      <c r="AI5" s="12"/>
      <c r="AJ5" s="12"/>
      <c r="AK5" s="12"/>
      <c r="AL5" s="12"/>
      <c r="AM5" s="12"/>
      <c r="AN5" s="47"/>
      <c r="AO5" s="12"/>
      <c r="AP5" s="12"/>
      <c r="AQ5" s="47"/>
      <c r="AR5" s="12"/>
      <c r="AS5" s="12"/>
      <c r="AT5" s="12"/>
      <c r="AU5" s="12"/>
      <c r="AV5" s="12"/>
      <c r="AW5" s="12"/>
      <c r="AX5" s="12"/>
      <c r="AY5" s="12"/>
      <c r="AZ5" s="47"/>
      <c r="BA5" s="47"/>
    </row>
    <row r="6" spans="1:53" ht="23.25">
      <c r="A6" s="10"/>
      <c r="B6" s="7" t="s">
        <v>67</v>
      </c>
      <c r="C6" s="7" t="s">
        <v>106</v>
      </c>
      <c r="D6" s="7" t="s">
        <v>30</v>
      </c>
      <c r="E6" s="7">
        <v>0</v>
      </c>
      <c r="F6" s="7">
        <v>6</v>
      </c>
      <c r="G6" s="7">
        <v>2</v>
      </c>
      <c r="H6" s="7">
        <v>5</v>
      </c>
      <c r="I6" s="7">
        <v>1</v>
      </c>
      <c r="J6" s="7">
        <v>3</v>
      </c>
      <c r="K6" s="7">
        <v>5</v>
      </c>
      <c r="L6" s="7">
        <v>21</v>
      </c>
      <c r="M6" s="7">
        <f aca="true" t="shared" si="3" ref="M6:M12">SUM(E6:L6)</f>
        <v>43</v>
      </c>
      <c r="N6" s="19">
        <f t="shared" si="0"/>
        <v>3.0697674418604652</v>
      </c>
      <c r="O6" s="35">
        <f aca="true" t="shared" si="4" ref="O6:O16">SQRT((16*L6+12.25*K6+9*J6+6.25*I6+4*H6+2.25*G6+F6)/M6-(N6^2))</f>
        <v>1.1390601763961352</v>
      </c>
      <c r="P6" s="28">
        <v>1</v>
      </c>
      <c r="Q6" s="28">
        <v>0</v>
      </c>
      <c r="R6" s="72" t="s">
        <v>601</v>
      </c>
      <c r="T6" s="47" t="s">
        <v>24</v>
      </c>
      <c r="U6" s="47"/>
      <c r="V6" s="47">
        <f>SUM(E9:E10)</f>
        <v>0</v>
      </c>
      <c r="W6" s="47">
        <f>SUM(F9:F10)</f>
        <v>33</v>
      </c>
      <c r="X6" s="47">
        <f>SUM(G9:G10)</f>
        <v>27</v>
      </c>
      <c r="Y6" s="47">
        <f>SUM(H9:H10)</f>
        <v>44</v>
      </c>
      <c r="Z6" s="47">
        <f>SUM(I9:I10)</f>
        <v>94</v>
      </c>
      <c r="AA6" s="47">
        <f>SUM(J9:J10)</f>
        <v>201</v>
      </c>
      <c r="AB6" s="47">
        <f>SUM(K9:K10)</f>
        <v>67</v>
      </c>
      <c r="AC6" s="47">
        <f>SUM(L9:L10)</f>
        <v>109</v>
      </c>
      <c r="AD6" s="12">
        <f t="shared" si="2"/>
        <v>575</v>
      </c>
      <c r="AE6" s="12">
        <f>SUM(P9:P10)</f>
        <v>0</v>
      </c>
      <c r="AF6" s="12">
        <f>SUM(Q9:Q10)</f>
        <v>0</v>
      </c>
      <c r="AG6" s="5">
        <f>((4*AC6)+(3.5*AB6)+(3*AA6)+(2.5*Z6)+(2*Y6)+(1.5*X6)+(W6))/AD6</f>
        <v>2.9043478260869566</v>
      </c>
      <c r="AH6" s="12"/>
      <c r="AI6" s="12"/>
      <c r="AJ6" s="12"/>
      <c r="AK6" s="12"/>
      <c r="AL6" s="12"/>
      <c r="AM6" s="12"/>
      <c r="AN6" s="47"/>
      <c r="AO6" s="12"/>
      <c r="AP6" s="12"/>
      <c r="AQ6" s="47"/>
      <c r="AR6" s="12"/>
      <c r="AS6" s="12"/>
      <c r="AT6" s="12"/>
      <c r="AU6" s="12"/>
      <c r="AV6" s="12"/>
      <c r="AW6" s="12"/>
      <c r="AX6" s="12"/>
      <c r="AY6" s="12"/>
      <c r="AZ6" s="47"/>
      <c r="BA6" s="47"/>
    </row>
    <row r="7" spans="1:53" ht="23.25">
      <c r="A7" s="10"/>
      <c r="B7" s="7" t="s">
        <v>66</v>
      </c>
      <c r="C7" s="7" t="s">
        <v>291</v>
      </c>
      <c r="D7" s="7" t="s">
        <v>31</v>
      </c>
      <c r="E7" s="7">
        <v>18</v>
      </c>
      <c r="F7" s="7">
        <v>60</v>
      </c>
      <c r="G7" s="7">
        <v>81</v>
      </c>
      <c r="H7" s="7">
        <v>85</v>
      </c>
      <c r="I7" s="7">
        <v>91</v>
      </c>
      <c r="J7" s="7">
        <v>88</v>
      </c>
      <c r="K7" s="7">
        <v>78</v>
      </c>
      <c r="L7" s="7">
        <v>63</v>
      </c>
      <c r="M7" s="7">
        <f t="shared" si="3"/>
        <v>564</v>
      </c>
      <c r="N7" s="19">
        <f t="shared" si="0"/>
        <v>2.425531914893617</v>
      </c>
      <c r="O7" s="35">
        <f t="shared" si="4"/>
        <v>1.0213781716625896</v>
      </c>
      <c r="P7" s="28">
        <v>0</v>
      </c>
      <c r="Q7" s="28">
        <v>0</v>
      </c>
      <c r="R7" s="72" t="s">
        <v>602</v>
      </c>
      <c r="T7" s="47" t="s">
        <v>25</v>
      </c>
      <c r="U7" s="47"/>
      <c r="V7" s="47">
        <f aca="true" t="shared" si="5" ref="V7:AC7">SUM(E12:E13)</f>
        <v>5</v>
      </c>
      <c r="W7" s="47">
        <f t="shared" si="5"/>
        <v>43</v>
      </c>
      <c r="X7" s="47">
        <f t="shared" si="5"/>
        <v>51</v>
      </c>
      <c r="Y7" s="47">
        <f t="shared" si="5"/>
        <v>64</v>
      </c>
      <c r="Z7" s="47">
        <f t="shared" si="5"/>
        <v>94</v>
      </c>
      <c r="AA7" s="47">
        <f t="shared" si="5"/>
        <v>104</v>
      </c>
      <c r="AB7" s="47">
        <f t="shared" si="5"/>
        <v>84</v>
      </c>
      <c r="AC7" s="47">
        <f t="shared" si="5"/>
        <v>121</v>
      </c>
      <c r="AD7" s="12">
        <f t="shared" si="2"/>
        <v>566</v>
      </c>
      <c r="AE7" s="12">
        <f>SUM(P12:P13)</f>
        <v>0</v>
      </c>
      <c r="AF7" s="12">
        <f>SUM(Q12:Q13)</f>
        <v>0</v>
      </c>
      <c r="AG7" s="5">
        <f>((4*AC7)+(3.5*AB7)+(3*AA7)+(2.5*Z7)+(2*Y7)+(1.5*X7)+(W7))/AD7</f>
        <v>2.7782685512367493</v>
      </c>
      <c r="AH7" s="12" t="s">
        <v>18</v>
      </c>
      <c r="AI7" s="12"/>
      <c r="AJ7" s="12"/>
      <c r="AK7" s="12"/>
      <c r="AL7" s="12"/>
      <c r="AM7" s="12"/>
      <c r="AN7" s="47"/>
      <c r="AO7" s="12"/>
      <c r="AP7" s="12"/>
      <c r="AQ7" s="47"/>
      <c r="AR7" s="12"/>
      <c r="AS7" s="12"/>
      <c r="AT7" s="12"/>
      <c r="AU7" s="12"/>
      <c r="AV7" s="12"/>
      <c r="AW7" s="12"/>
      <c r="AX7" s="12"/>
      <c r="AY7" s="12"/>
      <c r="AZ7" s="47"/>
      <c r="BA7" s="47"/>
    </row>
    <row r="8" spans="1:53" ht="23.25">
      <c r="A8" s="10"/>
      <c r="B8" s="7" t="s">
        <v>600</v>
      </c>
      <c r="C8" s="7" t="s">
        <v>370</v>
      </c>
      <c r="D8" s="7" t="s">
        <v>30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12</v>
      </c>
      <c r="K8" s="7">
        <v>27</v>
      </c>
      <c r="L8" s="7">
        <v>6</v>
      </c>
      <c r="M8" s="7">
        <f t="shared" si="3"/>
        <v>45</v>
      </c>
      <c r="N8" s="19">
        <f t="shared" si="0"/>
        <v>3.433333333333333</v>
      </c>
      <c r="O8" s="35">
        <f t="shared" si="4"/>
        <v>0.3091206165165246</v>
      </c>
      <c r="P8" s="28">
        <v>0</v>
      </c>
      <c r="Q8" s="28">
        <v>0</v>
      </c>
      <c r="R8" s="72" t="s">
        <v>602</v>
      </c>
      <c r="T8" s="47" t="s">
        <v>26</v>
      </c>
      <c r="U8" s="47"/>
      <c r="V8" s="47">
        <f aca="true" t="shared" si="6" ref="V8:AC8">SUM(E28:E30)</f>
        <v>40</v>
      </c>
      <c r="W8" s="47">
        <f t="shared" si="6"/>
        <v>134</v>
      </c>
      <c r="X8" s="47">
        <f t="shared" si="6"/>
        <v>110</v>
      </c>
      <c r="Y8" s="47">
        <f t="shared" si="6"/>
        <v>96</v>
      </c>
      <c r="Z8" s="47">
        <f t="shared" si="6"/>
        <v>103</v>
      </c>
      <c r="AA8" s="47">
        <f t="shared" si="6"/>
        <v>119</v>
      </c>
      <c r="AB8" s="47">
        <f t="shared" si="6"/>
        <v>164</v>
      </c>
      <c r="AC8" s="47">
        <f t="shared" si="6"/>
        <v>292</v>
      </c>
      <c r="AD8" s="12">
        <f t="shared" si="2"/>
        <v>1058</v>
      </c>
      <c r="AE8" s="12">
        <f>SUM(P28:P30)</f>
        <v>1</v>
      </c>
      <c r="AF8" s="12">
        <f>SUM(Q28:Q30)</f>
        <v>0</v>
      </c>
      <c r="AG8" s="5">
        <f>((4*AC8)+(3.5*AB8)+(3*AA8)+(2.5*Z8)+(2*Y8)+(1.5*X8)+(W8))/AD8</f>
        <v>2.691398865784499</v>
      </c>
      <c r="AH8" s="12"/>
      <c r="AI8" s="12"/>
      <c r="AJ8" s="12"/>
      <c r="AK8" s="12"/>
      <c r="AL8" s="12"/>
      <c r="AM8" s="12"/>
      <c r="AN8" s="47"/>
      <c r="AO8" s="12"/>
      <c r="AP8" s="12"/>
      <c r="AQ8" s="47"/>
      <c r="AZ8" s="47"/>
      <c r="BA8" s="47"/>
    </row>
    <row r="9" spans="1:53" ht="23.25">
      <c r="A9" s="7" t="s">
        <v>24</v>
      </c>
      <c r="B9" s="7" t="s">
        <v>65</v>
      </c>
      <c r="C9" s="7" t="s">
        <v>246</v>
      </c>
      <c r="D9" s="7" t="s">
        <v>31</v>
      </c>
      <c r="E9" s="7">
        <v>0</v>
      </c>
      <c r="F9" s="7">
        <v>33</v>
      </c>
      <c r="G9" s="7">
        <v>27</v>
      </c>
      <c r="H9" s="7">
        <v>44</v>
      </c>
      <c r="I9" s="7">
        <v>94</v>
      </c>
      <c r="J9" s="7">
        <v>201</v>
      </c>
      <c r="K9" s="7">
        <v>67</v>
      </c>
      <c r="L9" s="7">
        <v>80</v>
      </c>
      <c r="M9" s="7">
        <f t="shared" si="3"/>
        <v>546</v>
      </c>
      <c r="N9" s="19">
        <f t="shared" si="0"/>
        <v>2.8461538461538463</v>
      </c>
      <c r="O9" s="35">
        <f t="shared" si="4"/>
        <v>0.7938372092519334</v>
      </c>
      <c r="P9" s="28">
        <v>0</v>
      </c>
      <c r="Q9" s="28">
        <v>0</v>
      </c>
      <c r="R9" s="28" t="s">
        <v>601</v>
      </c>
      <c r="T9" s="47" t="s">
        <v>27</v>
      </c>
      <c r="U9" s="12"/>
      <c r="V9" s="12">
        <f aca="true" t="shared" si="7" ref="V9:AC9">SUM(E31:E34)</f>
        <v>53</v>
      </c>
      <c r="W9" s="12">
        <f t="shared" si="7"/>
        <v>64</v>
      </c>
      <c r="X9" s="12">
        <f t="shared" si="7"/>
        <v>54</v>
      </c>
      <c r="Y9" s="12">
        <f t="shared" si="7"/>
        <v>131</v>
      </c>
      <c r="Z9" s="12">
        <f t="shared" si="7"/>
        <v>160</v>
      </c>
      <c r="AA9" s="12">
        <f t="shared" si="7"/>
        <v>223</v>
      </c>
      <c r="AB9" s="12">
        <f t="shared" si="7"/>
        <v>295</v>
      </c>
      <c r="AC9" s="12">
        <f t="shared" si="7"/>
        <v>433</v>
      </c>
      <c r="AD9" s="12">
        <f t="shared" si="2"/>
        <v>1413</v>
      </c>
      <c r="AE9" s="12">
        <f>SUM(P31:P34)</f>
        <v>0</v>
      </c>
      <c r="AF9" s="12">
        <f>SUM(Q31:Q34)</f>
        <v>5</v>
      </c>
      <c r="AG9" s="5">
        <f>((4*AC9)+(3.5*AB9)+(3*AA9)+(2.5*Z9)+(2*Y9)+(1.5*X9)+(W9))/AD9</f>
        <v>3.0010615711252653</v>
      </c>
      <c r="AH9" s="12"/>
      <c r="AI9" s="12"/>
      <c r="AJ9" s="12"/>
      <c r="AK9" s="12"/>
      <c r="AL9" s="12"/>
      <c r="AM9" s="12"/>
      <c r="AN9" s="47"/>
      <c r="AO9" s="12"/>
      <c r="AP9" s="12"/>
      <c r="AQ9" s="47"/>
      <c r="AZ9" s="47"/>
      <c r="BA9" s="47"/>
    </row>
    <row r="10" spans="1:53" ht="23.25">
      <c r="A10" s="10"/>
      <c r="B10" s="7" t="s">
        <v>483</v>
      </c>
      <c r="C10" s="7" t="s">
        <v>484</v>
      </c>
      <c r="D10" s="7" t="s">
        <v>30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29</v>
      </c>
      <c r="M10" s="7">
        <f t="shared" si="3"/>
        <v>29</v>
      </c>
      <c r="N10" s="19">
        <f t="shared" si="0"/>
        <v>4</v>
      </c>
      <c r="O10" s="35">
        <f t="shared" si="4"/>
        <v>0</v>
      </c>
      <c r="P10" s="28">
        <v>0</v>
      </c>
      <c r="Q10" s="28">
        <v>0</v>
      </c>
      <c r="R10" s="28" t="s">
        <v>626</v>
      </c>
      <c r="T10" s="47" t="s">
        <v>28</v>
      </c>
      <c r="U10" s="47"/>
      <c r="V10" s="47">
        <f>SUM(E35:E38)</f>
        <v>54</v>
      </c>
      <c r="W10" s="47">
        <f aca="true" t="shared" si="8" ref="W10:AC10">SUM(F35:F38)</f>
        <v>17</v>
      </c>
      <c r="X10" s="47">
        <f t="shared" si="8"/>
        <v>27</v>
      </c>
      <c r="Y10" s="47">
        <f t="shared" si="8"/>
        <v>62</v>
      </c>
      <c r="Z10" s="47">
        <f t="shared" si="8"/>
        <v>105</v>
      </c>
      <c r="AA10" s="47">
        <f t="shared" si="8"/>
        <v>263</v>
      </c>
      <c r="AB10" s="47">
        <f t="shared" si="8"/>
        <v>263</v>
      </c>
      <c r="AC10" s="47">
        <f t="shared" si="8"/>
        <v>516</v>
      </c>
      <c r="AD10" s="12">
        <f t="shared" si="2"/>
        <v>1307</v>
      </c>
      <c r="AE10" s="12">
        <f>SUM(P35:P38)</f>
        <v>1</v>
      </c>
      <c r="AF10" s="12">
        <f>SUM(Q35:Q38)</f>
        <v>5</v>
      </c>
      <c r="AG10" s="5">
        <f>((4*AC10)+(3.5*AB10)+(3*AA10)+(2.5*Z10)+(2*Y10)+(1.5*X10)+(W10))/AD10</f>
        <v>3.2268553940321345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Z10" s="47"/>
      <c r="BA10" s="47"/>
    </row>
    <row r="11" spans="1:53" ht="23.25">
      <c r="A11" s="11"/>
      <c r="B11" s="7" t="s">
        <v>107</v>
      </c>
      <c r="C11" s="7" t="s">
        <v>247</v>
      </c>
      <c r="D11" s="7" t="s">
        <v>31</v>
      </c>
      <c r="E11" s="7">
        <v>7</v>
      </c>
      <c r="F11" s="7">
        <v>23</v>
      </c>
      <c r="G11" s="7">
        <v>30</v>
      </c>
      <c r="H11" s="7">
        <v>78</v>
      </c>
      <c r="I11" s="7">
        <v>84</v>
      </c>
      <c r="J11" s="7">
        <v>104</v>
      </c>
      <c r="K11" s="7">
        <v>118</v>
      </c>
      <c r="L11" s="7">
        <v>105</v>
      </c>
      <c r="M11" s="7">
        <f>SUM(E11:L11)</f>
        <v>549</v>
      </c>
      <c r="N11" s="19">
        <f>((4*L11)+(3.5*K11)+(3*J11)+(2.5*I11)+(2*H11)+(1.5*G11)+(F11))/M11</f>
        <v>2.8761384335154827</v>
      </c>
      <c r="O11" s="35">
        <f>SQRT((16*L11+12.25*K11+9*J11+6.25*I11+4*H11+2.25*G11+F11)/M11-(N11^2))</f>
        <v>0.9029171641098518</v>
      </c>
      <c r="P11" s="28">
        <v>0</v>
      </c>
      <c r="Q11" s="28">
        <v>0</v>
      </c>
      <c r="R11" s="28" t="s">
        <v>626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12"/>
      <c r="AE11" s="12"/>
      <c r="AF11" s="12"/>
      <c r="AG11" s="5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Z11" s="47"/>
      <c r="BA11" s="47"/>
    </row>
    <row r="12" spans="1:53" ht="23.25">
      <c r="A12" s="7" t="s">
        <v>25</v>
      </c>
      <c r="B12" s="7" t="s">
        <v>176</v>
      </c>
      <c r="C12" s="7" t="s">
        <v>266</v>
      </c>
      <c r="D12" s="7" t="s">
        <v>31</v>
      </c>
      <c r="E12" s="7">
        <v>5</v>
      </c>
      <c r="F12" s="7">
        <v>35</v>
      </c>
      <c r="G12" s="7">
        <v>44</v>
      </c>
      <c r="H12" s="7">
        <v>59</v>
      </c>
      <c r="I12" s="7">
        <v>88</v>
      </c>
      <c r="J12" s="7">
        <v>101</v>
      </c>
      <c r="K12" s="7">
        <v>80</v>
      </c>
      <c r="L12" s="7">
        <v>110</v>
      </c>
      <c r="M12" s="7">
        <f t="shared" si="3"/>
        <v>522</v>
      </c>
      <c r="N12" s="19">
        <f t="shared" si="0"/>
        <v>2.8007662835249043</v>
      </c>
      <c r="O12" s="35">
        <f t="shared" si="4"/>
        <v>0.9531955666538142</v>
      </c>
      <c r="P12" s="28">
        <v>0</v>
      </c>
      <c r="Q12" s="28">
        <v>0</v>
      </c>
      <c r="R12" s="28" t="s">
        <v>638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Z12" s="47"/>
      <c r="BA12" s="47"/>
    </row>
    <row r="13" spans="1:53" ht="23.25">
      <c r="A13" s="10"/>
      <c r="B13" s="7" t="s">
        <v>540</v>
      </c>
      <c r="C13" s="7" t="s">
        <v>541</v>
      </c>
      <c r="D13" s="7" t="s">
        <v>30</v>
      </c>
      <c r="E13" s="7">
        <v>0</v>
      </c>
      <c r="F13" s="7">
        <v>8</v>
      </c>
      <c r="G13" s="7">
        <v>7</v>
      </c>
      <c r="H13" s="7">
        <v>5</v>
      </c>
      <c r="I13" s="7">
        <v>6</v>
      </c>
      <c r="J13" s="7">
        <v>3</v>
      </c>
      <c r="K13" s="7">
        <v>4</v>
      </c>
      <c r="L13" s="7">
        <v>11</v>
      </c>
      <c r="M13" s="7">
        <f>SUM(E13:L13)</f>
        <v>44</v>
      </c>
      <c r="N13" s="19">
        <f>((4*L13)+(3.5*K13)+(3*J13)+(2.5*I13)+(2*H13)+(1.5*G13)+(F13))/M13</f>
        <v>2.5113636363636362</v>
      </c>
      <c r="O13" s="35">
        <f>SQRT((16*L13+12.25*K13+9*J13+6.25*I13+4*H13+2.25*G13+F13)/M13-(N13^2))</f>
        <v>1.1255737747096146</v>
      </c>
      <c r="P13" s="28">
        <v>0</v>
      </c>
      <c r="Q13" s="28">
        <v>0</v>
      </c>
      <c r="R13" s="28" t="s">
        <v>638</v>
      </c>
      <c r="T13" s="1" t="s">
        <v>482</v>
      </c>
      <c r="V13" s="1">
        <f>SUM(V5:V7)</f>
        <v>25</v>
      </c>
      <c r="W13" s="1">
        <f>SUM(W5:W7)</f>
        <v>187</v>
      </c>
      <c r="X13" s="1">
        <f>SUM(X5:X7)</f>
        <v>232</v>
      </c>
      <c r="Y13" s="1">
        <f>SUM(Y5:Y7)</f>
        <v>331</v>
      </c>
      <c r="Z13" s="1">
        <f>SUM(Z5:Z7)</f>
        <v>381</v>
      </c>
      <c r="AA13" s="1">
        <f>SUM(AA5:AA7)</f>
        <v>497</v>
      </c>
      <c r="AB13" s="1">
        <f>SUM(AB5:AB7)</f>
        <v>326</v>
      </c>
      <c r="AC13" s="1">
        <f>SUM(AC5:AC7)</f>
        <v>379</v>
      </c>
      <c r="AD13" s="1">
        <f>SUM(AD5:AD7)</f>
        <v>2358</v>
      </c>
      <c r="AE13" s="1">
        <f>SUM(AE5:AE7)</f>
        <v>1</v>
      </c>
      <c r="AF13" s="1">
        <f>SUM(AF5:AF7)</f>
        <v>0</v>
      </c>
      <c r="AG13" s="13">
        <f>((4*AC13)+(3.5*AB13)+(3*AA13)+(2.5*Z13)+(2*Y13)+(1.5*X13)+(W13))/AD13</f>
        <v>2.6706955046649705</v>
      </c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Z13" s="47"/>
      <c r="BA13" s="47"/>
    </row>
    <row r="14" spans="1:53" ht="23.25">
      <c r="A14" s="10"/>
      <c r="B14" s="7" t="s">
        <v>267</v>
      </c>
      <c r="C14" s="7" t="s">
        <v>268</v>
      </c>
      <c r="D14" s="7" t="s">
        <v>31</v>
      </c>
      <c r="E14" s="7">
        <v>17</v>
      </c>
      <c r="F14" s="7">
        <v>52</v>
      </c>
      <c r="G14" s="7">
        <v>53</v>
      </c>
      <c r="H14" s="7">
        <v>49</v>
      </c>
      <c r="I14" s="7">
        <v>63</v>
      </c>
      <c r="J14" s="7">
        <v>79</v>
      </c>
      <c r="K14" s="7">
        <v>73</v>
      </c>
      <c r="L14" s="7">
        <v>133</v>
      </c>
      <c r="M14" s="7">
        <f>SUM(E14:L14)</f>
        <v>519</v>
      </c>
      <c r="N14" s="19">
        <f>((4*L14)+(3.5*K14)+(3*J14)+(2.5*I14)+(2*H14)+(1.5*G14)+(F14))/M14</f>
        <v>2.7196531791907512</v>
      </c>
      <c r="O14" s="35">
        <f>SQRT((16*L14+12.25*K14+9*J14+6.25*I14+4*H14+2.25*G14+F14)/M14-(N14^2))</f>
        <v>1.123800613124185</v>
      </c>
      <c r="P14" s="28">
        <v>3</v>
      </c>
      <c r="Q14" s="28">
        <v>0</v>
      </c>
      <c r="R14" s="79" t="s">
        <v>639</v>
      </c>
      <c r="T14" s="1" t="s">
        <v>169</v>
      </c>
      <c r="U14" s="2" t="s">
        <v>18</v>
      </c>
      <c r="V14" s="2">
        <f>SUM(V8:V10)</f>
        <v>147</v>
      </c>
      <c r="W14" s="2">
        <f>SUM(W8:W10)</f>
        <v>215</v>
      </c>
      <c r="X14" s="2">
        <f>SUM(X8:X10)</f>
        <v>191</v>
      </c>
      <c r="Y14" s="2">
        <f>SUM(Y8:Y10)</f>
        <v>289</v>
      </c>
      <c r="Z14" s="2">
        <f>SUM(Z8:Z10)</f>
        <v>368</v>
      </c>
      <c r="AA14" s="2">
        <f>SUM(AA8:AA10)</f>
        <v>605</v>
      </c>
      <c r="AB14" s="2">
        <f>SUM(AB8:AB10)</f>
        <v>722</v>
      </c>
      <c r="AC14" s="2">
        <f>SUM(AC8:AC10)</f>
        <v>1241</v>
      </c>
      <c r="AD14" s="2">
        <f>SUM(AD8:AD10)</f>
        <v>3778</v>
      </c>
      <c r="AE14" s="2">
        <f>SUM(AE8:AE10)</f>
        <v>2</v>
      </c>
      <c r="AF14" s="2">
        <f>SUM(AF8:AF10)</f>
        <v>10</v>
      </c>
      <c r="AG14" s="13">
        <f>((4*AC14)+(3.5*AB14)+(3*AA14)+(2.5*Z14)+(2*Y14)+(1.5*X14)+(W14))/AD14</f>
        <v>2.992456326098465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Z14" s="47"/>
      <c r="BA14" s="47"/>
    </row>
    <row r="15" spans="1:53" ht="23.25">
      <c r="A15" s="10"/>
      <c r="B15" s="7" t="s">
        <v>542</v>
      </c>
      <c r="C15" s="7" t="s">
        <v>543</v>
      </c>
      <c r="D15" s="7" t="s">
        <v>30</v>
      </c>
      <c r="E15" s="7">
        <v>0</v>
      </c>
      <c r="F15" s="7">
        <v>1</v>
      </c>
      <c r="G15" s="7">
        <v>0</v>
      </c>
      <c r="H15" s="7">
        <v>0</v>
      </c>
      <c r="I15" s="7">
        <v>6</v>
      </c>
      <c r="J15" s="7">
        <v>4</v>
      </c>
      <c r="K15" s="7">
        <v>11</v>
      </c>
      <c r="L15" s="7">
        <v>22</v>
      </c>
      <c r="M15" s="7">
        <f>SUM(E15:L15)</f>
        <v>44</v>
      </c>
      <c r="N15" s="19">
        <f>((4*L15)+(3.5*K15)+(3*J15)+(2.5*I15)+(2*H15)+(1.5*G15)+(F15))/M15</f>
        <v>3.5113636363636362</v>
      </c>
      <c r="O15" s="35">
        <f>SQRT((16*L15+12.25*K15+9*J15+6.25*I15+4*H15+2.25*G15+F15)/M15-(N15^2))</f>
        <v>0.6526922945806541</v>
      </c>
      <c r="P15" s="28">
        <v>0</v>
      </c>
      <c r="Q15" s="28">
        <v>0</v>
      </c>
      <c r="R15" s="79" t="s">
        <v>639</v>
      </c>
      <c r="T15" s="1" t="s">
        <v>478</v>
      </c>
      <c r="U15" s="2"/>
      <c r="V15" s="2">
        <f>SUM(V5:V10)</f>
        <v>172</v>
      </c>
      <c r="W15" s="2">
        <f>SUM(W5:W10)</f>
        <v>402</v>
      </c>
      <c r="X15" s="2">
        <f>SUM(X5:X10)</f>
        <v>423</v>
      </c>
      <c r="Y15" s="2">
        <f>SUM(Y5:Y10)</f>
        <v>620</v>
      </c>
      <c r="Z15" s="2">
        <f>SUM(Z5:Z10)</f>
        <v>749</v>
      </c>
      <c r="AA15" s="2">
        <f>SUM(AA5:AA10)</f>
        <v>1102</v>
      </c>
      <c r="AB15" s="2">
        <f>SUM(AB5:AB10)</f>
        <v>1048</v>
      </c>
      <c r="AC15" s="2">
        <f>SUM(AC5:AC10)</f>
        <v>1620</v>
      </c>
      <c r="AD15" s="2">
        <f>SUM(AD5:AD10)</f>
        <v>6136</v>
      </c>
      <c r="AE15" s="2">
        <f>SUM(AE5:AE10)</f>
        <v>3</v>
      </c>
      <c r="AF15" s="2">
        <f>SUM(AF5:AF10)</f>
        <v>10</v>
      </c>
      <c r="AG15" s="13">
        <f>((4*AC15)+(3.5*AB15)+(3*AA15)+(2.5*Z15)+(2*Y15)+(1.5*X15)+(W15))/AD15</f>
        <v>2.86880704041721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Z15" s="47"/>
      <c r="BA15" s="47"/>
    </row>
    <row r="16" spans="1:53" ht="23.25">
      <c r="A16" s="177" t="s">
        <v>41</v>
      </c>
      <c r="B16" s="177"/>
      <c r="C16" s="177"/>
      <c r="D16" s="177"/>
      <c r="E16" s="7">
        <f>SUM(E5:E15)</f>
        <v>49</v>
      </c>
      <c r="F16" s="7">
        <f>SUM(F5:F15)</f>
        <v>263</v>
      </c>
      <c r="G16" s="7">
        <f>SUM(G5:G15)</f>
        <v>315</v>
      </c>
      <c r="H16" s="7">
        <f>SUM(H5:H15)</f>
        <v>458</v>
      </c>
      <c r="I16" s="7">
        <f>SUM(I5:I15)</f>
        <v>534</v>
      </c>
      <c r="J16" s="7">
        <f>SUM(J5:J15)</f>
        <v>684</v>
      </c>
      <c r="K16" s="7">
        <f>SUM(K5:K15)</f>
        <v>528</v>
      </c>
      <c r="L16" s="7">
        <f>SUM(L5:L15)</f>
        <v>639</v>
      </c>
      <c r="M16" s="7">
        <f>SUM(M5:M15)</f>
        <v>3470</v>
      </c>
      <c r="N16" s="19">
        <f t="shared" si="0"/>
        <v>2.7211815561959654</v>
      </c>
      <c r="O16" s="35">
        <f t="shared" si="4"/>
        <v>0.974382706476259</v>
      </c>
      <c r="P16" s="7">
        <f>SUM(P5:P13)</f>
        <v>1</v>
      </c>
      <c r="Q16" s="7">
        <f>SUM(Q5:Q13)</f>
        <v>0</v>
      </c>
      <c r="R16" s="9" t="s">
        <v>18</v>
      </c>
      <c r="U16" s="2" t="s">
        <v>18</v>
      </c>
      <c r="V16" s="2"/>
      <c r="W16" s="2"/>
      <c r="X16" s="2"/>
      <c r="Y16" s="2"/>
      <c r="Z16" s="2"/>
      <c r="AA16" s="2"/>
      <c r="AB16" s="2"/>
      <c r="AC16" s="2"/>
      <c r="AE16" s="5"/>
      <c r="AF16" s="3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Z16" s="47"/>
      <c r="BA16" s="47"/>
    </row>
    <row r="17" spans="1:37" ht="23.25">
      <c r="A17" s="177" t="s">
        <v>43</v>
      </c>
      <c r="B17" s="177"/>
      <c r="C17" s="177"/>
      <c r="D17" s="177"/>
      <c r="E17" s="8">
        <f>(E16*100)/$M16</f>
        <v>1.4121037463976944</v>
      </c>
      <c r="F17" s="8">
        <f aca="true" t="shared" si="9" ref="F17:L17">(F16*100)/$M16</f>
        <v>7.579250720461095</v>
      </c>
      <c r="G17" s="8">
        <f t="shared" si="9"/>
        <v>9.077809798270893</v>
      </c>
      <c r="H17" s="8">
        <f t="shared" si="9"/>
        <v>13.198847262247838</v>
      </c>
      <c r="I17" s="8">
        <f t="shared" si="9"/>
        <v>15.389048991354468</v>
      </c>
      <c r="J17" s="8">
        <f t="shared" si="9"/>
        <v>19.711815561959654</v>
      </c>
      <c r="K17" s="8">
        <f t="shared" si="9"/>
        <v>15.21613832853026</v>
      </c>
      <c r="L17" s="8">
        <f t="shared" si="9"/>
        <v>18.414985590778098</v>
      </c>
      <c r="M17" s="8">
        <f>((M16-(P16+Q16))*100)/$M16</f>
        <v>99.97118155619597</v>
      </c>
      <c r="N17" s="14" t="s">
        <v>18</v>
      </c>
      <c r="O17" s="36" t="s">
        <v>18</v>
      </c>
      <c r="P17" s="8">
        <f>(P16*100)/$M16</f>
        <v>0.02881844380403458</v>
      </c>
      <c r="Q17" s="8">
        <f>(Q16*100)/$M16</f>
        <v>0</v>
      </c>
      <c r="R17" s="11"/>
      <c r="T17" s="13"/>
      <c r="U17" s="13"/>
      <c r="V17" s="13"/>
      <c r="W17" s="13"/>
      <c r="X17" s="13"/>
      <c r="Y17" s="13"/>
      <c r="Z17" s="13"/>
      <c r="AA17" s="13"/>
      <c r="AB17" s="13"/>
      <c r="AC17" s="12"/>
      <c r="AD17" s="59"/>
      <c r="AE17" s="60"/>
      <c r="AF17" s="12"/>
      <c r="AG17" s="12"/>
      <c r="AH17" s="47"/>
      <c r="AI17" s="47"/>
      <c r="AJ17" s="47"/>
      <c r="AK17" s="47"/>
    </row>
    <row r="18" spans="1:37" ht="23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7"/>
      <c r="P18" s="13"/>
      <c r="Q18" s="13"/>
      <c r="R18" s="12"/>
      <c r="T18" s="47"/>
      <c r="U18" s="47" t="s">
        <v>18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>
        <f>SUM(AA15:AC15)</f>
        <v>3770</v>
      </c>
      <c r="AH18" s="47"/>
      <c r="AI18" s="47"/>
      <c r="AJ18" s="47"/>
      <c r="AK18" s="47"/>
    </row>
    <row r="19" spans="20:37" ht="23.25"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20:37" ht="23.25"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20:37" ht="23.25"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20:37" ht="23.25"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4" spans="1:18" ht="26.25">
      <c r="A24" s="184" t="s">
        <v>42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ht="24.75" customHeight="1">
      <c r="A25" s="185" t="s">
        <v>599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ht="24" customHeight="1">
      <c r="A26" s="186" t="s">
        <v>22</v>
      </c>
      <c r="B26" s="183" t="s">
        <v>0</v>
      </c>
      <c r="C26" s="183" t="s">
        <v>32</v>
      </c>
      <c r="D26" s="183" t="s">
        <v>29</v>
      </c>
      <c r="E26" s="182" t="s">
        <v>17</v>
      </c>
      <c r="F26" s="182"/>
      <c r="G26" s="182"/>
      <c r="H26" s="182"/>
      <c r="I26" s="182"/>
      <c r="J26" s="182"/>
      <c r="K26" s="182"/>
      <c r="L26" s="182"/>
      <c r="M26" s="16" t="s">
        <v>16</v>
      </c>
      <c r="N26" s="179" t="s">
        <v>20</v>
      </c>
      <c r="O26" s="181" t="s">
        <v>21</v>
      </c>
      <c r="P26" s="68"/>
      <c r="Q26" s="68"/>
      <c r="R26" s="183" t="s">
        <v>3</v>
      </c>
    </row>
    <row r="27" spans="1:51" s="17" customFormat="1" ht="23.25">
      <c r="A27" s="186"/>
      <c r="B27" s="183"/>
      <c r="C27" s="183"/>
      <c r="D27" s="183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8" t="s">
        <v>19</v>
      </c>
      <c r="N27" s="179"/>
      <c r="O27" s="181"/>
      <c r="P27" s="69" t="s">
        <v>1</v>
      </c>
      <c r="Q27" s="69" t="s">
        <v>2</v>
      </c>
      <c r="R27" s="183"/>
      <c r="AR27" s="63"/>
      <c r="AS27" s="63"/>
      <c r="AT27" s="63"/>
      <c r="AU27" s="63"/>
      <c r="AV27" s="63"/>
      <c r="AW27" s="63"/>
      <c r="AX27" s="63"/>
      <c r="AY27" s="63"/>
    </row>
    <row r="28" spans="1:51" s="17" customFormat="1" ht="23.25">
      <c r="A28" s="15" t="s">
        <v>26</v>
      </c>
      <c r="B28" s="15" t="s">
        <v>4</v>
      </c>
      <c r="C28" s="15" t="s">
        <v>290</v>
      </c>
      <c r="D28" s="15" t="s">
        <v>31</v>
      </c>
      <c r="E28" s="15">
        <v>26</v>
      </c>
      <c r="F28" s="15">
        <v>68</v>
      </c>
      <c r="G28" s="15">
        <v>62</v>
      </c>
      <c r="H28" s="15">
        <v>48</v>
      </c>
      <c r="I28" s="15">
        <v>64</v>
      </c>
      <c r="J28" s="15">
        <v>60</v>
      </c>
      <c r="K28" s="15">
        <v>55</v>
      </c>
      <c r="L28" s="15">
        <v>80</v>
      </c>
      <c r="M28" s="7">
        <f>SUM(E28:L28)</f>
        <v>463</v>
      </c>
      <c r="N28" s="19">
        <f>((4*L28)+(3.5*K28)+(3*J28)+(2.5*I28)+(2*H28)+(1.5*G28)+(F28))/M28</f>
        <v>2.396328293736501</v>
      </c>
      <c r="O28" s="35">
        <f aca="true" t="shared" si="10" ref="O28:O39">SQRT((16*L28+12.25*K28+9*J28+6.25*I28+4*H28+2.25*G28+F28)/M28-(N28^2))</f>
        <v>1.1706671946202971</v>
      </c>
      <c r="P28" s="15">
        <v>0</v>
      </c>
      <c r="Q28" s="15">
        <v>0</v>
      </c>
      <c r="R28" s="15" t="s">
        <v>658</v>
      </c>
      <c r="AR28" s="63"/>
      <c r="AS28" s="63"/>
      <c r="AT28" s="63"/>
      <c r="AU28" s="63"/>
      <c r="AV28" s="63"/>
      <c r="AW28" s="63"/>
      <c r="AX28" s="63"/>
      <c r="AY28" s="63"/>
    </row>
    <row r="29" spans="1:51" s="17" customFormat="1" ht="23.25">
      <c r="A29" s="16"/>
      <c r="B29" s="15" t="s">
        <v>656</v>
      </c>
      <c r="C29" s="15" t="s">
        <v>657</v>
      </c>
      <c r="D29" s="15" t="s">
        <v>30</v>
      </c>
      <c r="E29" s="15">
        <v>1</v>
      </c>
      <c r="F29" s="15">
        <v>46</v>
      </c>
      <c r="G29" s="15">
        <v>25</v>
      </c>
      <c r="H29" s="15">
        <v>9</v>
      </c>
      <c r="I29" s="15">
        <v>3</v>
      </c>
      <c r="J29" s="15">
        <v>6</v>
      </c>
      <c r="K29" s="15">
        <v>9</v>
      </c>
      <c r="L29" s="15">
        <v>33</v>
      </c>
      <c r="M29" s="7">
        <f aca="true" t="shared" si="11" ref="M29:M39">SUM(E29:L29)</f>
        <v>132</v>
      </c>
      <c r="N29" s="19">
        <f aca="true" t="shared" si="12" ref="N29:N36">((4*L29)+(3.5*K29)+(3*J29)+(2.5*I29)+(2*H29)+(1.5*G29)+(F29))/M29</f>
        <v>2.2007575757575757</v>
      </c>
      <c r="O29" s="35">
        <f t="shared" si="10"/>
        <v>1.2611019839639297</v>
      </c>
      <c r="P29" s="15">
        <v>0</v>
      </c>
      <c r="Q29" s="15">
        <v>0</v>
      </c>
      <c r="R29" s="15" t="s">
        <v>658</v>
      </c>
      <c r="AR29" s="63"/>
      <c r="AS29" s="63"/>
      <c r="AT29" s="63"/>
      <c r="AU29" s="63"/>
      <c r="AV29" s="63"/>
      <c r="AW29" s="63"/>
      <c r="AX29" s="63"/>
      <c r="AY29" s="63"/>
    </row>
    <row r="30" spans="1:51" s="17" customFormat="1" ht="23.25">
      <c r="A30" s="20"/>
      <c r="B30" s="15" t="s">
        <v>68</v>
      </c>
      <c r="C30" s="15" t="s">
        <v>291</v>
      </c>
      <c r="D30" s="15" t="s">
        <v>31</v>
      </c>
      <c r="E30" s="15">
        <v>13</v>
      </c>
      <c r="F30" s="15">
        <v>20</v>
      </c>
      <c r="G30" s="15">
        <v>23</v>
      </c>
      <c r="H30" s="15">
        <v>39</v>
      </c>
      <c r="I30" s="15">
        <v>36</v>
      </c>
      <c r="J30" s="15">
        <v>53</v>
      </c>
      <c r="K30" s="15">
        <v>100</v>
      </c>
      <c r="L30" s="15">
        <v>179</v>
      </c>
      <c r="M30" s="7">
        <f t="shared" si="11"/>
        <v>463</v>
      </c>
      <c r="N30" s="19">
        <f t="shared" si="12"/>
        <v>3.126349892008639</v>
      </c>
      <c r="O30" s="35">
        <f t="shared" si="10"/>
        <v>1.0322641048255143</v>
      </c>
      <c r="P30" s="15">
        <v>1</v>
      </c>
      <c r="Q30" s="15">
        <v>0</v>
      </c>
      <c r="R30" s="15" t="s">
        <v>659</v>
      </c>
      <c r="AR30" s="63"/>
      <c r="AS30" s="63"/>
      <c r="AT30" s="63"/>
      <c r="AU30" s="63"/>
      <c r="AV30" s="63"/>
      <c r="AW30" s="63"/>
      <c r="AX30" s="63"/>
      <c r="AY30" s="63"/>
    </row>
    <row r="31" spans="1:51" s="17" customFormat="1" ht="22.5" customHeight="1">
      <c r="A31" s="15" t="s">
        <v>27</v>
      </c>
      <c r="B31" s="15" t="s">
        <v>11</v>
      </c>
      <c r="C31" s="15" t="s">
        <v>246</v>
      </c>
      <c r="D31" s="15" t="s">
        <v>31</v>
      </c>
      <c r="E31" s="15">
        <v>11</v>
      </c>
      <c r="F31" s="15">
        <v>47</v>
      </c>
      <c r="G31" s="15">
        <v>29</v>
      </c>
      <c r="H31" s="15">
        <v>57</v>
      </c>
      <c r="I31" s="15">
        <v>43</v>
      </c>
      <c r="J31" s="15">
        <v>71</v>
      </c>
      <c r="K31" s="15">
        <v>104</v>
      </c>
      <c r="L31" s="15">
        <v>184</v>
      </c>
      <c r="M31" s="7">
        <f t="shared" si="11"/>
        <v>546</v>
      </c>
      <c r="N31" s="19">
        <f t="shared" si="12"/>
        <v>2.9761904761904763</v>
      </c>
      <c r="O31" s="35">
        <f t="shared" si="10"/>
        <v>1.0739084041118763</v>
      </c>
      <c r="P31" s="15">
        <v>0</v>
      </c>
      <c r="Q31" s="15">
        <v>0</v>
      </c>
      <c r="R31" s="15" t="s">
        <v>669</v>
      </c>
      <c r="AR31" s="63"/>
      <c r="AS31" s="63"/>
      <c r="AT31" s="63"/>
      <c r="AU31" s="63"/>
      <c r="AV31" s="63"/>
      <c r="AW31" s="63"/>
      <c r="AX31" s="63"/>
      <c r="AY31" s="63"/>
    </row>
    <row r="32" spans="1:51" s="17" customFormat="1" ht="21" customHeight="1">
      <c r="A32" s="16"/>
      <c r="B32" s="15" t="s">
        <v>108</v>
      </c>
      <c r="C32" s="15" t="s">
        <v>34</v>
      </c>
      <c r="D32" s="15" t="s">
        <v>30</v>
      </c>
      <c r="E32" s="15">
        <v>6</v>
      </c>
      <c r="F32" s="15">
        <v>1</v>
      </c>
      <c r="G32" s="15">
        <v>0</v>
      </c>
      <c r="H32" s="15">
        <v>14</v>
      </c>
      <c r="I32" s="15">
        <v>43</v>
      </c>
      <c r="J32" s="15">
        <v>38</v>
      </c>
      <c r="K32" s="15">
        <v>25</v>
      </c>
      <c r="L32" s="15">
        <v>36</v>
      </c>
      <c r="M32" s="7">
        <f t="shared" si="11"/>
        <v>163</v>
      </c>
      <c r="N32" s="19">
        <f t="shared" si="12"/>
        <v>2.957055214723926</v>
      </c>
      <c r="O32" s="35">
        <f t="shared" si="10"/>
        <v>0.8746581681215603</v>
      </c>
      <c r="P32" s="15">
        <v>0</v>
      </c>
      <c r="Q32" s="15">
        <v>0</v>
      </c>
      <c r="R32" s="15" t="s">
        <v>669</v>
      </c>
      <c r="AR32" s="63"/>
      <c r="AS32" s="63"/>
      <c r="AT32" s="63"/>
      <c r="AU32" s="63"/>
      <c r="AV32" s="63"/>
      <c r="AW32" s="63"/>
      <c r="AX32" s="63"/>
      <c r="AY32" s="63"/>
    </row>
    <row r="33" spans="1:51" s="17" customFormat="1" ht="21" customHeight="1">
      <c r="A33" s="20"/>
      <c r="B33" s="15" t="s">
        <v>109</v>
      </c>
      <c r="C33" s="15" t="s">
        <v>247</v>
      </c>
      <c r="D33" s="15" t="s">
        <v>31</v>
      </c>
      <c r="E33" s="15">
        <v>28</v>
      </c>
      <c r="F33" s="15">
        <v>15</v>
      </c>
      <c r="G33" s="15">
        <v>14</v>
      </c>
      <c r="H33" s="15">
        <v>38</v>
      </c>
      <c r="I33" s="15">
        <v>51</v>
      </c>
      <c r="J33" s="15">
        <v>87</v>
      </c>
      <c r="K33" s="15">
        <v>139</v>
      </c>
      <c r="L33" s="15">
        <v>174</v>
      </c>
      <c r="M33" s="7">
        <f t="shared" si="11"/>
        <v>546</v>
      </c>
      <c r="N33" s="19">
        <f>((4*L33)+(3.5*K33)+(3*J33)+(2.5*I33)+(2*H33)+(1.5*G33)+(F33))/M33</f>
        <v>3.0824175824175826</v>
      </c>
      <c r="O33" s="35">
        <f t="shared" si="10"/>
        <v>1.047665474521349</v>
      </c>
      <c r="P33" s="15">
        <v>0</v>
      </c>
      <c r="Q33" s="15">
        <v>0</v>
      </c>
      <c r="R33" s="15" t="s">
        <v>670</v>
      </c>
      <c r="AR33" s="63"/>
      <c r="AS33" s="63"/>
      <c r="AT33" s="63"/>
      <c r="AU33" s="63"/>
      <c r="AV33" s="63"/>
      <c r="AW33" s="63"/>
      <c r="AX33" s="63"/>
      <c r="AY33" s="63"/>
    </row>
    <row r="34" spans="1:51" s="17" customFormat="1" ht="21" customHeight="1">
      <c r="A34" s="18"/>
      <c r="B34" s="15" t="s">
        <v>110</v>
      </c>
      <c r="C34" s="15" t="s">
        <v>46</v>
      </c>
      <c r="D34" s="15" t="s">
        <v>30</v>
      </c>
      <c r="E34" s="15">
        <v>8</v>
      </c>
      <c r="F34" s="15">
        <v>1</v>
      </c>
      <c r="G34" s="15">
        <v>11</v>
      </c>
      <c r="H34" s="15">
        <v>22</v>
      </c>
      <c r="I34" s="15">
        <v>23</v>
      </c>
      <c r="J34" s="15">
        <v>27</v>
      </c>
      <c r="K34" s="15">
        <v>27</v>
      </c>
      <c r="L34" s="15">
        <v>39</v>
      </c>
      <c r="M34" s="7">
        <f t="shared" si="11"/>
        <v>158</v>
      </c>
      <c r="N34" s="19">
        <f t="shared" si="12"/>
        <v>2.8512658227848102</v>
      </c>
      <c r="O34" s="35">
        <f t="shared" si="10"/>
        <v>1.0395798409905523</v>
      </c>
      <c r="P34" s="15">
        <v>0</v>
      </c>
      <c r="Q34" s="15">
        <v>5</v>
      </c>
      <c r="R34" s="15" t="s">
        <v>670</v>
      </c>
      <c r="AR34" s="63"/>
      <c r="AS34" s="63"/>
      <c r="AT34" s="63"/>
      <c r="AU34" s="63"/>
      <c r="AV34" s="63"/>
      <c r="AW34" s="63"/>
      <c r="AX34" s="63"/>
      <c r="AY34" s="63"/>
    </row>
    <row r="35" spans="1:51" s="17" customFormat="1" ht="23.25">
      <c r="A35" s="16" t="s">
        <v>28</v>
      </c>
      <c r="B35" s="28" t="s">
        <v>209</v>
      </c>
      <c r="C35" s="15" t="s">
        <v>266</v>
      </c>
      <c r="D35" s="15" t="s">
        <v>31</v>
      </c>
      <c r="E35" s="15">
        <v>19</v>
      </c>
      <c r="F35" s="15">
        <v>3</v>
      </c>
      <c r="G35" s="15">
        <v>2</v>
      </c>
      <c r="H35" s="15">
        <v>18</v>
      </c>
      <c r="I35" s="15">
        <v>36</v>
      </c>
      <c r="J35" s="15">
        <v>125</v>
      </c>
      <c r="K35" s="15">
        <v>119</v>
      </c>
      <c r="L35" s="15">
        <v>187</v>
      </c>
      <c r="M35" s="7">
        <f t="shared" si="11"/>
        <v>509</v>
      </c>
      <c r="N35" s="19">
        <f t="shared" si="12"/>
        <v>3.2838899803536346</v>
      </c>
      <c r="O35" s="35">
        <f t="shared" si="10"/>
        <v>0.8755889377417226</v>
      </c>
      <c r="P35" s="15">
        <v>1</v>
      </c>
      <c r="Q35" s="15">
        <v>0</v>
      </c>
      <c r="R35" s="15" t="s">
        <v>675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R35" s="63"/>
      <c r="AS35" s="63"/>
      <c r="AT35" s="63"/>
      <c r="AU35" s="63"/>
      <c r="AV35" s="63"/>
      <c r="AW35" s="63"/>
      <c r="AX35" s="63"/>
      <c r="AY35" s="63"/>
    </row>
    <row r="36" spans="1:51" s="17" customFormat="1" ht="23.25">
      <c r="A36" s="20"/>
      <c r="B36" s="28" t="s">
        <v>210</v>
      </c>
      <c r="C36" s="15" t="s">
        <v>347</v>
      </c>
      <c r="D36" s="15" t="s">
        <v>30</v>
      </c>
      <c r="E36" s="15">
        <v>7</v>
      </c>
      <c r="F36" s="15">
        <v>0</v>
      </c>
      <c r="G36" s="15">
        <v>5</v>
      </c>
      <c r="H36" s="15">
        <v>15</v>
      </c>
      <c r="I36" s="15">
        <v>16</v>
      </c>
      <c r="J36" s="15">
        <v>24</v>
      </c>
      <c r="K36" s="15">
        <v>25</v>
      </c>
      <c r="L36" s="15">
        <v>53</v>
      </c>
      <c r="M36" s="7">
        <f t="shared" si="11"/>
        <v>145</v>
      </c>
      <c r="N36" s="19">
        <f t="shared" si="12"/>
        <v>3.0965517241379312</v>
      </c>
      <c r="O36" s="35">
        <f t="shared" si="10"/>
        <v>1.0209808531490816</v>
      </c>
      <c r="P36" s="15">
        <v>0</v>
      </c>
      <c r="Q36" s="15">
        <v>0</v>
      </c>
      <c r="R36" s="15" t="s">
        <v>675</v>
      </c>
      <c r="T36" s="12"/>
      <c r="U36" s="12"/>
      <c r="V36" s="12"/>
      <c r="W36" s="12"/>
      <c r="X36" s="12"/>
      <c r="Y36" s="12"/>
      <c r="Z36" s="12"/>
      <c r="AA36" s="12"/>
      <c r="AB36" s="12"/>
      <c r="AC36" s="63"/>
      <c r="AR36" s="63"/>
      <c r="AS36" s="63"/>
      <c r="AT36" s="63"/>
      <c r="AU36" s="63"/>
      <c r="AV36" s="63"/>
      <c r="AW36" s="63"/>
      <c r="AX36" s="63"/>
      <c r="AY36" s="63"/>
    </row>
    <row r="37" spans="1:51" s="17" customFormat="1" ht="23.25">
      <c r="A37" s="20"/>
      <c r="B37" s="28" t="s">
        <v>211</v>
      </c>
      <c r="C37" s="15" t="s">
        <v>268</v>
      </c>
      <c r="D37" s="15" t="s">
        <v>31</v>
      </c>
      <c r="E37" s="15">
        <v>20</v>
      </c>
      <c r="F37" s="15">
        <v>4</v>
      </c>
      <c r="G37" s="15">
        <v>6</v>
      </c>
      <c r="H37" s="15">
        <v>4</v>
      </c>
      <c r="I37" s="15">
        <v>32</v>
      </c>
      <c r="J37" s="15">
        <v>94</v>
      </c>
      <c r="K37" s="15">
        <v>100</v>
      </c>
      <c r="L37" s="15">
        <v>247</v>
      </c>
      <c r="M37" s="7">
        <f t="shared" si="11"/>
        <v>507</v>
      </c>
      <c r="N37" s="19">
        <f>((4*L37)+(3.5*K37)+(3*J37)+(2.5*I37)+(2*H37)+(1.5*G37)+(F37))/M37</f>
        <v>3.3944773175542404</v>
      </c>
      <c r="O37" s="35">
        <f t="shared" si="10"/>
        <v>0.9043010709936716</v>
      </c>
      <c r="P37" s="15">
        <v>0</v>
      </c>
      <c r="Q37" s="15">
        <v>5</v>
      </c>
      <c r="R37" s="15" t="s">
        <v>676</v>
      </c>
      <c r="T37" s="13"/>
      <c r="U37" s="13"/>
      <c r="V37" s="13"/>
      <c r="W37" s="13"/>
      <c r="X37" s="13"/>
      <c r="Y37" s="13"/>
      <c r="Z37" s="13"/>
      <c r="AA37" s="13"/>
      <c r="AB37" s="13"/>
      <c r="AC37" s="63"/>
      <c r="AR37" s="63"/>
      <c r="AS37" s="63"/>
      <c r="AT37" s="63"/>
      <c r="AU37" s="63"/>
      <c r="AV37" s="63"/>
      <c r="AW37" s="63"/>
      <c r="AX37" s="63"/>
      <c r="AY37" s="63"/>
    </row>
    <row r="38" spans="1:51" s="17" customFormat="1" ht="21" customHeight="1">
      <c r="A38" s="20"/>
      <c r="B38" s="28" t="s">
        <v>212</v>
      </c>
      <c r="C38" s="15" t="s">
        <v>348</v>
      </c>
      <c r="D38" s="15" t="s">
        <v>30</v>
      </c>
      <c r="E38" s="15">
        <v>8</v>
      </c>
      <c r="F38" s="15">
        <v>10</v>
      </c>
      <c r="G38" s="15">
        <v>14</v>
      </c>
      <c r="H38" s="15">
        <v>25</v>
      </c>
      <c r="I38" s="15">
        <v>21</v>
      </c>
      <c r="J38" s="15">
        <v>20</v>
      </c>
      <c r="K38" s="15">
        <v>19</v>
      </c>
      <c r="L38" s="15">
        <v>29</v>
      </c>
      <c r="M38" s="7">
        <f t="shared" si="11"/>
        <v>146</v>
      </c>
      <c r="N38" s="19">
        <f>((4*L38)+(3.5*K38)+(3*J38)+(2.5*I38)+(2*H38)+(1.5*G38)+(F38))/M38</f>
        <v>2.5753424657534247</v>
      </c>
      <c r="O38" s="35">
        <f t="shared" si="10"/>
        <v>1.1139563974051887</v>
      </c>
      <c r="P38" s="15">
        <v>0</v>
      </c>
      <c r="Q38" s="15">
        <v>0</v>
      </c>
      <c r="R38" s="15" t="s">
        <v>676</v>
      </c>
      <c r="T38" s="13"/>
      <c r="U38" s="13"/>
      <c r="V38" s="13"/>
      <c r="W38" s="13"/>
      <c r="X38" s="13"/>
      <c r="Y38" s="13"/>
      <c r="Z38" s="13"/>
      <c r="AA38" s="13"/>
      <c r="AB38" s="13"/>
      <c r="AC38" s="63"/>
      <c r="AR38" s="63"/>
      <c r="AS38" s="63"/>
      <c r="AT38" s="63"/>
      <c r="AU38" s="63"/>
      <c r="AV38" s="63"/>
      <c r="AW38" s="63"/>
      <c r="AX38" s="63"/>
      <c r="AY38" s="63"/>
    </row>
    <row r="39" spans="1:51" s="17" customFormat="1" ht="20.25" customHeight="1">
      <c r="A39" s="182" t="s">
        <v>41</v>
      </c>
      <c r="B39" s="182"/>
      <c r="C39" s="182"/>
      <c r="D39" s="182"/>
      <c r="E39" s="15">
        <f aca="true" t="shared" si="13" ref="E39:L39">SUM(E28:E38)</f>
        <v>147</v>
      </c>
      <c r="F39" s="15">
        <f t="shared" si="13"/>
        <v>215</v>
      </c>
      <c r="G39" s="15">
        <f t="shared" si="13"/>
        <v>191</v>
      </c>
      <c r="H39" s="15">
        <f t="shared" si="13"/>
        <v>289</v>
      </c>
      <c r="I39" s="15">
        <f t="shared" si="13"/>
        <v>368</v>
      </c>
      <c r="J39" s="15">
        <f t="shared" si="13"/>
        <v>605</v>
      </c>
      <c r="K39" s="15">
        <f t="shared" si="13"/>
        <v>722</v>
      </c>
      <c r="L39" s="15">
        <f t="shared" si="13"/>
        <v>1241</v>
      </c>
      <c r="M39" s="7">
        <f t="shared" si="11"/>
        <v>3778</v>
      </c>
      <c r="N39" s="19">
        <f>((4*L39)+(3.5*K39)+(3*J39)+(2.5*I39)+(2*H39)+(1.5*G39)+(F39))/M39</f>
        <v>2.992456326098465</v>
      </c>
      <c r="O39" s="35">
        <f t="shared" si="10"/>
        <v>1.081025899097367</v>
      </c>
      <c r="P39" s="15">
        <f>SUM(P28:P36)</f>
        <v>2</v>
      </c>
      <c r="Q39" s="15">
        <f>SUM(Q28:Q36)</f>
        <v>5</v>
      </c>
      <c r="R39" s="16"/>
      <c r="T39" s="13"/>
      <c r="U39" s="13"/>
      <c r="V39" s="13"/>
      <c r="W39" s="13"/>
      <c r="X39" s="13"/>
      <c r="Y39" s="13"/>
      <c r="Z39" s="13"/>
      <c r="AA39" s="13"/>
      <c r="AB39" s="13"/>
      <c r="AC39" s="63"/>
      <c r="AR39" s="63"/>
      <c r="AS39" s="63"/>
      <c r="AT39" s="63"/>
      <c r="AU39" s="63"/>
      <c r="AV39" s="63"/>
      <c r="AW39" s="63"/>
      <c r="AX39" s="63"/>
      <c r="AY39" s="63"/>
    </row>
    <row r="40" spans="1:51" s="17" customFormat="1" ht="23.25">
      <c r="A40" s="182" t="s">
        <v>43</v>
      </c>
      <c r="B40" s="182"/>
      <c r="C40" s="182"/>
      <c r="D40" s="182"/>
      <c r="E40" s="19">
        <f aca="true" t="shared" si="14" ref="E40:L40">(E39*100)/$M39</f>
        <v>3.8909475913181577</v>
      </c>
      <c r="F40" s="19">
        <f t="shared" si="14"/>
        <v>5.690841715193224</v>
      </c>
      <c r="G40" s="19">
        <f t="shared" si="14"/>
        <v>5.05558496559026</v>
      </c>
      <c r="H40" s="19">
        <f t="shared" si="14"/>
        <v>7.649550026469031</v>
      </c>
      <c r="I40" s="19">
        <f t="shared" si="14"/>
        <v>9.740603493912122</v>
      </c>
      <c r="J40" s="19">
        <f t="shared" si="14"/>
        <v>16.013763896241397</v>
      </c>
      <c r="K40" s="19">
        <f t="shared" si="14"/>
        <v>19.11064055055585</v>
      </c>
      <c r="L40" s="19">
        <f t="shared" si="14"/>
        <v>32.84806776071996</v>
      </c>
      <c r="M40" s="8">
        <f>((M39-(P39+Q39))*100)/$M39</f>
        <v>99.8147167813658</v>
      </c>
      <c r="N40" s="21" t="s">
        <v>18</v>
      </c>
      <c r="O40" s="38" t="s">
        <v>18</v>
      </c>
      <c r="P40" s="19">
        <f>(P39*100)/$M39</f>
        <v>0.05293806246691371</v>
      </c>
      <c r="Q40" s="19">
        <f>(Q39*100)/$M39</f>
        <v>0.1323451561672843</v>
      </c>
      <c r="R40" s="18"/>
      <c r="T40" s="47"/>
      <c r="U40" s="47"/>
      <c r="V40" s="47"/>
      <c r="W40" s="47"/>
      <c r="X40" s="47"/>
      <c r="Y40" s="47"/>
      <c r="Z40" s="47"/>
      <c r="AA40" s="47"/>
      <c r="AB40" s="47"/>
      <c r="AC40" s="63"/>
      <c r="AR40" s="63"/>
      <c r="AS40" s="63"/>
      <c r="AT40" s="63"/>
      <c r="AU40" s="63"/>
      <c r="AV40" s="63"/>
      <c r="AW40" s="63"/>
      <c r="AX40" s="63"/>
      <c r="AY40" s="63"/>
    </row>
    <row r="41" spans="1:51" s="17" customFormat="1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9"/>
      <c r="P41" s="2"/>
      <c r="Q41" s="2"/>
      <c r="R41" s="2"/>
      <c r="T41" s="47"/>
      <c r="U41" s="47"/>
      <c r="V41" s="47"/>
      <c r="W41" s="47"/>
      <c r="X41" s="47"/>
      <c r="Y41" s="47"/>
      <c r="Z41" s="64"/>
      <c r="AA41" s="47"/>
      <c r="AB41" s="47"/>
      <c r="AC41" s="63"/>
      <c r="AR41" s="63"/>
      <c r="AS41" s="63"/>
      <c r="AT41" s="63"/>
      <c r="AU41" s="63"/>
      <c r="AV41" s="63"/>
      <c r="AW41" s="63"/>
      <c r="AX41" s="63"/>
      <c r="AY41" s="63"/>
    </row>
  </sheetData>
  <sheetProtection/>
  <mergeCells count="24">
    <mergeCell ref="A1:R1"/>
    <mergeCell ref="A2:R2"/>
    <mergeCell ref="R3:R4"/>
    <mergeCell ref="A3:A4"/>
    <mergeCell ref="B3:B4"/>
    <mergeCell ref="C3:C4"/>
    <mergeCell ref="A40:D40"/>
    <mergeCell ref="R26:R27"/>
    <mergeCell ref="A16:D16"/>
    <mergeCell ref="A39:D39"/>
    <mergeCell ref="A24:R24"/>
    <mergeCell ref="A25:R25"/>
    <mergeCell ref="A26:A27"/>
    <mergeCell ref="B26:B27"/>
    <mergeCell ref="C26:C27"/>
    <mergeCell ref="D26:D27"/>
    <mergeCell ref="A17:D17"/>
    <mergeCell ref="E26:L26"/>
    <mergeCell ref="N26:N27"/>
    <mergeCell ref="O26:O27"/>
    <mergeCell ref="D3:D4"/>
    <mergeCell ref="E3:L3"/>
    <mergeCell ref="N3:N4"/>
    <mergeCell ref="O3:O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97" sqref="A97:IV97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3.8515625" style="3" bestFit="1" customWidth="1"/>
    <col min="4" max="4" width="10.7109375" style="3" bestFit="1" customWidth="1"/>
    <col min="5" max="5" width="4.421875" style="3" bestFit="1" customWidth="1"/>
    <col min="6" max="6" width="5.421875" style="3" bestFit="1" customWidth="1"/>
    <col min="7" max="7" width="6.00390625" style="3" bestFit="1" customWidth="1"/>
    <col min="8" max="8" width="5.421875" style="3" bestFit="1" customWidth="1"/>
    <col min="9" max="9" width="6.00390625" style="3" bestFit="1" customWidth="1"/>
    <col min="10" max="10" width="5.421875" style="3" bestFit="1" customWidth="1"/>
    <col min="11" max="11" width="6.00390625" style="3" bestFit="1" customWidth="1"/>
    <col min="12" max="12" width="5.421875" style="3" bestFit="1" customWidth="1"/>
    <col min="13" max="13" width="13.7109375" style="3" bestFit="1" customWidth="1"/>
    <col min="14" max="14" width="5.140625" style="4" customWidth="1"/>
    <col min="15" max="15" width="5.421875" style="41" bestFit="1" customWidth="1"/>
    <col min="16" max="17" width="4.421875" style="3" bestFit="1" customWidth="1"/>
    <col min="18" max="18" width="8.57421875" style="4" bestFit="1" customWidth="1"/>
    <col min="19" max="19" width="9.140625" style="66" customWidth="1"/>
    <col min="20" max="20" width="10.00390625" style="66" bestFit="1" customWidth="1"/>
    <col min="21" max="21" width="8.00390625" style="66" bestFit="1" customWidth="1"/>
    <col min="22" max="27" width="5.7109375" style="66" customWidth="1"/>
    <col min="28" max="28" width="6.421875" style="66" bestFit="1" customWidth="1"/>
    <col min="29" max="32" width="7.140625" style="66" customWidth="1"/>
    <col min="33" max="33" width="11.421875" style="66" bestFit="1" customWidth="1"/>
    <col min="34" max="16384" width="9.140625" style="66" customWidth="1"/>
  </cols>
  <sheetData>
    <row r="1" spans="1:18" s="47" customFormat="1" ht="26.25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47" customFormat="1" ht="26.25">
      <c r="A2" s="184" t="s">
        <v>598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47" customFormat="1" ht="21.75" customHeight="1">
      <c r="A3" s="179" t="s">
        <v>22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89" t="s">
        <v>3</v>
      </c>
    </row>
    <row r="4" spans="1:32" s="47" customFormat="1" ht="22.5" customHeight="1">
      <c r="A4" s="179"/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8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47" t="s">
        <v>2</v>
      </c>
    </row>
    <row r="5" spans="1:34" s="47" customFormat="1" ht="23.25">
      <c r="A5" s="85" t="s">
        <v>23</v>
      </c>
      <c r="B5" s="22" t="s">
        <v>69</v>
      </c>
      <c r="C5" s="132" t="s">
        <v>231</v>
      </c>
      <c r="D5" s="85" t="s">
        <v>31</v>
      </c>
      <c r="E5" s="7">
        <v>6</v>
      </c>
      <c r="F5" s="7">
        <v>131</v>
      </c>
      <c r="G5" s="7">
        <v>83</v>
      </c>
      <c r="H5" s="7">
        <v>107</v>
      </c>
      <c r="I5" s="7">
        <v>73</v>
      </c>
      <c r="J5" s="7">
        <v>74</v>
      </c>
      <c r="K5" s="7">
        <v>55</v>
      </c>
      <c r="L5" s="7">
        <v>36</v>
      </c>
      <c r="M5" s="7">
        <f aca="true" t="shared" si="0" ref="M5:M10">SUM(E5:L5)</f>
        <v>565</v>
      </c>
      <c r="N5" s="8">
        <f aca="true" t="shared" si="1" ref="N5:N21">((4*L5)+(3.5*K5)+(3*J5)+(2.5*I5)+(2*H5)+(1.5*G5)+(F5))/M5</f>
        <v>2.1424778761061947</v>
      </c>
      <c r="O5" s="40">
        <f aca="true" t="shared" si="2" ref="O5:O21">SQRT((16*L5+12.25*K5+9*J5+6.25*I5+4*H5+2.25*G5+F5)/M5-(N5^2))</f>
        <v>0.9632913076094077</v>
      </c>
      <c r="P5" s="77">
        <v>0</v>
      </c>
      <c r="Q5" s="77">
        <v>0</v>
      </c>
      <c r="R5" s="123" t="s">
        <v>601</v>
      </c>
      <c r="U5" s="47" t="s">
        <v>23</v>
      </c>
      <c r="V5" s="12">
        <f>SUM(E5:E16)</f>
        <v>37</v>
      </c>
      <c r="W5" s="12">
        <f aca="true" t="shared" si="3" ref="W5:AC5">SUM(F5:F16)</f>
        <v>362</v>
      </c>
      <c r="X5" s="12">
        <f t="shared" si="3"/>
        <v>240</v>
      </c>
      <c r="Y5" s="12">
        <f t="shared" si="3"/>
        <v>287</v>
      </c>
      <c r="Z5" s="12">
        <f t="shared" si="3"/>
        <v>225</v>
      </c>
      <c r="AA5" s="12">
        <f t="shared" si="3"/>
        <v>248</v>
      </c>
      <c r="AB5" s="12">
        <f t="shared" si="3"/>
        <v>199</v>
      </c>
      <c r="AC5" s="12">
        <f t="shared" si="3"/>
        <v>364</v>
      </c>
      <c r="AD5" s="12">
        <f aca="true" t="shared" si="4" ref="AD5:AD10">SUM(V5:AC5)</f>
        <v>1962</v>
      </c>
      <c r="AE5" s="67">
        <f>SUM(P5:P16)</f>
        <v>0</v>
      </c>
      <c r="AF5" s="67">
        <f>SUM(Q5:Q16)</f>
        <v>0</v>
      </c>
      <c r="AG5" s="13">
        <f>((4*AC5)+(3.5*AB5)+(3*AA5)+(2.5*Z5)+(2*Y5)+(1.5*X5)+(W5))/AD5</f>
        <v>2.423547400611621</v>
      </c>
      <c r="AH5" s="5" t="s">
        <v>18</v>
      </c>
    </row>
    <row r="6" spans="1:33" s="47" customFormat="1" ht="23.25">
      <c r="A6" s="9" t="s">
        <v>18</v>
      </c>
      <c r="B6" s="22" t="s">
        <v>70</v>
      </c>
      <c r="C6" s="132" t="s">
        <v>36</v>
      </c>
      <c r="D6" s="7" t="s">
        <v>30</v>
      </c>
      <c r="E6" s="7">
        <v>0</v>
      </c>
      <c r="F6" s="7">
        <v>2</v>
      </c>
      <c r="G6" s="7">
        <v>0</v>
      </c>
      <c r="H6" s="7">
        <v>2</v>
      </c>
      <c r="I6" s="7">
        <v>2</v>
      </c>
      <c r="J6" s="7">
        <v>14</v>
      </c>
      <c r="K6" s="7">
        <v>22</v>
      </c>
      <c r="L6" s="7">
        <v>17</v>
      </c>
      <c r="M6" s="7">
        <f t="shared" si="0"/>
        <v>59</v>
      </c>
      <c r="N6" s="8">
        <f t="shared" si="1"/>
        <v>3.3559322033898304</v>
      </c>
      <c r="O6" s="40">
        <f t="shared" si="2"/>
        <v>0.6577494207434673</v>
      </c>
      <c r="P6" s="77">
        <v>0</v>
      </c>
      <c r="Q6" s="77">
        <v>0</v>
      </c>
      <c r="R6" s="124" t="s">
        <v>601</v>
      </c>
      <c r="U6" s="47" t="s">
        <v>24</v>
      </c>
      <c r="V6" s="12">
        <f aca="true" t="shared" si="5" ref="V6:AC6">SUM(E17:E21)</f>
        <v>61</v>
      </c>
      <c r="W6" s="12">
        <f t="shared" si="5"/>
        <v>131</v>
      </c>
      <c r="X6" s="12">
        <f t="shared" si="5"/>
        <v>82</v>
      </c>
      <c r="Y6" s="12">
        <f t="shared" si="5"/>
        <v>115</v>
      </c>
      <c r="Z6" s="12">
        <f t="shared" si="5"/>
        <v>139</v>
      </c>
      <c r="AA6" s="12">
        <f t="shared" si="5"/>
        <v>117</v>
      </c>
      <c r="AB6" s="12">
        <f t="shared" si="5"/>
        <v>83</v>
      </c>
      <c r="AC6" s="12">
        <f t="shared" si="5"/>
        <v>193</v>
      </c>
      <c r="AD6" s="12">
        <f t="shared" si="4"/>
        <v>921</v>
      </c>
      <c r="AE6" s="12">
        <f>SUM(P17:P21)</f>
        <v>0</v>
      </c>
      <c r="AF6" s="12">
        <f>SUM(Q17:Q21)</f>
        <v>0</v>
      </c>
      <c r="AG6" s="13">
        <f aca="true" t="shared" si="6" ref="AG6:AG14">((4*AC6)+(3.5*AB6)+(3*AA6)+(2.5*Z6)+(2*Y6)+(1.5*X6)+(W6))/AD6</f>
        <v>2.43756786102063</v>
      </c>
    </row>
    <row r="7" spans="1:33" s="47" customFormat="1" ht="23.25">
      <c r="A7" s="10"/>
      <c r="B7" s="22" t="s">
        <v>603</v>
      </c>
      <c r="C7" s="132" t="s">
        <v>36</v>
      </c>
      <c r="D7" s="7" t="s">
        <v>30</v>
      </c>
      <c r="E7" s="7">
        <v>5</v>
      </c>
      <c r="F7" s="7">
        <v>72</v>
      </c>
      <c r="G7" s="7">
        <v>26</v>
      </c>
      <c r="H7" s="7">
        <v>33</v>
      </c>
      <c r="I7" s="7">
        <v>36</v>
      </c>
      <c r="J7" s="7">
        <v>31</v>
      </c>
      <c r="K7" s="7">
        <v>25</v>
      </c>
      <c r="L7" s="7">
        <v>13</v>
      </c>
      <c r="M7" s="7">
        <f t="shared" si="0"/>
        <v>241</v>
      </c>
      <c r="N7" s="8">
        <f t="shared" si="1"/>
        <v>2.0726141078838176</v>
      </c>
      <c r="O7" s="40">
        <f t="shared" si="2"/>
        <v>1.0092502724785672</v>
      </c>
      <c r="P7" s="77">
        <v>0</v>
      </c>
      <c r="Q7" s="77">
        <v>0</v>
      </c>
      <c r="R7" s="124" t="s">
        <v>601</v>
      </c>
      <c r="U7" s="47" t="s">
        <v>25</v>
      </c>
      <c r="V7" s="12">
        <f>SUM(E28:E33)</f>
        <v>81</v>
      </c>
      <c r="W7" s="12">
        <f aca="true" t="shared" si="7" ref="W7:AC7">SUM(F28:F33)</f>
        <v>72</v>
      </c>
      <c r="X7" s="12">
        <f t="shared" si="7"/>
        <v>104</v>
      </c>
      <c r="Y7" s="12">
        <f t="shared" si="7"/>
        <v>119</v>
      </c>
      <c r="Z7" s="12">
        <f t="shared" si="7"/>
        <v>128</v>
      </c>
      <c r="AA7" s="12">
        <f t="shared" si="7"/>
        <v>117</v>
      </c>
      <c r="AB7" s="12">
        <f t="shared" si="7"/>
        <v>57</v>
      </c>
      <c r="AC7" s="12">
        <f t="shared" si="7"/>
        <v>213</v>
      </c>
      <c r="AD7" s="12">
        <f t="shared" si="4"/>
        <v>891</v>
      </c>
      <c r="AE7" s="12">
        <f>SUM(P28:P33)</f>
        <v>33</v>
      </c>
      <c r="AF7" s="12">
        <f>SUM(Q28:Q33)</f>
        <v>0</v>
      </c>
      <c r="AG7" s="13">
        <f t="shared" si="6"/>
        <v>2.4562289562289563</v>
      </c>
    </row>
    <row r="8" spans="1:33" s="47" customFormat="1" ht="23.25">
      <c r="A8" s="10"/>
      <c r="B8" s="22" t="s">
        <v>605</v>
      </c>
      <c r="C8" s="152" t="s">
        <v>612</v>
      </c>
      <c r="D8" s="7" t="s">
        <v>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15</v>
      </c>
      <c r="L8" s="7">
        <v>14</v>
      </c>
      <c r="M8" s="7">
        <f t="shared" si="0"/>
        <v>29</v>
      </c>
      <c r="N8" s="8">
        <f t="shared" si="1"/>
        <v>3.7413793103448274</v>
      </c>
      <c r="O8" s="40">
        <f t="shared" si="2"/>
        <v>0.2498513232101648</v>
      </c>
      <c r="P8" s="77">
        <v>0</v>
      </c>
      <c r="Q8" s="77">
        <v>0</v>
      </c>
      <c r="R8" s="124" t="s">
        <v>601</v>
      </c>
      <c r="U8" s="47" t="s">
        <v>26</v>
      </c>
      <c r="V8" s="12">
        <f>SUM(E51:E59)</f>
        <v>170</v>
      </c>
      <c r="W8" s="12">
        <f aca="true" t="shared" si="8" ref="W8:AC8">SUM(F51:F59)</f>
        <v>272</v>
      </c>
      <c r="X8" s="12">
        <f t="shared" si="8"/>
        <v>277</v>
      </c>
      <c r="Y8" s="12">
        <f t="shared" si="8"/>
        <v>432</v>
      </c>
      <c r="Z8" s="12">
        <f t="shared" si="8"/>
        <v>242</v>
      </c>
      <c r="AA8" s="12">
        <f t="shared" si="8"/>
        <v>181</v>
      </c>
      <c r="AB8" s="12">
        <f t="shared" si="8"/>
        <v>84</v>
      </c>
      <c r="AC8" s="12">
        <f t="shared" si="8"/>
        <v>131</v>
      </c>
      <c r="AD8" s="47">
        <f t="shared" si="4"/>
        <v>1789</v>
      </c>
      <c r="AE8" s="12">
        <f>SUM(P51:P59)</f>
        <v>4</v>
      </c>
      <c r="AF8" s="12">
        <f>SUM(Q51:Q59)</f>
        <v>4</v>
      </c>
      <c r="AG8" s="13">
        <f t="shared" si="6"/>
        <v>1.96618222470654</v>
      </c>
    </row>
    <row r="9" spans="1:33" s="47" customFormat="1" ht="23.25">
      <c r="A9" s="10"/>
      <c r="B9" s="22" t="s">
        <v>607</v>
      </c>
      <c r="C9" s="130" t="s">
        <v>608</v>
      </c>
      <c r="D9" s="7" t="s">
        <v>30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8</v>
      </c>
      <c r="K9" s="7">
        <v>18</v>
      </c>
      <c r="L9" s="7">
        <v>33</v>
      </c>
      <c r="M9" s="7">
        <f t="shared" si="0"/>
        <v>59</v>
      </c>
      <c r="N9" s="8">
        <f t="shared" si="1"/>
        <v>3.711864406779661</v>
      </c>
      <c r="O9" s="40">
        <f t="shared" si="2"/>
        <v>0.358946077704196</v>
      </c>
      <c r="P9" s="77">
        <v>0</v>
      </c>
      <c r="Q9" s="77">
        <v>0</v>
      </c>
      <c r="R9" s="124" t="s">
        <v>601</v>
      </c>
      <c r="U9" s="47" t="s">
        <v>27</v>
      </c>
      <c r="V9" s="12">
        <f aca="true" t="shared" si="9" ref="V9:AC9">SUM(E60:E68)</f>
        <v>94</v>
      </c>
      <c r="W9" s="12">
        <f t="shared" si="9"/>
        <v>222</v>
      </c>
      <c r="X9" s="12">
        <f t="shared" si="9"/>
        <v>292</v>
      </c>
      <c r="Y9" s="12">
        <f t="shared" si="9"/>
        <v>325</v>
      </c>
      <c r="Z9" s="12">
        <f t="shared" si="9"/>
        <v>340</v>
      </c>
      <c r="AA9" s="12">
        <f t="shared" si="9"/>
        <v>307</v>
      </c>
      <c r="AB9" s="12">
        <f t="shared" si="9"/>
        <v>248</v>
      </c>
      <c r="AC9" s="12">
        <f t="shared" si="9"/>
        <v>285</v>
      </c>
      <c r="AD9" s="47">
        <f t="shared" si="4"/>
        <v>2113</v>
      </c>
      <c r="AE9" s="12">
        <f>SUM(P60:P68)</f>
        <v>5</v>
      </c>
      <c r="AF9" s="12">
        <f>SUM(Q60:Q68)</f>
        <v>7</v>
      </c>
      <c r="AG9" s="13">
        <f t="shared" si="6"/>
        <v>2.4084240416469473</v>
      </c>
    </row>
    <row r="10" spans="1:33" s="47" customFormat="1" ht="23.25">
      <c r="A10" s="10"/>
      <c r="B10" s="22" t="s">
        <v>610</v>
      </c>
      <c r="C10" s="130" t="s">
        <v>545</v>
      </c>
      <c r="D10" s="7" t="s">
        <v>30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29</v>
      </c>
      <c r="M10" s="7">
        <f t="shared" si="0"/>
        <v>29</v>
      </c>
      <c r="N10" s="8">
        <f t="shared" si="1"/>
        <v>4</v>
      </c>
      <c r="O10" s="40">
        <f t="shared" si="2"/>
        <v>0</v>
      </c>
      <c r="P10" s="77">
        <v>0</v>
      </c>
      <c r="Q10" s="77">
        <v>0</v>
      </c>
      <c r="R10" s="124" t="s">
        <v>601</v>
      </c>
      <c r="U10" s="47" t="s">
        <v>28</v>
      </c>
      <c r="V10" s="12">
        <f aca="true" t="shared" si="10" ref="V10:AC10">SUM(E74:E79)</f>
        <v>75</v>
      </c>
      <c r="W10" s="12">
        <f t="shared" si="10"/>
        <v>150</v>
      </c>
      <c r="X10" s="12">
        <f t="shared" si="10"/>
        <v>102</v>
      </c>
      <c r="Y10" s="12">
        <f t="shared" si="10"/>
        <v>272</v>
      </c>
      <c r="Z10" s="12">
        <f t="shared" si="10"/>
        <v>395</v>
      </c>
      <c r="AA10" s="12">
        <f t="shared" si="10"/>
        <v>247</v>
      </c>
      <c r="AB10" s="12">
        <f t="shared" si="10"/>
        <v>187</v>
      </c>
      <c r="AC10" s="12">
        <f t="shared" si="10"/>
        <v>453</v>
      </c>
      <c r="AD10" s="47">
        <f t="shared" si="4"/>
        <v>1881</v>
      </c>
      <c r="AE10" s="12">
        <f>SUM(P74:P79)</f>
        <v>5</v>
      </c>
      <c r="AF10" s="12">
        <f>SUM(Q74:Q79)</f>
        <v>0</v>
      </c>
      <c r="AG10" s="13">
        <f t="shared" si="6"/>
        <v>2.680489101541733</v>
      </c>
    </row>
    <row r="11" spans="1:32" s="47" customFormat="1" ht="23.25">
      <c r="A11" s="10"/>
      <c r="B11" s="22" t="s">
        <v>71</v>
      </c>
      <c r="C11" s="132" t="s">
        <v>232</v>
      </c>
      <c r="D11" s="7" t="s">
        <v>31</v>
      </c>
      <c r="E11" s="7">
        <v>16</v>
      </c>
      <c r="F11" s="7">
        <v>89</v>
      </c>
      <c r="G11" s="7">
        <v>76</v>
      </c>
      <c r="H11" s="7">
        <v>102</v>
      </c>
      <c r="I11" s="7">
        <v>74</v>
      </c>
      <c r="J11" s="7">
        <v>88</v>
      </c>
      <c r="K11" s="7">
        <v>50</v>
      </c>
      <c r="L11" s="7">
        <v>69</v>
      </c>
      <c r="M11" s="7">
        <f aca="true" t="shared" si="11" ref="M11:M16">SUM(E11:L11)</f>
        <v>564</v>
      </c>
      <c r="N11" s="8">
        <f aca="true" t="shared" si="12" ref="N11:N16">((4*L11)+(3.5*K11)+(3*J11)+(2.5*I11)+(2*H11)+(1.5*G11)+(F11))/M11</f>
        <v>2.3173758865248226</v>
      </c>
      <c r="O11" s="40">
        <f aca="true" t="shared" si="13" ref="O11:O16">SQRT((16*L11+12.25*K11+9*J11+6.25*I11+4*H11+2.25*G11+F11)/M11-(N11^2))</f>
        <v>1.0401426152830004</v>
      </c>
      <c r="P11" s="77">
        <v>0</v>
      </c>
      <c r="Q11" s="77">
        <v>0</v>
      </c>
      <c r="R11" s="124" t="s">
        <v>602</v>
      </c>
      <c r="V11" s="12"/>
      <c r="W11" s="12"/>
      <c r="X11" s="12"/>
      <c r="Y11" s="12"/>
      <c r="Z11" s="12"/>
      <c r="AA11" s="12"/>
      <c r="AB11" s="12"/>
      <c r="AC11" s="12"/>
      <c r="AE11" s="12"/>
      <c r="AF11" s="12"/>
    </row>
    <row r="12" spans="1:33" s="47" customFormat="1" ht="23.25">
      <c r="A12" s="10"/>
      <c r="B12" s="22" t="s">
        <v>72</v>
      </c>
      <c r="C12" s="132" t="s">
        <v>36</v>
      </c>
      <c r="D12" s="7" t="s">
        <v>30</v>
      </c>
      <c r="E12" s="7">
        <v>0</v>
      </c>
      <c r="F12" s="7">
        <v>4</v>
      </c>
      <c r="G12" s="7">
        <v>3</v>
      </c>
      <c r="H12" s="7">
        <v>4</v>
      </c>
      <c r="I12" s="7">
        <v>12</v>
      </c>
      <c r="J12" s="7">
        <v>19</v>
      </c>
      <c r="K12" s="7">
        <v>5</v>
      </c>
      <c r="L12" s="7">
        <v>12</v>
      </c>
      <c r="M12" s="7">
        <f t="shared" si="11"/>
        <v>59</v>
      </c>
      <c r="N12" s="8">
        <f t="shared" si="12"/>
        <v>2.864406779661017</v>
      </c>
      <c r="O12" s="40">
        <f t="shared" si="13"/>
        <v>0.8428689328241601</v>
      </c>
      <c r="P12" s="77">
        <v>0</v>
      </c>
      <c r="Q12" s="77">
        <v>0</v>
      </c>
      <c r="R12" s="124" t="s">
        <v>602</v>
      </c>
      <c r="U12" s="47" t="s">
        <v>62</v>
      </c>
      <c r="V12" s="47">
        <f>SUM(V5:V7)</f>
        <v>179</v>
      </c>
      <c r="W12" s="47">
        <f aca="true" t="shared" si="14" ref="W12:AD12">SUM(W5:W7)</f>
        <v>565</v>
      </c>
      <c r="X12" s="47">
        <f t="shared" si="14"/>
        <v>426</v>
      </c>
      <c r="Y12" s="47">
        <f t="shared" si="14"/>
        <v>521</v>
      </c>
      <c r="Z12" s="47">
        <f t="shared" si="14"/>
        <v>492</v>
      </c>
      <c r="AA12" s="47">
        <f t="shared" si="14"/>
        <v>482</v>
      </c>
      <c r="AB12" s="47">
        <f t="shared" si="14"/>
        <v>339</v>
      </c>
      <c r="AC12" s="47">
        <f t="shared" si="14"/>
        <v>770</v>
      </c>
      <c r="AD12" s="47">
        <f t="shared" si="14"/>
        <v>3774</v>
      </c>
      <c r="AE12" s="12">
        <f>SUM(AE5:AE7)</f>
        <v>33</v>
      </c>
      <c r="AF12" s="12">
        <f>SUM(AF5:AF7)</f>
        <v>0</v>
      </c>
      <c r="AG12" s="13">
        <f t="shared" si="6"/>
        <v>2.434684684684685</v>
      </c>
    </row>
    <row r="13" spans="1:33" s="47" customFormat="1" ht="23.25">
      <c r="A13" s="10"/>
      <c r="B13" s="22" t="s">
        <v>604</v>
      </c>
      <c r="C13" s="132" t="s">
        <v>36</v>
      </c>
      <c r="D13" s="7" t="s">
        <v>30</v>
      </c>
      <c r="E13" s="7">
        <v>10</v>
      </c>
      <c r="F13" s="7">
        <v>64</v>
      </c>
      <c r="G13" s="7">
        <v>52</v>
      </c>
      <c r="H13" s="7">
        <v>39</v>
      </c>
      <c r="I13" s="7">
        <v>28</v>
      </c>
      <c r="J13" s="7">
        <v>14</v>
      </c>
      <c r="K13" s="7">
        <v>9</v>
      </c>
      <c r="L13" s="7">
        <v>24</v>
      </c>
      <c r="M13" s="7">
        <f t="shared" si="11"/>
        <v>240</v>
      </c>
      <c r="N13" s="8">
        <f t="shared" si="12"/>
        <v>1.9145833333333333</v>
      </c>
      <c r="O13" s="40">
        <f t="shared" si="13"/>
        <v>1.0257090196812915</v>
      </c>
      <c r="P13" s="77">
        <v>0</v>
      </c>
      <c r="Q13" s="77">
        <v>0</v>
      </c>
      <c r="R13" s="124" t="s">
        <v>602</v>
      </c>
      <c r="U13" s="47" t="s">
        <v>63</v>
      </c>
      <c r="V13" s="47">
        <f>SUM(V8:V10)</f>
        <v>339</v>
      </c>
      <c r="W13" s="47">
        <f aca="true" t="shared" si="15" ref="W13:AC13">SUM(W8:W10)</f>
        <v>644</v>
      </c>
      <c r="X13" s="47">
        <f t="shared" si="15"/>
        <v>671</v>
      </c>
      <c r="Y13" s="47">
        <f t="shared" si="15"/>
        <v>1029</v>
      </c>
      <c r="Z13" s="47">
        <f t="shared" si="15"/>
        <v>977</v>
      </c>
      <c r="AA13" s="47">
        <f t="shared" si="15"/>
        <v>735</v>
      </c>
      <c r="AB13" s="47">
        <f t="shared" si="15"/>
        <v>519</v>
      </c>
      <c r="AC13" s="47">
        <f t="shared" si="15"/>
        <v>869</v>
      </c>
      <c r="AD13" s="47">
        <f>SUM(AD8:AD10)</f>
        <v>5783</v>
      </c>
      <c r="AE13" s="12">
        <f>SUM(AE8:AE10)</f>
        <v>14</v>
      </c>
      <c r="AF13" s="12">
        <f>SUM(AF8:AF10)</f>
        <v>11</v>
      </c>
      <c r="AG13" s="13">
        <f t="shared" si="6"/>
        <v>2.360107210790247</v>
      </c>
    </row>
    <row r="14" spans="1:33" s="47" customFormat="1" ht="23.25">
      <c r="A14" s="10"/>
      <c r="B14" s="22" t="s">
        <v>606</v>
      </c>
      <c r="C14" s="152" t="s">
        <v>612</v>
      </c>
      <c r="D14" s="7" t="s">
        <v>31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29</v>
      </c>
      <c r="M14" s="7">
        <f t="shared" si="11"/>
        <v>29</v>
      </c>
      <c r="N14" s="8">
        <f t="shared" si="12"/>
        <v>4</v>
      </c>
      <c r="O14" s="40">
        <f t="shared" si="13"/>
        <v>0</v>
      </c>
      <c r="P14" s="77">
        <v>0</v>
      </c>
      <c r="Q14" s="77">
        <v>0</v>
      </c>
      <c r="R14" s="124" t="s">
        <v>602</v>
      </c>
      <c r="U14" s="12" t="s">
        <v>64</v>
      </c>
      <c r="V14" s="12">
        <f>SUM(V12:V13)</f>
        <v>518</v>
      </c>
      <c r="W14" s="12">
        <f aca="true" t="shared" si="16" ref="W14:AC14">SUM(W12:W13)</f>
        <v>1209</v>
      </c>
      <c r="X14" s="12">
        <f t="shared" si="16"/>
        <v>1097</v>
      </c>
      <c r="Y14" s="12">
        <f t="shared" si="16"/>
        <v>1550</v>
      </c>
      <c r="Z14" s="12">
        <f t="shared" si="16"/>
        <v>1469</v>
      </c>
      <c r="AA14" s="12">
        <f t="shared" si="16"/>
        <v>1217</v>
      </c>
      <c r="AB14" s="12">
        <f t="shared" si="16"/>
        <v>858</v>
      </c>
      <c r="AC14" s="12">
        <f t="shared" si="16"/>
        <v>1639</v>
      </c>
      <c r="AD14" s="12">
        <f>SUM(AD12:AD13)</f>
        <v>9557</v>
      </c>
      <c r="AE14" s="12">
        <f>SUM(AE12:AE13)</f>
        <v>47</v>
      </c>
      <c r="AF14" s="12">
        <f>SUM(AF12:AF13)</f>
        <v>11</v>
      </c>
      <c r="AG14" s="13">
        <f t="shared" si="6"/>
        <v>2.3895573924871822</v>
      </c>
    </row>
    <row r="15" spans="1:18" s="47" customFormat="1" ht="23.25">
      <c r="A15" s="10"/>
      <c r="B15" s="22" t="s">
        <v>609</v>
      </c>
      <c r="C15" s="132" t="s">
        <v>608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59</v>
      </c>
      <c r="M15" s="7">
        <f t="shared" si="11"/>
        <v>59</v>
      </c>
      <c r="N15" s="8">
        <f t="shared" si="12"/>
        <v>4</v>
      </c>
      <c r="O15" s="40">
        <f t="shared" si="13"/>
        <v>0</v>
      </c>
      <c r="P15" s="77">
        <v>0</v>
      </c>
      <c r="Q15" s="77">
        <v>0</v>
      </c>
      <c r="R15" s="124" t="s">
        <v>602</v>
      </c>
    </row>
    <row r="16" spans="1:18" s="12" customFormat="1" ht="23.25">
      <c r="A16" s="11"/>
      <c r="B16" s="22" t="s">
        <v>611</v>
      </c>
      <c r="C16" s="132" t="s">
        <v>545</v>
      </c>
      <c r="D16" s="7" t="s">
        <v>30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29</v>
      </c>
      <c r="M16" s="7">
        <f t="shared" si="11"/>
        <v>29</v>
      </c>
      <c r="N16" s="8">
        <f t="shared" si="12"/>
        <v>4</v>
      </c>
      <c r="O16" s="40">
        <f t="shared" si="13"/>
        <v>0</v>
      </c>
      <c r="P16" s="77">
        <v>0</v>
      </c>
      <c r="Q16" s="77">
        <v>0</v>
      </c>
      <c r="R16" s="124" t="s">
        <v>602</v>
      </c>
    </row>
    <row r="17" spans="1:18" s="12" customFormat="1" ht="23.25">
      <c r="A17" s="7" t="s">
        <v>24</v>
      </c>
      <c r="B17" s="22" t="s">
        <v>111</v>
      </c>
      <c r="C17" s="7" t="s">
        <v>242</v>
      </c>
      <c r="D17" s="7" t="s">
        <v>30</v>
      </c>
      <c r="E17" s="28">
        <v>54</v>
      </c>
      <c r="F17" s="28">
        <v>96</v>
      </c>
      <c r="G17" s="28">
        <v>57</v>
      </c>
      <c r="H17" s="28">
        <v>71</v>
      </c>
      <c r="I17" s="28">
        <v>78</v>
      </c>
      <c r="J17" s="28">
        <v>64</v>
      </c>
      <c r="K17" s="28">
        <v>48</v>
      </c>
      <c r="L17" s="28">
        <v>80</v>
      </c>
      <c r="M17" s="7">
        <f>SUM(E17:L17)</f>
        <v>548</v>
      </c>
      <c r="N17" s="8">
        <f t="shared" si="1"/>
        <v>2.187043795620438</v>
      </c>
      <c r="O17" s="40">
        <f t="shared" si="2"/>
        <v>1.2221929039363257</v>
      </c>
      <c r="P17" s="77">
        <v>0</v>
      </c>
      <c r="Q17" s="77">
        <v>0</v>
      </c>
      <c r="R17" s="124" t="s">
        <v>619</v>
      </c>
    </row>
    <row r="18" spans="1:18" s="12" customFormat="1" ht="23.25">
      <c r="A18" s="9"/>
      <c r="B18" s="22" t="s">
        <v>113</v>
      </c>
      <c r="C18" s="7" t="s">
        <v>36</v>
      </c>
      <c r="D18" s="7" t="s">
        <v>31</v>
      </c>
      <c r="E18" s="28">
        <v>1</v>
      </c>
      <c r="F18" s="28">
        <v>1</v>
      </c>
      <c r="G18" s="28">
        <v>1</v>
      </c>
      <c r="H18" s="28">
        <v>5</v>
      </c>
      <c r="I18" s="28">
        <v>5</v>
      </c>
      <c r="J18" s="28">
        <v>10</v>
      </c>
      <c r="K18" s="28">
        <v>9</v>
      </c>
      <c r="L18" s="28">
        <v>27</v>
      </c>
      <c r="M18" s="7">
        <f>SUM(E18:L18)</f>
        <v>59</v>
      </c>
      <c r="N18" s="8">
        <f t="shared" si="1"/>
        <v>3.2966101694915255</v>
      </c>
      <c r="O18" s="40">
        <f t="shared" si="2"/>
        <v>0.8787445014790314</v>
      </c>
      <c r="P18" s="77">
        <v>0</v>
      </c>
      <c r="Q18" s="77">
        <v>0</v>
      </c>
      <c r="R18" s="124" t="s">
        <v>619</v>
      </c>
    </row>
    <row r="19" spans="1:18" s="12" customFormat="1" ht="23.25">
      <c r="A19" s="10"/>
      <c r="B19" s="22" t="s">
        <v>614</v>
      </c>
      <c r="C19" s="7" t="s">
        <v>36</v>
      </c>
      <c r="D19" s="7" t="s">
        <v>30</v>
      </c>
      <c r="E19" s="28">
        <v>6</v>
      </c>
      <c r="F19" s="28">
        <v>33</v>
      </c>
      <c r="G19" s="28">
        <v>24</v>
      </c>
      <c r="H19" s="28">
        <v>39</v>
      </c>
      <c r="I19" s="28">
        <v>54</v>
      </c>
      <c r="J19" s="28">
        <v>40</v>
      </c>
      <c r="K19" s="28">
        <v>15</v>
      </c>
      <c r="L19" s="28">
        <v>14</v>
      </c>
      <c r="M19" s="7">
        <f>SUM(E19:L19)</f>
        <v>225</v>
      </c>
      <c r="N19" s="8">
        <f t="shared" si="1"/>
        <v>2.2688888888888887</v>
      </c>
      <c r="O19" s="40">
        <f t="shared" si="2"/>
        <v>0.9188935912818009</v>
      </c>
      <c r="P19" s="77">
        <v>0</v>
      </c>
      <c r="Q19" s="77">
        <v>0</v>
      </c>
      <c r="R19" s="124" t="s">
        <v>619</v>
      </c>
    </row>
    <row r="20" spans="1:18" s="12" customFormat="1" ht="23.25">
      <c r="A20" s="10"/>
      <c r="B20" s="22" t="s">
        <v>615</v>
      </c>
      <c r="C20" s="132" t="s">
        <v>616</v>
      </c>
      <c r="D20" s="7" t="s">
        <v>31</v>
      </c>
      <c r="E20" s="28">
        <v>0</v>
      </c>
      <c r="F20" s="28">
        <v>1</v>
      </c>
      <c r="G20" s="28">
        <v>0</v>
      </c>
      <c r="H20" s="28">
        <v>0</v>
      </c>
      <c r="I20" s="28">
        <v>2</v>
      </c>
      <c r="J20" s="28">
        <v>1</v>
      </c>
      <c r="K20" s="28">
        <v>4</v>
      </c>
      <c r="L20" s="28">
        <v>22</v>
      </c>
      <c r="M20" s="7">
        <f>SUM(E20:L20)</f>
        <v>30</v>
      </c>
      <c r="N20" s="8">
        <f t="shared" si="1"/>
        <v>3.7</v>
      </c>
      <c r="O20" s="40">
        <f t="shared" si="2"/>
        <v>0.6531972647421802</v>
      </c>
      <c r="P20" s="77">
        <v>0</v>
      </c>
      <c r="Q20" s="77">
        <v>0</v>
      </c>
      <c r="R20" s="124" t="s">
        <v>619</v>
      </c>
    </row>
    <row r="21" spans="1:18" s="12" customFormat="1" ht="23.25">
      <c r="A21" s="11"/>
      <c r="B21" s="22" t="s">
        <v>617</v>
      </c>
      <c r="C21" s="7" t="s">
        <v>618</v>
      </c>
      <c r="D21" s="7" t="s">
        <v>30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2</v>
      </c>
      <c r="K21" s="28">
        <v>7</v>
      </c>
      <c r="L21" s="28">
        <v>50</v>
      </c>
      <c r="M21" s="7">
        <f>SUM(E21:L21)</f>
        <v>59</v>
      </c>
      <c r="N21" s="8">
        <f t="shared" si="1"/>
        <v>3.906779661016949</v>
      </c>
      <c r="O21" s="40">
        <f t="shared" si="2"/>
        <v>0.23424194849297494</v>
      </c>
      <c r="P21" s="77">
        <v>0</v>
      </c>
      <c r="Q21" s="77">
        <v>0</v>
      </c>
      <c r="R21" s="124" t="s">
        <v>619</v>
      </c>
    </row>
    <row r="22" spans="1:18" s="12" customFormat="1" ht="23.25">
      <c r="A22" s="2"/>
      <c r="B22" s="2"/>
      <c r="C22" s="2"/>
      <c r="D22" s="2"/>
      <c r="E22" s="5"/>
      <c r="F22" s="5"/>
      <c r="G22" s="5"/>
      <c r="H22" s="5"/>
      <c r="I22" s="5"/>
      <c r="J22" s="5"/>
      <c r="K22" s="5"/>
      <c r="L22" s="5"/>
      <c r="M22" s="5"/>
      <c r="N22" s="2"/>
      <c r="O22" s="39"/>
      <c r="P22" s="2"/>
      <c r="Q22" s="2"/>
      <c r="R22" s="127"/>
    </row>
    <row r="23" spans="1:18" s="12" customFormat="1" ht="20.25" customHeight="1">
      <c r="A23" s="2"/>
      <c r="B23" s="2"/>
      <c r="C23" s="2"/>
      <c r="D23" s="2"/>
      <c r="E23" s="5"/>
      <c r="F23" s="5"/>
      <c r="G23" s="5"/>
      <c r="H23" s="5"/>
      <c r="I23" s="5"/>
      <c r="J23" s="5"/>
      <c r="K23" s="5"/>
      <c r="L23" s="5"/>
      <c r="M23" s="5"/>
      <c r="N23" s="2"/>
      <c r="O23" s="39"/>
      <c r="P23" s="2"/>
      <c r="Q23" s="2"/>
      <c r="R23" s="127"/>
    </row>
    <row r="24" spans="1:18" s="12" customFormat="1" ht="26.25">
      <c r="A24" s="184" t="s">
        <v>44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s="12" customFormat="1" ht="26.25">
      <c r="A25" s="184" t="s">
        <v>538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18" s="12" customFormat="1" ht="23.25">
      <c r="A26" s="179" t="s">
        <v>22</v>
      </c>
      <c r="B26" s="179" t="s">
        <v>0</v>
      </c>
      <c r="C26" s="179" t="s">
        <v>32</v>
      </c>
      <c r="D26" s="179" t="s">
        <v>29</v>
      </c>
      <c r="E26" s="177" t="s">
        <v>17</v>
      </c>
      <c r="F26" s="177"/>
      <c r="G26" s="177"/>
      <c r="H26" s="177"/>
      <c r="I26" s="177"/>
      <c r="J26" s="177"/>
      <c r="K26" s="177"/>
      <c r="L26" s="177"/>
      <c r="M26" s="9" t="s">
        <v>16</v>
      </c>
      <c r="N26" s="179" t="s">
        <v>20</v>
      </c>
      <c r="O26" s="181" t="s">
        <v>21</v>
      </c>
      <c r="P26" s="68"/>
      <c r="Q26" s="68"/>
      <c r="R26" s="189" t="s">
        <v>3</v>
      </c>
    </row>
    <row r="27" spans="1:18" s="12" customFormat="1" ht="23.25">
      <c r="A27" s="179"/>
      <c r="B27" s="179"/>
      <c r="C27" s="179"/>
      <c r="D27" s="179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19</v>
      </c>
      <c r="N27" s="179"/>
      <c r="O27" s="181"/>
      <c r="P27" s="69" t="s">
        <v>1</v>
      </c>
      <c r="Q27" s="69" t="s">
        <v>2</v>
      </c>
      <c r="R27" s="189"/>
    </row>
    <row r="28" spans="1:18" s="12" customFormat="1" ht="23.25">
      <c r="A28" s="7" t="s">
        <v>24</v>
      </c>
      <c r="B28" s="22" t="s">
        <v>620</v>
      </c>
      <c r="C28" s="7" t="s">
        <v>621</v>
      </c>
      <c r="D28" s="7" t="s">
        <v>30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30</v>
      </c>
      <c r="M28" s="7">
        <f aca="true" t="shared" si="17" ref="M28:M33">SUM(E28:L28)</f>
        <v>30</v>
      </c>
      <c r="N28" s="8">
        <f aca="true" t="shared" si="18" ref="N28:N41">((4*L28)+(3.5*K28)+(3*J28)+(2.5*I28)+(2*H28)+(1.5*G28)+(F28))/M28</f>
        <v>4</v>
      </c>
      <c r="O28" s="40">
        <f aca="true" t="shared" si="19" ref="O28:O41">SQRT((16*L28+12.25*K28+9*J28+6.25*I28+4*H28+2.25*G28+F28)/M28-(N28^2))</f>
        <v>0</v>
      </c>
      <c r="P28" s="28">
        <v>0</v>
      </c>
      <c r="Q28" s="28">
        <v>0</v>
      </c>
      <c r="R28" s="124" t="s">
        <v>619</v>
      </c>
    </row>
    <row r="29" spans="1:18" s="12" customFormat="1" ht="23.25">
      <c r="A29" s="9"/>
      <c r="B29" s="22" t="s">
        <v>112</v>
      </c>
      <c r="C29" s="7" t="s">
        <v>243</v>
      </c>
      <c r="D29" s="7" t="s">
        <v>31</v>
      </c>
      <c r="E29" s="28">
        <v>62</v>
      </c>
      <c r="F29" s="28">
        <v>50</v>
      </c>
      <c r="G29" s="28">
        <v>83</v>
      </c>
      <c r="H29" s="28">
        <v>89</v>
      </c>
      <c r="I29" s="28">
        <v>73</v>
      </c>
      <c r="J29" s="28">
        <v>65</v>
      </c>
      <c r="K29" s="28">
        <v>24</v>
      </c>
      <c r="L29" s="28">
        <v>78</v>
      </c>
      <c r="M29" s="7">
        <f t="shared" si="17"/>
        <v>524</v>
      </c>
      <c r="N29" s="8">
        <f t="shared" si="18"/>
        <v>2.148854961832061</v>
      </c>
      <c r="O29" s="40">
        <f t="shared" si="19"/>
        <v>1.2014537258254299</v>
      </c>
      <c r="P29" s="28">
        <v>25</v>
      </c>
      <c r="Q29" s="28">
        <v>0</v>
      </c>
      <c r="R29" s="124" t="s">
        <v>626</v>
      </c>
    </row>
    <row r="30" spans="1:18" s="12" customFormat="1" ht="23.25">
      <c r="A30" s="10"/>
      <c r="B30" s="22" t="s">
        <v>114</v>
      </c>
      <c r="C30" s="7" t="s">
        <v>36</v>
      </c>
      <c r="D30" s="7" t="s">
        <v>30</v>
      </c>
      <c r="E30" s="28">
        <v>1</v>
      </c>
      <c r="F30" s="28">
        <v>1</v>
      </c>
      <c r="G30" s="28">
        <v>3</v>
      </c>
      <c r="H30" s="28">
        <v>4</v>
      </c>
      <c r="I30" s="28">
        <v>1</v>
      </c>
      <c r="J30" s="28">
        <v>5</v>
      </c>
      <c r="K30" s="28">
        <v>3</v>
      </c>
      <c r="L30" s="28">
        <v>41</v>
      </c>
      <c r="M30" s="7">
        <f t="shared" si="17"/>
        <v>59</v>
      </c>
      <c r="N30" s="8">
        <f t="shared" si="18"/>
        <v>3.483050847457627</v>
      </c>
      <c r="O30" s="40">
        <f t="shared" si="19"/>
        <v>0.9386525760000268</v>
      </c>
      <c r="P30" s="28">
        <v>0</v>
      </c>
      <c r="Q30" s="28">
        <v>0</v>
      </c>
      <c r="R30" s="124" t="s">
        <v>626</v>
      </c>
    </row>
    <row r="31" spans="1:18" s="12" customFormat="1" ht="23.25">
      <c r="A31" s="10"/>
      <c r="B31" s="22" t="s">
        <v>622</v>
      </c>
      <c r="C31" s="7" t="s">
        <v>36</v>
      </c>
      <c r="D31" s="7" t="s">
        <v>30</v>
      </c>
      <c r="E31" s="28">
        <v>18</v>
      </c>
      <c r="F31" s="28">
        <v>21</v>
      </c>
      <c r="G31" s="28">
        <v>18</v>
      </c>
      <c r="H31" s="28">
        <v>21</v>
      </c>
      <c r="I31" s="28">
        <v>49</v>
      </c>
      <c r="J31" s="28">
        <v>44</v>
      </c>
      <c r="K31" s="28">
        <v>27</v>
      </c>
      <c r="L31" s="28">
        <v>24</v>
      </c>
      <c r="M31" s="7">
        <f t="shared" si="17"/>
        <v>222</v>
      </c>
      <c r="N31" s="8">
        <f t="shared" si="18"/>
        <v>2.40990990990991</v>
      </c>
      <c r="O31" s="40">
        <f t="shared" si="19"/>
        <v>1.1093342663085357</v>
      </c>
      <c r="P31" s="28">
        <v>4</v>
      </c>
      <c r="Q31" s="28">
        <v>0</v>
      </c>
      <c r="R31" s="124" t="s">
        <v>626</v>
      </c>
    </row>
    <row r="32" spans="1:18" s="12" customFormat="1" ht="23.25">
      <c r="A32" s="10"/>
      <c r="B32" s="22" t="s">
        <v>623</v>
      </c>
      <c r="C32" s="130" t="s">
        <v>612</v>
      </c>
      <c r="D32" s="7" t="s">
        <v>31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30</v>
      </c>
      <c r="M32" s="7">
        <f t="shared" si="17"/>
        <v>30</v>
      </c>
      <c r="N32" s="8">
        <f t="shared" si="18"/>
        <v>4</v>
      </c>
      <c r="O32" s="40">
        <f t="shared" si="19"/>
        <v>0</v>
      </c>
      <c r="P32" s="28">
        <v>0</v>
      </c>
      <c r="Q32" s="28">
        <v>0</v>
      </c>
      <c r="R32" s="153" t="s">
        <v>626</v>
      </c>
    </row>
    <row r="33" spans="1:18" s="12" customFormat="1" ht="23.25">
      <c r="A33" s="10"/>
      <c r="B33" s="22" t="s">
        <v>624</v>
      </c>
      <c r="C33" s="132" t="s">
        <v>608</v>
      </c>
      <c r="D33" s="7" t="s">
        <v>30</v>
      </c>
      <c r="E33" s="28">
        <v>0</v>
      </c>
      <c r="F33" s="28">
        <v>0</v>
      </c>
      <c r="G33" s="28">
        <v>0</v>
      </c>
      <c r="H33" s="28">
        <v>5</v>
      </c>
      <c r="I33" s="28">
        <v>5</v>
      </c>
      <c r="J33" s="28">
        <v>3</v>
      </c>
      <c r="K33" s="28">
        <v>3</v>
      </c>
      <c r="L33" s="28">
        <v>10</v>
      </c>
      <c r="M33" s="7">
        <f t="shared" si="17"/>
        <v>26</v>
      </c>
      <c r="N33" s="8">
        <f t="shared" si="18"/>
        <v>3.1538461538461537</v>
      </c>
      <c r="O33" s="40">
        <f t="shared" si="19"/>
        <v>0.7938372092519345</v>
      </c>
      <c r="P33" s="28">
        <v>4</v>
      </c>
      <c r="Q33" s="28">
        <v>0</v>
      </c>
      <c r="R33" s="153" t="s">
        <v>626</v>
      </c>
    </row>
    <row r="34" spans="1:18" s="12" customFormat="1" ht="23.25">
      <c r="A34" s="11"/>
      <c r="B34" s="22" t="s">
        <v>625</v>
      </c>
      <c r="C34" s="7" t="s">
        <v>621</v>
      </c>
      <c r="D34" s="7" t="s">
        <v>30</v>
      </c>
      <c r="E34" s="28">
        <v>0</v>
      </c>
      <c r="F34" s="28">
        <v>0</v>
      </c>
      <c r="G34" s="28">
        <v>0</v>
      </c>
      <c r="H34" s="28">
        <v>5</v>
      </c>
      <c r="I34" s="28">
        <v>0</v>
      </c>
      <c r="J34" s="28">
        <v>1</v>
      </c>
      <c r="K34" s="28">
        <v>1</v>
      </c>
      <c r="L34" s="28">
        <v>23</v>
      </c>
      <c r="M34" s="7">
        <f aca="true" t="shared" si="20" ref="M34:M40">SUM(E34:L34)</f>
        <v>30</v>
      </c>
      <c r="N34" s="8">
        <f aca="true" t="shared" si="21" ref="N34:N40">((4*L34)+(3.5*K34)+(3*J34)+(2.5*I34)+(2*H34)+(1.5*G34)+(F34))/M34</f>
        <v>3.6166666666666667</v>
      </c>
      <c r="O34" s="40">
        <f aca="true" t="shared" si="22" ref="O34:O40">SQRT((16*L34+12.25*K34+9*J34+6.25*I34+4*H34+2.25*G34+F34)/M34-(N34^2))</f>
        <v>0.749258893099634</v>
      </c>
      <c r="P34" s="28">
        <v>0</v>
      </c>
      <c r="Q34" s="28">
        <v>0</v>
      </c>
      <c r="R34" s="153" t="s">
        <v>626</v>
      </c>
    </row>
    <row r="35" spans="1:18" s="12" customFormat="1" ht="23.25">
      <c r="A35" s="7" t="s">
        <v>25</v>
      </c>
      <c r="B35" s="22" t="s">
        <v>640</v>
      </c>
      <c r="C35" s="7" t="s">
        <v>262</v>
      </c>
      <c r="D35" s="7" t="s">
        <v>31</v>
      </c>
      <c r="E35" s="28">
        <v>14</v>
      </c>
      <c r="F35" s="28">
        <v>90</v>
      </c>
      <c r="G35" s="28">
        <v>114</v>
      </c>
      <c r="H35" s="28">
        <v>100</v>
      </c>
      <c r="I35" s="28">
        <v>83</v>
      </c>
      <c r="J35" s="28">
        <v>60</v>
      </c>
      <c r="K35" s="28">
        <v>23</v>
      </c>
      <c r="L35" s="28">
        <v>37</v>
      </c>
      <c r="M35" s="7">
        <f t="shared" si="20"/>
        <v>521</v>
      </c>
      <c r="N35" s="8">
        <f t="shared" si="21"/>
        <v>2.0671785028790786</v>
      </c>
      <c r="O35" s="40">
        <f t="shared" si="22"/>
        <v>0.9320984852358409</v>
      </c>
      <c r="P35" s="28">
        <v>1</v>
      </c>
      <c r="Q35" s="28">
        <v>0</v>
      </c>
      <c r="R35" s="124" t="s">
        <v>638</v>
      </c>
    </row>
    <row r="36" spans="1:18" s="12" customFormat="1" ht="23.25">
      <c r="A36" s="10"/>
      <c r="B36" s="22" t="s">
        <v>641</v>
      </c>
      <c r="C36" s="7" t="s">
        <v>36</v>
      </c>
      <c r="D36" s="7" t="s">
        <v>30</v>
      </c>
      <c r="E36" s="28">
        <v>1</v>
      </c>
      <c r="F36" s="28">
        <v>50</v>
      </c>
      <c r="G36" s="28">
        <v>80</v>
      </c>
      <c r="H36" s="28">
        <v>44</v>
      </c>
      <c r="I36" s="28">
        <v>36</v>
      </c>
      <c r="J36" s="28">
        <v>30</v>
      </c>
      <c r="K36" s="28">
        <v>11</v>
      </c>
      <c r="L36" s="28">
        <v>24</v>
      </c>
      <c r="M36" s="7">
        <f t="shared" si="20"/>
        <v>276</v>
      </c>
      <c r="N36" s="8">
        <f t="shared" si="21"/>
        <v>2.074275362318841</v>
      </c>
      <c r="O36" s="40">
        <f t="shared" si="22"/>
        <v>0.917280469871389</v>
      </c>
      <c r="P36" s="28">
        <v>0</v>
      </c>
      <c r="Q36" s="28">
        <v>0</v>
      </c>
      <c r="R36" s="124" t="s">
        <v>638</v>
      </c>
    </row>
    <row r="37" spans="1:18" s="12" customFormat="1" ht="23.25">
      <c r="A37" s="10"/>
      <c r="B37" s="22" t="s">
        <v>642</v>
      </c>
      <c r="C37" s="7" t="s">
        <v>643</v>
      </c>
      <c r="D37" s="7" t="s">
        <v>30</v>
      </c>
      <c r="E37" s="28">
        <v>0</v>
      </c>
      <c r="F37" s="28">
        <v>0</v>
      </c>
      <c r="G37" s="28">
        <v>0</v>
      </c>
      <c r="H37" s="28">
        <v>3</v>
      </c>
      <c r="I37" s="28">
        <v>1</v>
      </c>
      <c r="J37" s="28">
        <v>3</v>
      </c>
      <c r="K37" s="28">
        <v>7</v>
      </c>
      <c r="L37" s="28">
        <v>14</v>
      </c>
      <c r="M37" s="7">
        <f t="shared" si="20"/>
        <v>28</v>
      </c>
      <c r="N37" s="8">
        <f t="shared" si="21"/>
        <v>3.5</v>
      </c>
      <c r="O37" s="40">
        <f t="shared" si="22"/>
        <v>0.6546536707079773</v>
      </c>
      <c r="P37" s="28">
        <v>0</v>
      </c>
      <c r="Q37" s="28">
        <v>0</v>
      </c>
      <c r="R37" s="124" t="s">
        <v>638</v>
      </c>
    </row>
    <row r="38" spans="1:18" s="12" customFormat="1" ht="23.25">
      <c r="A38" s="10"/>
      <c r="B38" s="22" t="s">
        <v>644</v>
      </c>
      <c r="C38" s="7" t="s">
        <v>263</v>
      </c>
      <c r="D38" s="7" t="s">
        <v>31</v>
      </c>
      <c r="E38" s="28">
        <v>8</v>
      </c>
      <c r="F38" s="28">
        <v>73</v>
      </c>
      <c r="G38" s="28">
        <v>83</v>
      </c>
      <c r="H38" s="28">
        <v>109</v>
      </c>
      <c r="I38" s="28">
        <v>92</v>
      </c>
      <c r="J38" s="28">
        <v>57</v>
      </c>
      <c r="K38" s="28">
        <v>32</v>
      </c>
      <c r="L38" s="28">
        <v>47</v>
      </c>
      <c r="M38" s="7">
        <f t="shared" si="20"/>
        <v>501</v>
      </c>
      <c r="N38" s="8">
        <f t="shared" si="21"/>
        <v>2.2285429141716566</v>
      </c>
      <c r="O38" s="40">
        <f t="shared" si="22"/>
        <v>0.9367010488650054</v>
      </c>
      <c r="P38" s="28">
        <v>1</v>
      </c>
      <c r="Q38" s="28">
        <v>20</v>
      </c>
      <c r="R38" s="153" t="s">
        <v>639</v>
      </c>
    </row>
    <row r="39" spans="1:18" s="12" customFormat="1" ht="23.25">
      <c r="A39" s="10"/>
      <c r="B39" s="22" t="s">
        <v>645</v>
      </c>
      <c r="C39" s="7" t="s">
        <v>36</v>
      </c>
      <c r="D39" s="7" t="s">
        <v>30</v>
      </c>
      <c r="E39" s="28">
        <v>3</v>
      </c>
      <c r="F39" s="28">
        <v>27</v>
      </c>
      <c r="G39" s="28">
        <v>39</v>
      </c>
      <c r="H39" s="28">
        <v>68</v>
      </c>
      <c r="I39" s="28">
        <v>43</v>
      </c>
      <c r="J39" s="28">
        <v>40</v>
      </c>
      <c r="K39" s="28">
        <v>24</v>
      </c>
      <c r="L39" s="28">
        <v>32</v>
      </c>
      <c r="M39" s="7">
        <f t="shared" si="20"/>
        <v>276</v>
      </c>
      <c r="N39" s="8">
        <f t="shared" si="21"/>
        <v>2.3949275362318843</v>
      </c>
      <c r="O39" s="40">
        <f t="shared" si="22"/>
        <v>0.9294943665013236</v>
      </c>
      <c r="P39" s="28">
        <v>0</v>
      </c>
      <c r="Q39" s="28">
        <v>0</v>
      </c>
      <c r="R39" s="153" t="s">
        <v>639</v>
      </c>
    </row>
    <row r="40" spans="1:18" s="12" customFormat="1" ht="23.25">
      <c r="A40" s="11"/>
      <c r="B40" s="22" t="s">
        <v>646</v>
      </c>
      <c r="C40" s="7" t="s">
        <v>647</v>
      </c>
      <c r="D40" s="7"/>
      <c r="E40" s="28">
        <v>0</v>
      </c>
      <c r="F40" s="28">
        <v>0</v>
      </c>
      <c r="G40" s="28">
        <v>0</v>
      </c>
      <c r="H40" s="28">
        <v>1</v>
      </c>
      <c r="I40" s="28">
        <v>1</v>
      </c>
      <c r="J40" s="28">
        <v>4</v>
      </c>
      <c r="K40" s="28">
        <v>6</v>
      </c>
      <c r="L40" s="28">
        <v>16</v>
      </c>
      <c r="M40" s="7">
        <f t="shared" si="20"/>
        <v>28</v>
      </c>
      <c r="N40" s="8">
        <f t="shared" si="21"/>
        <v>3.625</v>
      </c>
      <c r="O40" s="40">
        <f t="shared" si="22"/>
        <v>0.5282214092053233</v>
      </c>
      <c r="P40" s="28">
        <v>0</v>
      </c>
      <c r="Q40" s="28">
        <v>0</v>
      </c>
      <c r="R40" s="153" t="s">
        <v>639</v>
      </c>
    </row>
    <row r="41" spans="1:18" s="12" customFormat="1" ht="23.25">
      <c r="A41" s="177" t="s">
        <v>41</v>
      </c>
      <c r="B41" s="177"/>
      <c r="C41" s="177"/>
      <c r="D41" s="177"/>
      <c r="E41" s="7">
        <f>SUM(E5:E21,E28:E40)</f>
        <v>205</v>
      </c>
      <c r="F41" s="7">
        <f aca="true" t="shared" si="23" ref="F41:L41">SUM(F5:F21,F28:F40)</f>
        <v>805</v>
      </c>
      <c r="G41" s="7">
        <f t="shared" si="23"/>
        <v>742</v>
      </c>
      <c r="H41" s="7">
        <f t="shared" si="23"/>
        <v>851</v>
      </c>
      <c r="I41" s="7">
        <f t="shared" si="23"/>
        <v>748</v>
      </c>
      <c r="J41" s="7">
        <f t="shared" si="23"/>
        <v>677</v>
      </c>
      <c r="K41" s="7">
        <f t="shared" si="23"/>
        <v>443</v>
      </c>
      <c r="L41" s="7">
        <f t="shared" si="23"/>
        <v>963</v>
      </c>
      <c r="M41" s="61">
        <f>SUM(M5:M21,M28:M40)</f>
        <v>5434</v>
      </c>
      <c r="N41" s="8">
        <f t="shared" si="18"/>
        <v>2.3782664703717336</v>
      </c>
      <c r="O41" s="40">
        <f t="shared" si="19"/>
        <v>1.1141776528601859</v>
      </c>
      <c r="P41" s="61">
        <f>SUM(P28:P33,P5:P21)</f>
        <v>33</v>
      </c>
      <c r="Q41" s="7">
        <f>SUM(Q28:Q33)</f>
        <v>0</v>
      </c>
      <c r="R41" s="125"/>
    </row>
    <row r="42" spans="1:18" s="12" customFormat="1" ht="23.25">
      <c r="A42" s="177" t="s">
        <v>43</v>
      </c>
      <c r="B42" s="177"/>
      <c r="C42" s="177"/>
      <c r="D42" s="177"/>
      <c r="E42" s="8">
        <f>(E41*100)/$M41</f>
        <v>3.772543246227457</v>
      </c>
      <c r="F42" s="8">
        <f aca="true" t="shared" si="24" ref="F42:L42">(F41*100)/$M41</f>
        <v>14.814133235185867</v>
      </c>
      <c r="G42" s="8">
        <f t="shared" si="24"/>
        <v>13.654766286345234</v>
      </c>
      <c r="H42" s="8">
        <f t="shared" si="24"/>
        <v>15.660655134339345</v>
      </c>
      <c r="I42" s="8">
        <f t="shared" si="24"/>
        <v>13.765182186234817</v>
      </c>
      <c r="J42" s="8">
        <f t="shared" si="24"/>
        <v>12.458594037541406</v>
      </c>
      <c r="K42" s="8">
        <f t="shared" si="24"/>
        <v>8.152373941847626</v>
      </c>
      <c r="L42" s="8">
        <f t="shared" si="24"/>
        <v>17.72175193227825</v>
      </c>
      <c r="M42" s="8">
        <f>((M41-(P41+Q41))*100)/$M41</f>
        <v>99.39271255060729</v>
      </c>
      <c r="N42" s="23" t="s">
        <v>18</v>
      </c>
      <c r="O42" s="36" t="s">
        <v>18</v>
      </c>
      <c r="P42" s="78">
        <f>(P41*100)/$M41</f>
        <v>0.6072874493927125</v>
      </c>
      <c r="Q42" s="7">
        <f>(Q41*100)/$M41</f>
        <v>0</v>
      </c>
      <c r="R42" s="126"/>
    </row>
    <row r="43" spans="1:18" s="12" customFormat="1" ht="23.25">
      <c r="A43" s="2"/>
      <c r="B43" s="2"/>
      <c r="C43" s="2"/>
      <c r="D43" s="2"/>
      <c r="E43" s="5"/>
      <c r="F43" s="5"/>
      <c r="G43" s="5"/>
      <c r="H43" s="5"/>
      <c r="I43" s="5"/>
      <c r="J43" s="5"/>
      <c r="K43" s="5"/>
      <c r="L43" s="5"/>
      <c r="M43" s="5"/>
      <c r="N43" s="2"/>
      <c r="O43" s="39"/>
      <c r="P43" s="2"/>
      <c r="Q43" s="2"/>
      <c r="R43" s="127"/>
    </row>
    <row r="44" spans="1:18" s="12" customFormat="1" ht="23.25">
      <c r="A44" s="2"/>
      <c r="B44" s="2"/>
      <c r="C44" s="2"/>
      <c r="D44" s="2"/>
      <c r="E44" s="5"/>
      <c r="F44" s="5"/>
      <c r="G44" s="5"/>
      <c r="H44" s="5"/>
      <c r="I44" s="5"/>
      <c r="J44" s="5"/>
      <c r="K44" s="5"/>
      <c r="L44" s="5"/>
      <c r="M44" s="5"/>
      <c r="N44" s="2"/>
      <c r="O44" s="39"/>
      <c r="P44" s="2"/>
      <c r="Q44" s="2"/>
      <c r="R44" s="127"/>
    </row>
    <row r="45" spans="1:18" s="12" customFormat="1" ht="23.25">
      <c r="A45" s="2"/>
      <c r="B45" s="2"/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2"/>
      <c r="O45" s="39"/>
      <c r="P45" s="2"/>
      <c r="Q45" s="2"/>
      <c r="R45" s="127"/>
    </row>
    <row r="46" spans="1:18" s="12" customFormat="1" ht="23.25">
      <c r="A46" s="2"/>
      <c r="B46" s="2"/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2"/>
      <c r="O46" s="39"/>
      <c r="P46" s="2"/>
      <c r="Q46" s="2"/>
      <c r="R46" s="127"/>
    </row>
    <row r="47" spans="1:31" s="63" customFormat="1" ht="27">
      <c r="A47" s="187" t="s">
        <v>44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U47" s="47"/>
      <c r="V47" s="47"/>
      <c r="W47" s="47"/>
      <c r="X47" s="47"/>
      <c r="Y47" s="47"/>
      <c r="Z47" s="47"/>
      <c r="AA47" s="47"/>
      <c r="AB47" s="47"/>
      <c r="AC47" s="47"/>
      <c r="AD47" s="12"/>
      <c r="AE47" s="12"/>
    </row>
    <row r="48" spans="1:31" s="63" customFormat="1" ht="21" customHeight="1">
      <c r="A48" s="187" t="s">
        <v>539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U48" s="47"/>
      <c r="V48" s="47"/>
      <c r="W48" s="47"/>
      <c r="X48" s="47"/>
      <c r="Y48" s="47"/>
      <c r="Z48" s="47"/>
      <c r="AA48" s="47"/>
      <c r="AB48" s="47"/>
      <c r="AC48" s="47"/>
      <c r="AD48" s="12"/>
      <c r="AE48" s="12"/>
    </row>
    <row r="49" spans="1:31" s="63" customFormat="1" ht="21" customHeight="1">
      <c r="A49" s="183" t="s">
        <v>22</v>
      </c>
      <c r="B49" s="183" t="s">
        <v>0</v>
      </c>
      <c r="C49" s="183" t="s">
        <v>32</v>
      </c>
      <c r="D49" s="183" t="s">
        <v>29</v>
      </c>
      <c r="E49" s="182" t="s">
        <v>17</v>
      </c>
      <c r="F49" s="182"/>
      <c r="G49" s="182"/>
      <c r="H49" s="182"/>
      <c r="I49" s="182"/>
      <c r="J49" s="182"/>
      <c r="K49" s="182"/>
      <c r="L49" s="182"/>
      <c r="M49" s="15" t="s">
        <v>16</v>
      </c>
      <c r="N49" s="179" t="s">
        <v>20</v>
      </c>
      <c r="O49" s="181" t="s">
        <v>21</v>
      </c>
      <c r="P49" s="68"/>
      <c r="Q49" s="68"/>
      <c r="R49" s="188" t="s">
        <v>3</v>
      </c>
      <c r="U49" s="12"/>
      <c r="V49" s="12"/>
      <c r="W49" s="12"/>
      <c r="X49" s="12"/>
      <c r="Y49" s="12"/>
      <c r="Z49" s="12"/>
      <c r="AA49" s="12"/>
      <c r="AB49" s="12"/>
      <c r="AC49" s="47"/>
      <c r="AD49" s="12"/>
      <c r="AE49" s="12"/>
    </row>
    <row r="50" spans="1:31" s="63" customFormat="1" ht="23.25">
      <c r="A50" s="183"/>
      <c r="B50" s="183"/>
      <c r="C50" s="183"/>
      <c r="D50" s="183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5" t="s">
        <v>19</v>
      </c>
      <c r="N50" s="179"/>
      <c r="O50" s="181"/>
      <c r="P50" s="69" t="s">
        <v>1</v>
      </c>
      <c r="Q50" s="69" t="s">
        <v>2</v>
      </c>
      <c r="R50" s="188"/>
      <c r="U50" s="12"/>
      <c r="V50" s="12"/>
      <c r="W50" s="12"/>
      <c r="X50" s="12"/>
      <c r="Y50" s="12"/>
      <c r="Z50" s="12"/>
      <c r="AA50" s="12"/>
      <c r="AB50" s="12"/>
      <c r="AC50" s="47"/>
      <c r="AD50" s="12"/>
      <c r="AE50" s="12"/>
    </row>
    <row r="51" spans="1:31" s="63" customFormat="1" ht="19.5" customHeight="1">
      <c r="A51" s="15" t="s">
        <v>26</v>
      </c>
      <c r="B51" s="72" t="s">
        <v>283</v>
      </c>
      <c r="C51" s="15" t="s">
        <v>284</v>
      </c>
      <c r="D51" s="15" t="s">
        <v>30</v>
      </c>
      <c r="E51" s="28">
        <v>0</v>
      </c>
      <c r="F51" s="28">
        <v>0</v>
      </c>
      <c r="G51" s="28">
        <v>0</v>
      </c>
      <c r="H51" s="28">
        <v>1</v>
      </c>
      <c r="I51" s="28">
        <v>2</v>
      </c>
      <c r="J51" s="28">
        <v>2</v>
      </c>
      <c r="K51" s="28">
        <v>7</v>
      </c>
      <c r="L51" s="28">
        <v>13</v>
      </c>
      <c r="M51" s="15">
        <f aca="true" t="shared" si="25" ref="M51:M67">SUM(E51:L51)</f>
        <v>25</v>
      </c>
      <c r="N51" s="19">
        <f aca="true" t="shared" si="26" ref="N51:N67">((4*L51)+(3.5*K51)+(3*J51)+(2.5*I51)+(2*H51)+(1.5*G51)+(F51))/M51</f>
        <v>3.58</v>
      </c>
      <c r="O51" s="40">
        <f>SQRT((16*L51+12.25*K51+9*J51+6.25*I51+4*H51+2.25*G51+F51)/M51-(N51^2))</f>
        <v>0.5600000000000008</v>
      </c>
      <c r="P51" s="28">
        <v>0</v>
      </c>
      <c r="Q51" s="28">
        <v>0</v>
      </c>
      <c r="R51" s="124" t="s">
        <v>658</v>
      </c>
      <c r="U51" s="12"/>
      <c r="V51" s="12"/>
      <c r="W51" s="12"/>
      <c r="X51" s="12"/>
      <c r="Y51" s="12"/>
      <c r="Z51" s="12"/>
      <c r="AA51" s="12"/>
      <c r="AB51" s="12"/>
      <c r="AC51" s="47"/>
      <c r="AD51" s="12"/>
      <c r="AE51" s="12"/>
    </row>
    <row r="52" spans="1:31" s="63" customFormat="1" ht="23.25">
      <c r="A52" s="16"/>
      <c r="B52" s="72" t="s">
        <v>117</v>
      </c>
      <c r="C52" s="15" t="s">
        <v>286</v>
      </c>
      <c r="D52" s="15" t="s">
        <v>30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25</v>
      </c>
      <c r="M52" s="15">
        <f t="shared" si="25"/>
        <v>25</v>
      </c>
      <c r="N52" s="19">
        <f t="shared" si="26"/>
        <v>4</v>
      </c>
      <c r="O52" s="40">
        <f aca="true" t="shared" si="27" ref="O52:O64">SQRT((16*L52+12.25*K52+9*J52+6.25*I52+4*H52+2.25*G52+F52)/M52-(N52^2))</f>
        <v>0</v>
      </c>
      <c r="P52" s="28">
        <v>0</v>
      </c>
      <c r="Q52" s="28">
        <v>0</v>
      </c>
      <c r="R52" s="124" t="s">
        <v>658</v>
      </c>
      <c r="U52" s="12"/>
      <c r="V52" s="12"/>
      <c r="W52" s="12"/>
      <c r="X52" s="12"/>
      <c r="Y52" s="12"/>
      <c r="Z52" s="12"/>
      <c r="AA52" s="12"/>
      <c r="AB52" s="12"/>
      <c r="AC52" s="47"/>
      <c r="AD52" s="12"/>
      <c r="AE52" s="12"/>
    </row>
    <row r="53" spans="1:18" s="63" customFormat="1" ht="23.25">
      <c r="A53" s="20"/>
      <c r="B53" s="72" t="s">
        <v>5</v>
      </c>
      <c r="C53" s="15" t="s">
        <v>231</v>
      </c>
      <c r="D53" s="15" t="s">
        <v>31</v>
      </c>
      <c r="E53" s="28">
        <v>43</v>
      </c>
      <c r="F53" s="28">
        <v>66</v>
      </c>
      <c r="G53" s="28">
        <v>77</v>
      </c>
      <c r="H53" s="28">
        <v>79</v>
      </c>
      <c r="I53" s="28">
        <v>77</v>
      </c>
      <c r="J53" s="28">
        <v>64</v>
      </c>
      <c r="K53" s="28">
        <v>22</v>
      </c>
      <c r="L53" s="28">
        <v>33</v>
      </c>
      <c r="M53" s="15">
        <f t="shared" si="25"/>
        <v>461</v>
      </c>
      <c r="N53" s="19">
        <f t="shared" si="26"/>
        <v>2.0238611713665944</v>
      </c>
      <c r="O53" s="40">
        <f t="shared" si="27"/>
        <v>1.0638381858702781</v>
      </c>
      <c r="P53" s="28">
        <v>2</v>
      </c>
      <c r="Q53" s="28">
        <v>0</v>
      </c>
      <c r="R53" s="124" t="s">
        <v>658</v>
      </c>
    </row>
    <row r="54" spans="1:18" s="63" customFormat="1" ht="21" customHeight="1">
      <c r="A54" s="20"/>
      <c r="B54" s="72" t="s">
        <v>6</v>
      </c>
      <c r="C54" s="15" t="s">
        <v>282</v>
      </c>
      <c r="D54" s="15" t="s">
        <v>30</v>
      </c>
      <c r="E54" s="28">
        <v>41</v>
      </c>
      <c r="F54" s="28">
        <v>93</v>
      </c>
      <c r="G54" s="28">
        <v>68</v>
      </c>
      <c r="H54" s="28">
        <v>86</v>
      </c>
      <c r="I54" s="28">
        <v>37</v>
      </c>
      <c r="J54" s="28">
        <v>21</v>
      </c>
      <c r="K54" s="28">
        <v>14</v>
      </c>
      <c r="L54" s="28">
        <v>10</v>
      </c>
      <c r="M54" s="15">
        <f t="shared" si="25"/>
        <v>370</v>
      </c>
      <c r="N54" s="19">
        <f t="shared" si="26"/>
        <v>1.6527027027027028</v>
      </c>
      <c r="O54" s="40">
        <f t="shared" si="27"/>
        <v>0.9460048244224406</v>
      </c>
      <c r="P54" s="28">
        <v>2</v>
      </c>
      <c r="Q54" s="28">
        <v>0</v>
      </c>
      <c r="R54" s="124" t="s">
        <v>658</v>
      </c>
    </row>
    <row r="55" spans="1:18" s="63" customFormat="1" ht="23.25">
      <c r="A55" s="20"/>
      <c r="B55" s="72" t="s">
        <v>115</v>
      </c>
      <c r="C55" s="15" t="s">
        <v>36</v>
      </c>
      <c r="D55" s="15" t="s">
        <v>30</v>
      </c>
      <c r="E55" s="28">
        <v>0</v>
      </c>
      <c r="F55" s="28">
        <v>0</v>
      </c>
      <c r="G55" s="28">
        <v>0</v>
      </c>
      <c r="H55" s="28">
        <v>0</v>
      </c>
      <c r="I55" s="28">
        <v>9</v>
      </c>
      <c r="J55" s="28">
        <v>7</v>
      </c>
      <c r="K55" s="28">
        <v>1</v>
      </c>
      <c r="L55" s="28">
        <v>8</v>
      </c>
      <c r="M55" s="15">
        <f>SUM(E55:L55)</f>
        <v>25</v>
      </c>
      <c r="N55" s="19">
        <f>((4*L55)+(3.5*K55)+(3*J55)+(2.5*I55)+(2*H55)+(1.5*G55)+(F55))/M55</f>
        <v>3.16</v>
      </c>
      <c r="O55" s="40">
        <f>SQRT((16*L55+12.25*K55+9*J55+6.25*I55+4*H55+2.25*G55+F55)/M55-(N55^2))</f>
        <v>0.6280127387243026</v>
      </c>
      <c r="P55" s="28">
        <v>0</v>
      </c>
      <c r="Q55" s="28">
        <v>0</v>
      </c>
      <c r="R55" s="124" t="s">
        <v>658</v>
      </c>
    </row>
    <row r="56" spans="1:18" s="63" customFormat="1" ht="21" customHeight="1">
      <c r="A56" s="20"/>
      <c r="B56" s="72" t="s">
        <v>389</v>
      </c>
      <c r="C56" s="15" t="s">
        <v>285</v>
      </c>
      <c r="D56" s="15" t="s">
        <v>30</v>
      </c>
      <c r="E56" s="28">
        <v>0</v>
      </c>
      <c r="F56" s="28">
        <v>0</v>
      </c>
      <c r="G56" s="28">
        <v>0</v>
      </c>
      <c r="H56" s="28">
        <v>3</v>
      </c>
      <c r="I56" s="28">
        <v>5</v>
      </c>
      <c r="J56" s="28">
        <v>5</v>
      </c>
      <c r="K56" s="28">
        <v>5</v>
      </c>
      <c r="L56" s="28">
        <v>7</v>
      </c>
      <c r="M56" s="15">
        <f t="shared" si="25"/>
        <v>25</v>
      </c>
      <c r="N56" s="19">
        <f t="shared" si="26"/>
        <v>3.16</v>
      </c>
      <c r="O56" s="40">
        <f>SQRT((16*L56+12.25*K56+9*J56+6.25*I56+4*H56+2.25*G56+F56)/M56-(N56^2))</f>
        <v>0.6887670143089021</v>
      </c>
      <c r="P56" s="28">
        <v>0</v>
      </c>
      <c r="Q56" s="28">
        <v>0</v>
      </c>
      <c r="R56" s="124" t="s">
        <v>659</v>
      </c>
    </row>
    <row r="57" spans="1:18" s="63" customFormat="1" ht="23.25">
      <c r="A57" s="20"/>
      <c r="B57" s="72" t="s">
        <v>92</v>
      </c>
      <c r="C57" s="15" t="s">
        <v>232</v>
      </c>
      <c r="D57" s="15" t="s">
        <v>31</v>
      </c>
      <c r="E57" s="28">
        <v>40</v>
      </c>
      <c r="F57" s="28">
        <v>60</v>
      </c>
      <c r="G57" s="28">
        <v>56</v>
      </c>
      <c r="H57" s="28">
        <v>137</v>
      </c>
      <c r="I57" s="28">
        <v>66</v>
      </c>
      <c r="J57" s="28">
        <v>53</v>
      </c>
      <c r="K57" s="28">
        <v>22</v>
      </c>
      <c r="L57" s="28">
        <v>28</v>
      </c>
      <c r="M57" s="15">
        <f t="shared" si="25"/>
        <v>462</v>
      </c>
      <c r="N57" s="19">
        <f t="shared" si="26"/>
        <v>2.015151515151515</v>
      </c>
      <c r="O57" s="40">
        <f>SQRT((16*L57+12.25*K57+9*J57+6.25*I57+4*H57+2.25*G57+F57)/M57-(N57^2))</f>
        <v>1.0031270797272498</v>
      </c>
      <c r="P57" s="28">
        <v>0</v>
      </c>
      <c r="Q57" s="28">
        <v>2</v>
      </c>
      <c r="R57" s="124" t="s">
        <v>659</v>
      </c>
    </row>
    <row r="58" spans="1:28" s="63" customFormat="1" ht="22.5" customHeight="1">
      <c r="A58" s="20" t="s">
        <v>18</v>
      </c>
      <c r="B58" s="15" t="s">
        <v>93</v>
      </c>
      <c r="C58" s="15" t="s">
        <v>287</v>
      </c>
      <c r="D58" s="15" t="s">
        <v>30</v>
      </c>
      <c r="E58" s="28">
        <v>46</v>
      </c>
      <c r="F58" s="28">
        <v>53</v>
      </c>
      <c r="G58" s="28">
        <v>76</v>
      </c>
      <c r="H58" s="28">
        <v>126</v>
      </c>
      <c r="I58" s="28">
        <v>44</v>
      </c>
      <c r="J58" s="28">
        <v>16</v>
      </c>
      <c r="K58" s="28">
        <v>6</v>
      </c>
      <c r="L58" s="28">
        <v>4</v>
      </c>
      <c r="M58" s="15">
        <f t="shared" si="25"/>
        <v>371</v>
      </c>
      <c r="N58" s="19">
        <f t="shared" si="26"/>
        <v>1.6549865229110512</v>
      </c>
      <c r="O58" s="40">
        <f t="shared" si="27"/>
        <v>0.8504609102869954</v>
      </c>
      <c r="P58" s="28">
        <v>0</v>
      </c>
      <c r="Q58" s="28">
        <v>2</v>
      </c>
      <c r="R58" s="124" t="s">
        <v>659</v>
      </c>
      <c r="T58" s="12"/>
      <c r="U58" s="12"/>
      <c r="V58" s="12"/>
      <c r="W58" s="12"/>
      <c r="X58" s="12"/>
      <c r="Y58" s="12"/>
      <c r="Z58" s="12"/>
      <c r="AA58" s="12"/>
      <c r="AB58" s="47"/>
    </row>
    <row r="59" spans="1:18" s="65" customFormat="1" ht="27">
      <c r="A59" s="18"/>
      <c r="B59" s="72" t="s">
        <v>116</v>
      </c>
      <c r="C59" s="15" t="s">
        <v>36</v>
      </c>
      <c r="D59" s="15" t="s">
        <v>30</v>
      </c>
      <c r="E59" s="28">
        <v>0</v>
      </c>
      <c r="F59" s="28">
        <v>0</v>
      </c>
      <c r="G59" s="28">
        <v>0</v>
      </c>
      <c r="H59" s="28">
        <v>0</v>
      </c>
      <c r="I59" s="28">
        <v>2</v>
      </c>
      <c r="J59" s="28">
        <v>13</v>
      </c>
      <c r="K59" s="28">
        <v>7</v>
      </c>
      <c r="L59" s="28">
        <v>3</v>
      </c>
      <c r="M59" s="15">
        <f>SUM(E59:L59)</f>
        <v>25</v>
      </c>
      <c r="N59" s="19">
        <f>((4*L59)+(3.5*K59)+(3*J59)+(2.5*I59)+(2*H59)+(1.5*G59)+(F59))/M59</f>
        <v>3.22</v>
      </c>
      <c r="O59" s="40">
        <f>SQRT((16*L59+12.25*K59+9*J59+6.25*I59+4*H59+2.25*G59+F59)/M59-(N59^2))</f>
        <v>0.40199502484483335</v>
      </c>
      <c r="P59" s="28">
        <v>0</v>
      </c>
      <c r="Q59" s="28">
        <v>0</v>
      </c>
      <c r="R59" s="124" t="s">
        <v>659</v>
      </c>
    </row>
    <row r="60" spans="1:18" s="65" customFormat="1" ht="27">
      <c r="A60" s="15" t="s">
        <v>27</v>
      </c>
      <c r="B60" s="15" t="s">
        <v>397</v>
      </c>
      <c r="C60" s="15" t="s">
        <v>340</v>
      </c>
      <c r="D60" s="15" t="s">
        <v>30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2</v>
      </c>
      <c r="K60" s="28">
        <v>12</v>
      </c>
      <c r="L60" s="28">
        <v>15</v>
      </c>
      <c r="M60" s="15">
        <f t="shared" si="25"/>
        <v>29</v>
      </c>
      <c r="N60" s="19">
        <f t="shared" si="26"/>
        <v>3.7241379310344827</v>
      </c>
      <c r="O60" s="40">
        <f t="shared" si="27"/>
        <v>0.31034482758620574</v>
      </c>
      <c r="P60" s="28">
        <v>0</v>
      </c>
      <c r="Q60" s="28">
        <v>0</v>
      </c>
      <c r="R60" s="124" t="s">
        <v>669</v>
      </c>
    </row>
    <row r="61" spans="1:18" s="63" customFormat="1" ht="23.25">
      <c r="A61" s="20"/>
      <c r="B61" s="15" t="s">
        <v>199</v>
      </c>
      <c r="C61" s="15" t="s">
        <v>286</v>
      </c>
      <c r="D61" s="15" t="s">
        <v>30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29</v>
      </c>
      <c r="M61" s="15">
        <f t="shared" si="25"/>
        <v>29</v>
      </c>
      <c r="N61" s="19">
        <f t="shared" si="26"/>
        <v>4</v>
      </c>
      <c r="O61" s="40">
        <f>SQRT((16*L61+12.25*K61+9*J61+6.25*I61+4*H61+2.25*G61+F61)/M61-(N61^2))</f>
        <v>0</v>
      </c>
      <c r="P61" s="28">
        <v>0</v>
      </c>
      <c r="Q61" s="28">
        <v>0</v>
      </c>
      <c r="R61" s="124" t="s">
        <v>669</v>
      </c>
    </row>
    <row r="62" spans="1:18" s="63" customFormat="1" ht="23.25">
      <c r="A62" s="20"/>
      <c r="B62" s="15" t="s">
        <v>12</v>
      </c>
      <c r="C62" s="15" t="s">
        <v>242</v>
      </c>
      <c r="D62" s="15" t="s">
        <v>31</v>
      </c>
      <c r="E62" s="28">
        <v>15</v>
      </c>
      <c r="F62" s="28">
        <v>65</v>
      </c>
      <c r="G62" s="28">
        <v>116</v>
      </c>
      <c r="H62" s="28">
        <v>87</v>
      </c>
      <c r="I62" s="28">
        <v>67</v>
      </c>
      <c r="J62" s="28">
        <v>60</v>
      </c>
      <c r="K62" s="28">
        <v>58</v>
      </c>
      <c r="L62" s="28">
        <v>78</v>
      </c>
      <c r="M62" s="15">
        <f t="shared" si="25"/>
        <v>546</v>
      </c>
      <c r="N62" s="19">
        <f t="shared" si="26"/>
        <v>2.336080586080586</v>
      </c>
      <c r="O62" s="40">
        <f>SQRT((16*L62+12.25*K62+9*J62+6.25*I62+4*H62+2.25*G62+F62)/M62-(N62^2))</f>
        <v>1.0583517599164927</v>
      </c>
      <c r="P62" s="28">
        <v>0</v>
      </c>
      <c r="Q62" s="28">
        <v>0</v>
      </c>
      <c r="R62" s="124" t="s">
        <v>669</v>
      </c>
    </row>
    <row r="63" spans="1:28" s="63" customFormat="1" ht="23.25">
      <c r="A63" s="20"/>
      <c r="B63" s="15" t="s">
        <v>13</v>
      </c>
      <c r="C63" s="15" t="s">
        <v>320</v>
      </c>
      <c r="D63" s="15" t="s">
        <v>30</v>
      </c>
      <c r="E63" s="28">
        <v>15</v>
      </c>
      <c r="F63" s="28">
        <v>93</v>
      </c>
      <c r="G63" s="28">
        <v>98</v>
      </c>
      <c r="H63" s="28">
        <v>84</v>
      </c>
      <c r="I63" s="28">
        <v>48</v>
      </c>
      <c r="J63" s="28">
        <v>52</v>
      </c>
      <c r="K63" s="28">
        <v>32</v>
      </c>
      <c r="L63" s="28">
        <v>21</v>
      </c>
      <c r="M63" s="15">
        <f t="shared" si="25"/>
        <v>443</v>
      </c>
      <c r="N63" s="19">
        <f t="shared" si="26"/>
        <v>1.9864559819413092</v>
      </c>
      <c r="O63" s="40">
        <f>SQRT((16*L63+12.25*K63+9*J63+6.25*I63+4*H63+2.25*G63+F63)/M63-(N63^2))</f>
        <v>0.9471577249661686</v>
      </c>
      <c r="P63" s="28">
        <v>1</v>
      </c>
      <c r="Q63" s="28">
        <v>0</v>
      </c>
      <c r="R63" s="124" t="s">
        <v>669</v>
      </c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63" customFormat="1" ht="23.25">
      <c r="A64" s="20"/>
      <c r="B64" s="15" t="s">
        <v>200</v>
      </c>
      <c r="C64" s="15" t="s">
        <v>36</v>
      </c>
      <c r="D64" s="15" t="s">
        <v>30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9</v>
      </c>
      <c r="K64" s="28">
        <v>12</v>
      </c>
      <c r="L64" s="28">
        <v>8</v>
      </c>
      <c r="M64" s="15">
        <f t="shared" si="25"/>
        <v>29</v>
      </c>
      <c r="N64" s="19">
        <f t="shared" si="26"/>
        <v>3.4827586206896552</v>
      </c>
      <c r="O64" s="40">
        <f t="shared" si="27"/>
        <v>0.3824322933244628</v>
      </c>
      <c r="P64" s="28">
        <v>0</v>
      </c>
      <c r="Q64" s="28">
        <v>0</v>
      </c>
      <c r="R64" s="124" t="s">
        <v>669</v>
      </c>
      <c r="T64" s="47"/>
      <c r="U64" s="47"/>
      <c r="V64" s="47"/>
      <c r="W64" s="47"/>
      <c r="X64" s="47"/>
      <c r="Y64" s="47"/>
      <c r="Z64" s="47"/>
      <c r="AA64" s="47"/>
      <c r="AB64" s="47"/>
    </row>
    <row r="65" spans="1:28" s="63" customFormat="1" ht="23.25">
      <c r="A65" s="20"/>
      <c r="B65" s="16" t="s">
        <v>398</v>
      </c>
      <c r="C65" s="16" t="s">
        <v>399</v>
      </c>
      <c r="D65" s="16" t="s">
        <v>30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7</v>
      </c>
      <c r="L65" s="28">
        <v>22</v>
      </c>
      <c r="M65" s="15">
        <f t="shared" si="25"/>
        <v>29</v>
      </c>
      <c r="N65" s="19">
        <f t="shared" si="26"/>
        <v>3.8793103448275863</v>
      </c>
      <c r="O65" s="40">
        <f>SQRT((16*L65+12.25*K65+9*J65+6.25*I65+4*H65+2.25*G65+F65)/M65-(N65^2))</f>
        <v>0.2139598904481172</v>
      </c>
      <c r="P65" s="79">
        <v>0</v>
      </c>
      <c r="Q65" s="79">
        <v>0</v>
      </c>
      <c r="R65" s="124" t="s">
        <v>670</v>
      </c>
      <c r="T65" s="47"/>
      <c r="U65" s="47"/>
      <c r="V65" s="47"/>
      <c r="W65" s="47"/>
      <c r="X65" s="47"/>
      <c r="Y65" s="47"/>
      <c r="Z65" s="47"/>
      <c r="AA65" s="47"/>
      <c r="AB65" s="47"/>
    </row>
    <row r="66" spans="1:28" s="63" customFormat="1" ht="23.25">
      <c r="A66" s="20"/>
      <c r="B66" s="16" t="s">
        <v>118</v>
      </c>
      <c r="C66" s="15" t="s">
        <v>243</v>
      </c>
      <c r="D66" s="16" t="s">
        <v>31</v>
      </c>
      <c r="E66" s="28">
        <v>30</v>
      </c>
      <c r="F66" s="28">
        <v>19</v>
      </c>
      <c r="G66" s="28">
        <v>22</v>
      </c>
      <c r="H66" s="28">
        <v>69</v>
      </c>
      <c r="I66" s="28">
        <v>134</v>
      </c>
      <c r="J66" s="28">
        <v>107</v>
      </c>
      <c r="K66" s="28">
        <v>82</v>
      </c>
      <c r="L66" s="28">
        <v>76</v>
      </c>
      <c r="M66" s="15">
        <f t="shared" si="25"/>
        <v>539</v>
      </c>
      <c r="N66" s="19">
        <f t="shared" si="26"/>
        <v>2.666048237476809</v>
      </c>
      <c r="O66" s="40">
        <f>SQRT((16*L66+12.25*K66+9*J66+6.25*I66+4*H66+2.25*G66+F66)/M66-(N66^2))</f>
        <v>0.9957131516752054</v>
      </c>
      <c r="P66" s="79">
        <v>3</v>
      </c>
      <c r="Q66" s="79">
        <v>4</v>
      </c>
      <c r="R66" s="124" t="s">
        <v>670</v>
      </c>
      <c r="T66" s="47"/>
      <c r="U66" s="47"/>
      <c r="V66" s="47"/>
      <c r="W66" s="47"/>
      <c r="X66" s="47"/>
      <c r="Y66" s="47"/>
      <c r="Z66" s="47"/>
      <c r="AA66" s="47"/>
      <c r="AB66" s="47"/>
    </row>
    <row r="67" spans="1:28" s="63" customFormat="1" ht="23.25">
      <c r="A67" s="20"/>
      <c r="B67" s="16" t="s">
        <v>119</v>
      </c>
      <c r="C67" s="16" t="s">
        <v>321</v>
      </c>
      <c r="D67" s="16" t="s">
        <v>30</v>
      </c>
      <c r="E67" s="28">
        <v>34</v>
      </c>
      <c r="F67" s="28">
        <v>45</v>
      </c>
      <c r="G67" s="28">
        <v>56</v>
      </c>
      <c r="H67" s="28">
        <v>84</v>
      </c>
      <c r="I67" s="28">
        <v>89</v>
      </c>
      <c r="J67" s="28">
        <v>71</v>
      </c>
      <c r="K67" s="28">
        <v>39</v>
      </c>
      <c r="L67" s="28">
        <v>22</v>
      </c>
      <c r="M67" s="15">
        <f t="shared" si="25"/>
        <v>440</v>
      </c>
      <c r="N67" s="19">
        <f t="shared" si="26"/>
        <v>2.175</v>
      </c>
      <c r="O67" s="40">
        <f>SQRT((16*L67+12.25*K67+9*J67+6.25*I67+4*H67+2.25*G67+F67)/M67-(N67^2))</f>
        <v>1.011889546613392</v>
      </c>
      <c r="P67" s="79">
        <v>1</v>
      </c>
      <c r="Q67" s="79">
        <v>3</v>
      </c>
      <c r="R67" s="124" t="s">
        <v>670</v>
      </c>
      <c r="T67" s="47"/>
      <c r="U67" s="47"/>
      <c r="V67" s="47"/>
      <c r="W67" s="47"/>
      <c r="X67" s="47"/>
      <c r="Y67" s="47"/>
      <c r="Z67" s="47"/>
      <c r="AA67" s="47"/>
      <c r="AB67" s="47"/>
    </row>
    <row r="68" spans="1:28" s="63" customFormat="1" ht="23.25">
      <c r="A68" s="18"/>
      <c r="B68" s="15" t="s">
        <v>201</v>
      </c>
      <c r="C68" s="15" t="s">
        <v>36</v>
      </c>
      <c r="D68" s="15" t="s">
        <v>30</v>
      </c>
      <c r="E68" s="28">
        <v>0</v>
      </c>
      <c r="F68" s="28">
        <v>0</v>
      </c>
      <c r="G68" s="28">
        <v>0</v>
      </c>
      <c r="H68" s="28">
        <v>1</v>
      </c>
      <c r="I68" s="28">
        <v>2</v>
      </c>
      <c r="J68" s="28">
        <v>6</v>
      </c>
      <c r="K68" s="28">
        <v>6</v>
      </c>
      <c r="L68" s="28">
        <v>14</v>
      </c>
      <c r="M68" s="15">
        <f>SUM(E68:L68)</f>
        <v>29</v>
      </c>
      <c r="N68" s="19">
        <f>((4*L68)+(3.5*K68)+(3*J68)+(2.5*I68)+(2*H68)+(1.5*G68)+(F68))/M68</f>
        <v>3.5172413793103448</v>
      </c>
      <c r="O68" s="40">
        <f>SQRT((16*L68+12.25*K68+9*J68+6.25*I68+4*H68+2.25*G68+F68)/M68-(N68^2))</f>
        <v>0.5645070877153416</v>
      </c>
      <c r="P68" s="28">
        <v>0</v>
      </c>
      <c r="Q68" s="28">
        <v>0</v>
      </c>
      <c r="R68" s="124" t="s">
        <v>670</v>
      </c>
      <c r="T68" s="47"/>
      <c r="U68" s="47"/>
      <c r="V68" s="47"/>
      <c r="W68" s="47"/>
      <c r="X68" s="47"/>
      <c r="Y68" s="47"/>
      <c r="Z68" s="47"/>
      <c r="AA68" s="47"/>
      <c r="AB68" s="47"/>
    </row>
    <row r="69" spans="1:28" s="63" customFormat="1" ht="23.25">
      <c r="A69" s="43"/>
      <c r="B69" s="43"/>
      <c r="C69" s="43"/>
      <c r="D69" s="43"/>
      <c r="E69" s="103"/>
      <c r="F69" s="103"/>
      <c r="G69" s="103"/>
      <c r="H69" s="103"/>
      <c r="I69" s="103"/>
      <c r="J69" s="103"/>
      <c r="K69" s="103"/>
      <c r="L69" s="103"/>
      <c r="M69" s="43"/>
      <c r="N69" s="59"/>
      <c r="O69" s="37"/>
      <c r="P69" s="103"/>
      <c r="Q69" s="103"/>
      <c r="R69" s="156"/>
      <c r="T69" s="47"/>
      <c r="U69" s="47"/>
      <c r="V69" s="47"/>
      <c r="W69" s="47"/>
      <c r="X69" s="47"/>
      <c r="Y69" s="47"/>
      <c r="Z69" s="64"/>
      <c r="AA69" s="47"/>
      <c r="AB69" s="47"/>
    </row>
    <row r="70" spans="1:18" s="43" customFormat="1" ht="27">
      <c r="A70" s="187" t="s">
        <v>44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</row>
    <row r="71" spans="1:256" ht="27">
      <c r="A71" s="187" t="s">
        <v>599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23.25">
      <c r="A72" s="183" t="s">
        <v>22</v>
      </c>
      <c r="B72" s="183" t="s">
        <v>0</v>
      </c>
      <c r="C72" s="183" t="s">
        <v>32</v>
      </c>
      <c r="D72" s="183" t="s">
        <v>29</v>
      </c>
      <c r="E72" s="182" t="s">
        <v>17</v>
      </c>
      <c r="F72" s="182"/>
      <c r="G72" s="182"/>
      <c r="H72" s="182"/>
      <c r="I72" s="182"/>
      <c r="J72" s="182"/>
      <c r="K72" s="182"/>
      <c r="L72" s="182"/>
      <c r="M72" s="16" t="s">
        <v>16</v>
      </c>
      <c r="N72" s="179" t="s">
        <v>20</v>
      </c>
      <c r="O72" s="181" t="s">
        <v>21</v>
      </c>
      <c r="P72" s="68"/>
      <c r="Q72" s="68"/>
      <c r="R72" s="188" t="s">
        <v>3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18" ht="23.25">
      <c r="A73" s="183"/>
      <c r="B73" s="183"/>
      <c r="C73" s="183"/>
      <c r="D73" s="183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79"/>
      <c r="O73" s="181"/>
      <c r="P73" s="69" t="s">
        <v>1</v>
      </c>
      <c r="Q73" s="69" t="s">
        <v>2</v>
      </c>
      <c r="R73" s="188"/>
    </row>
    <row r="74" spans="1:18" ht="23.25">
      <c r="A74" s="18" t="s">
        <v>28</v>
      </c>
      <c r="B74" s="18" t="s">
        <v>341</v>
      </c>
      <c r="C74" s="18" t="s">
        <v>342</v>
      </c>
      <c r="D74" s="18" t="s">
        <v>30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3</v>
      </c>
      <c r="M74" s="18">
        <f aca="true" t="shared" si="28" ref="M74:M80">SUM(E74:L74)</f>
        <v>3</v>
      </c>
      <c r="N74" s="50">
        <f aca="true" t="shared" si="29" ref="N74:N80">((4*L74)+(3.5*K74)+(3*J74)+(2.5*I74)+(2*H74)+(1.5*G74)+(F74))/M74</f>
        <v>4</v>
      </c>
      <c r="O74" s="98">
        <f aca="true" t="shared" si="30" ref="O74:O80">SQRT((16*L74+12.25*K74+9*J74+6.25*I74+4*H74+2.25*G74+F74)/M74-(N74^2))</f>
        <v>0</v>
      </c>
      <c r="P74" s="97">
        <v>0</v>
      </c>
      <c r="Q74" s="97">
        <v>0</v>
      </c>
      <c r="R74" s="128" t="s">
        <v>675</v>
      </c>
    </row>
    <row r="75" spans="1:18" ht="23.25">
      <c r="A75" s="16"/>
      <c r="B75" s="15" t="s">
        <v>214</v>
      </c>
      <c r="C75" s="15" t="s">
        <v>262</v>
      </c>
      <c r="D75" s="15" t="s">
        <v>31</v>
      </c>
      <c r="E75" s="28">
        <v>14</v>
      </c>
      <c r="F75" s="28">
        <v>30</v>
      </c>
      <c r="G75" s="28">
        <v>13</v>
      </c>
      <c r="H75" s="28">
        <v>18</v>
      </c>
      <c r="I75" s="28">
        <v>124</v>
      </c>
      <c r="J75" s="28">
        <v>95</v>
      </c>
      <c r="K75" s="28">
        <v>76</v>
      </c>
      <c r="L75" s="28">
        <v>138</v>
      </c>
      <c r="M75" s="15">
        <f t="shared" si="28"/>
        <v>508</v>
      </c>
      <c r="N75" s="19">
        <f t="shared" si="29"/>
        <v>2.949803149606299</v>
      </c>
      <c r="O75" s="40">
        <f t="shared" si="30"/>
        <v>0.9720199565315484</v>
      </c>
      <c r="P75" s="97">
        <v>2</v>
      </c>
      <c r="Q75" s="97">
        <v>0</v>
      </c>
      <c r="R75" s="124" t="s">
        <v>675</v>
      </c>
    </row>
    <row r="76" spans="1:18" ht="23.25">
      <c r="A76" s="20"/>
      <c r="B76" s="15" t="s">
        <v>215</v>
      </c>
      <c r="C76" s="15" t="s">
        <v>677</v>
      </c>
      <c r="D76" s="15" t="s">
        <v>30</v>
      </c>
      <c r="E76" s="97">
        <v>15</v>
      </c>
      <c r="F76" s="97">
        <v>34</v>
      </c>
      <c r="G76" s="97">
        <v>23</v>
      </c>
      <c r="H76" s="97">
        <v>87</v>
      </c>
      <c r="I76" s="97">
        <v>68</v>
      </c>
      <c r="J76" s="97">
        <v>53</v>
      </c>
      <c r="K76" s="97">
        <v>41</v>
      </c>
      <c r="L76" s="97">
        <v>93</v>
      </c>
      <c r="M76" s="15">
        <f t="shared" si="28"/>
        <v>414</v>
      </c>
      <c r="N76" s="19">
        <f t="shared" si="29"/>
        <v>2.6256038647342996</v>
      </c>
      <c r="O76" s="40">
        <f t="shared" si="30"/>
        <v>1.0677175518895816</v>
      </c>
      <c r="P76" s="97">
        <v>1</v>
      </c>
      <c r="Q76" s="97">
        <v>0</v>
      </c>
      <c r="R76" s="124" t="s">
        <v>675</v>
      </c>
    </row>
    <row r="77" spans="1:18" ht="23.25">
      <c r="A77" s="20"/>
      <c r="B77" s="15" t="s">
        <v>343</v>
      </c>
      <c r="C77" s="15" t="s">
        <v>36</v>
      </c>
      <c r="D77" s="15" t="s">
        <v>30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30</v>
      </c>
      <c r="M77" s="15">
        <f t="shared" si="28"/>
        <v>30</v>
      </c>
      <c r="N77" s="19">
        <f t="shared" si="29"/>
        <v>4</v>
      </c>
      <c r="O77" s="40">
        <f t="shared" si="30"/>
        <v>0</v>
      </c>
      <c r="P77" s="97">
        <v>0</v>
      </c>
      <c r="Q77" s="97">
        <v>0</v>
      </c>
      <c r="R77" s="124" t="s">
        <v>675</v>
      </c>
    </row>
    <row r="78" spans="1:18" ht="23.25">
      <c r="A78" s="20"/>
      <c r="B78" s="15" t="s">
        <v>213</v>
      </c>
      <c r="C78" s="15" t="s">
        <v>263</v>
      </c>
      <c r="D78" s="15" t="s">
        <v>31</v>
      </c>
      <c r="E78" s="97">
        <v>24</v>
      </c>
      <c r="F78" s="97">
        <v>30</v>
      </c>
      <c r="G78" s="97">
        <v>12</v>
      </c>
      <c r="H78" s="97">
        <v>70</v>
      </c>
      <c r="I78" s="97">
        <v>115</v>
      </c>
      <c r="J78" s="97">
        <v>70</v>
      </c>
      <c r="K78" s="97">
        <v>51</v>
      </c>
      <c r="L78" s="97">
        <v>139</v>
      </c>
      <c r="M78" s="15">
        <f>SUM(E78:L78)</f>
        <v>511</v>
      </c>
      <c r="N78" s="19">
        <f>((4*L78)+(3.5*K78)+(3*J78)+(2.5*I78)+(2*H78)+(1.5*G78)+(F78))/M78</f>
        <v>2.7788649706457926</v>
      </c>
      <c r="O78" s="40">
        <f>SQRT((16*L78+12.25*K78+9*J78+6.25*I78+4*H78+2.25*G78+F78)/M78-(N78^2))</f>
        <v>1.0731665215339328</v>
      </c>
      <c r="P78" s="97">
        <v>1</v>
      </c>
      <c r="Q78" s="97">
        <v>0</v>
      </c>
      <c r="R78" s="124" t="s">
        <v>676</v>
      </c>
    </row>
    <row r="79" spans="1:18" ht="23.25">
      <c r="A79" s="20"/>
      <c r="B79" s="15" t="s">
        <v>546</v>
      </c>
      <c r="C79" s="15" t="s">
        <v>678</v>
      </c>
      <c r="D79" s="15" t="s">
        <v>30</v>
      </c>
      <c r="E79" s="97">
        <v>22</v>
      </c>
      <c r="F79" s="97">
        <v>56</v>
      </c>
      <c r="G79" s="97">
        <v>54</v>
      </c>
      <c r="H79" s="97">
        <v>97</v>
      </c>
      <c r="I79" s="97">
        <v>88</v>
      </c>
      <c r="J79" s="97">
        <v>29</v>
      </c>
      <c r="K79" s="97">
        <v>19</v>
      </c>
      <c r="L79" s="97">
        <v>50</v>
      </c>
      <c r="M79" s="15">
        <f t="shared" si="28"/>
        <v>415</v>
      </c>
      <c r="N79" s="19">
        <f t="shared" si="29"/>
        <v>2.1795180722891567</v>
      </c>
      <c r="O79" s="40">
        <f t="shared" si="30"/>
        <v>1.0271916370920988</v>
      </c>
      <c r="P79" s="97">
        <v>1</v>
      </c>
      <c r="Q79" s="97">
        <v>0</v>
      </c>
      <c r="R79" s="124" t="s">
        <v>676</v>
      </c>
    </row>
    <row r="80" spans="1:18" ht="23.25">
      <c r="A80" s="182" t="s">
        <v>41</v>
      </c>
      <c r="B80" s="182"/>
      <c r="C80" s="182"/>
      <c r="D80" s="182"/>
      <c r="E80" s="25">
        <f aca="true" t="shared" si="31" ref="E80:L80">SUM(E51:E68,E74:E79)</f>
        <v>339</v>
      </c>
      <c r="F80" s="25">
        <f t="shared" si="31"/>
        <v>644</v>
      </c>
      <c r="G80" s="25">
        <f t="shared" si="31"/>
        <v>671</v>
      </c>
      <c r="H80" s="25">
        <f t="shared" si="31"/>
        <v>1029</v>
      </c>
      <c r="I80" s="25">
        <f t="shared" si="31"/>
        <v>977</v>
      </c>
      <c r="J80" s="25">
        <f t="shared" si="31"/>
        <v>735</v>
      </c>
      <c r="K80" s="25">
        <f t="shared" si="31"/>
        <v>519</v>
      </c>
      <c r="L80" s="25">
        <f t="shared" si="31"/>
        <v>869</v>
      </c>
      <c r="M80" s="70">
        <f t="shared" si="28"/>
        <v>5783</v>
      </c>
      <c r="N80" s="19">
        <f t="shared" si="29"/>
        <v>2.360107210790247</v>
      </c>
      <c r="O80" s="40">
        <f t="shared" si="30"/>
        <v>1.1034057234205112</v>
      </c>
      <c r="P80" s="25">
        <f>SUM(P51:P68,P74:P79)</f>
        <v>14</v>
      </c>
      <c r="Q80" s="25">
        <f>SUM(Q51:Q68,Q74:Q79)</f>
        <v>11</v>
      </c>
      <c r="R80" s="129"/>
    </row>
    <row r="81" spans="1:18" ht="21.75">
      <c r="A81" s="182" t="s">
        <v>43</v>
      </c>
      <c r="B81" s="182"/>
      <c r="C81" s="182"/>
      <c r="D81" s="182"/>
      <c r="E81" s="19">
        <f aca="true" t="shared" si="32" ref="E81:L81">(E80*100)/$M80</f>
        <v>5.86200933771399</v>
      </c>
      <c r="F81" s="19">
        <f t="shared" si="32"/>
        <v>11.13608853536227</v>
      </c>
      <c r="G81" s="19">
        <f t="shared" si="32"/>
        <v>11.602974234826215</v>
      </c>
      <c r="H81" s="19">
        <f t="shared" si="32"/>
        <v>17.793532768459276</v>
      </c>
      <c r="I81" s="19">
        <f t="shared" si="32"/>
        <v>16.894345495417603</v>
      </c>
      <c r="J81" s="19">
        <f t="shared" si="32"/>
        <v>12.709666263185198</v>
      </c>
      <c r="K81" s="19">
        <f t="shared" si="32"/>
        <v>8.97458066747363</v>
      </c>
      <c r="L81" s="19">
        <f t="shared" si="32"/>
        <v>15.02680269756182</v>
      </c>
      <c r="M81" s="19">
        <f>((M80-(P80+Q80))*100)/$M80</f>
        <v>99.56769842642227</v>
      </c>
      <c r="N81" s="27" t="s">
        <v>18</v>
      </c>
      <c r="O81" s="38" t="s">
        <v>18</v>
      </c>
      <c r="P81" s="19">
        <f>(P80*100)/$M80</f>
        <v>0.2420888812035276</v>
      </c>
      <c r="Q81" s="19">
        <f>(Q80*100)/$M80</f>
        <v>0.19021269237420024</v>
      </c>
      <c r="R81" s="121"/>
    </row>
    <row r="82" spans="1:18" ht="23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9"/>
      <c r="P82" s="5"/>
      <c r="Q82" s="5"/>
      <c r="R82" s="122"/>
    </row>
    <row r="83" spans="1:18" ht="23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9"/>
      <c r="P83" s="5"/>
      <c r="Q83" s="5"/>
      <c r="R83" s="122"/>
    </row>
    <row r="130" ht="17.25" customHeight="1"/>
  </sheetData>
  <sheetProtection/>
  <mergeCells count="44">
    <mergeCell ref="O3:O4"/>
    <mergeCell ref="R3:R4"/>
    <mergeCell ref="O26:O27"/>
    <mergeCell ref="R26:R27"/>
    <mergeCell ref="C3:C4"/>
    <mergeCell ref="D3:D4"/>
    <mergeCell ref="A41:D41"/>
    <mergeCell ref="A42:D42"/>
    <mergeCell ref="A24:R24"/>
    <mergeCell ref="A25:R25"/>
    <mergeCell ref="A26:A27"/>
    <mergeCell ref="B26:B27"/>
    <mergeCell ref="C26:C27"/>
    <mergeCell ref="D26:D27"/>
    <mergeCell ref="E26:L26"/>
    <mergeCell ref="N26:N27"/>
    <mergeCell ref="A81:D81"/>
    <mergeCell ref="A49:A50"/>
    <mergeCell ref="B49:B50"/>
    <mergeCell ref="C49:C50"/>
    <mergeCell ref="D49:D50"/>
    <mergeCell ref="E72:L72"/>
    <mergeCell ref="A70:R70"/>
    <mergeCell ref="A71:R71"/>
    <mergeCell ref="A72:A73"/>
    <mergeCell ref="B72:B73"/>
    <mergeCell ref="R49:R50"/>
    <mergeCell ref="A80:D80"/>
    <mergeCell ref="O72:O73"/>
    <mergeCell ref="R72:R73"/>
    <mergeCell ref="C72:C73"/>
    <mergeCell ref="D72:D73"/>
    <mergeCell ref="O49:O50"/>
    <mergeCell ref="N72:N73"/>
    <mergeCell ref="A1:R1"/>
    <mergeCell ref="A2:R2"/>
    <mergeCell ref="A47:R47"/>
    <mergeCell ref="A48:R48"/>
    <mergeCell ref="E49:L49"/>
    <mergeCell ref="N49:N50"/>
    <mergeCell ref="A3:A4"/>
    <mergeCell ref="B3:B4"/>
    <mergeCell ref="E3:L3"/>
    <mergeCell ref="N3:N4"/>
  </mergeCells>
  <printOptions/>
  <pageMargins left="0.8" right="0.4" top="0.54" bottom="0.45" header="0.5" footer="0.3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zoomScalePageLayoutView="0" workbookViewId="0" topLeftCell="A113">
      <selection activeCell="U116" sqref="U116"/>
    </sheetView>
  </sheetViews>
  <sheetFormatPr defaultColWidth="9.140625" defaultRowHeight="12.75"/>
  <cols>
    <col min="1" max="1" width="8.28125" style="3" bestFit="1" customWidth="1"/>
    <col min="2" max="2" width="7.8515625" style="3" bestFit="1" customWidth="1"/>
    <col min="3" max="3" width="22.8515625" style="3" bestFit="1" customWidth="1"/>
    <col min="4" max="4" width="10.7109375" style="3" bestFit="1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customWidth="1"/>
    <col min="15" max="15" width="7.28125" style="42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  <col min="33" max="33" width="12.00390625" style="0" customWidth="1"/>
  </cols>
  <sheetData>
    <row r="1" spans="1:18" s="106" customFormat="1" ht="24" customHeight="1">
      <c r="A1" s="184" t="s">
        <v>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06" customFormat="1" ht="24.75" customHeight="1">
      <c r="A2" s="184" t="s">
        <v>598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7" customFormat="1" ht="21" customHeight="1">
      <c r="A3" s="183" t="s">
        <v>22</v>
      </c>
      <c r="B3" s="183" t="s">
        <v>0</v>
      </c>
      <c r="C3" s="183" t="s">
        <v>32</v>
      </c>
      <c r="D3" s="183" t="s">
        <v>29</v>
      </c>
      <c r="E3" s="182" t="s">
        <v>17</v>
      </c>
      <c r="F3" s="182"/>
      <c r="G3" s="182"/>
      <c r="H3" s="182"/>
      <c r="I3" s="182"/>
      <c r="J3" s="182"/>
      <c r="K3" s="182"/>
      <c r="L3" s="182"/>
      <c r="M3" s="16" t="s">
        <v>16</v>
      </c>
      <c r="N3" s="183" t="s">
        <v>20</v>
      </c>
      <c r="O3" s="190" t="s">
        <v>21</v>
      </c>
      <c r="P3" s="191" t="s">
        <v>1</v>
      </c>
      <c r="Q3" s="193" t="s">
        <v>2</v>
      </c>
      <c r="R3" s="183" t="s">
        <v>3</v>
      </c>
    </row>
    <row r="4" spans="1:32" s="17" customFormat="1" ht="19.5" customHeight="1">
      <c r="A4" s="183"/>
      <c r="B4" s="183"/>
      <c r="C4" s="183"/>
      <c r="D4" s="183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83"/>
      <c r="O4" s="190"/>
      <c r="P4" s="192"/>
      <c r="Q4" s="194"/>
      <c r="R4" s="183"/>
      <c r="V4" s="17">
        <v>0</v>
      </c>
      <c r="W4" s="17">
        <v>1</v>
      </c>
      <c r="X4" s="17">
        <v>1.5</v>
      </c>
      <c r="Y4" s="17">
        <v>2</v>
      </c>
      <c r="Z4" s="17">
        <v>2.5</v>
      </c>
      <c r="AA4" s="17">
        <v>3</v>
      </c>
      <c r="AB4" s="17">
        <v>3.5</v>
      </c>
      <c r="AC4" s="17">
        <v>4</v>
      </c>
      <c r="AD4" s="17" t="s">
        <v>41</v>
      </c>
      <c r="AE4" s="17" t="s">
        <v>1</v>
      </c>
      <c r="AF4" s="17" t="s">
        <v>2</v>
      </c>
    </row>
    <row r="5" spans="1:33" s="17" customFormat="1" ht="21.75">
      <c r="A5" s="15" t="s">
        <v>23</v>
      </c>
      <c r="B5" s="15" t="s">
        <v>371</v>
      </c>
      <c r="C5" s="15" t="s">
        <v>372</v>
      </c>
      <c r="D5" s="15" t="s">
        <v>30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30</v>
      </c>
      <c r="M5" s="15">
        <f aca="true" t="shared" si="0" ref="M5:M18">SUM(E5:L5)</f>
        <v>30</v>
      </c>
      <c r="N5" s="19">
        <f aca="true" t="shared" si="1" ref="N5:N18">((4*L5)+(3.5*K5)+(3*J5)+(2.5*I5)+(2*H5)+(1.5*G5)+(F5))/M5</f>
        <v>4</v>
      </c>
      <c r="O5" s="35">
        <f aca="true" t="shared" si="2" ref="O5:O18">SQRT((16*L5+12.25*K5+9*J5+6.25*I5+4*H5+2.25*G5+F5)/M5-(N5^2))</f>
        <v>0</v>
      </c>
      <c r="P5" s="15">
        <v>0</v>
      </c>
      <c r="Q5" s="15">
        <v>0</v>
      </c>
      <c r="R5" s="15" t="s">
        <v>601</v>
      </c>
      <c r="U5" s="17" t="s">
        <v>23</v>
      </c>
      <c r="V5" s="17">
        <f aca="true" t="shared" si="3" ref="V5:AC5">SUM(E5:E11)</f>
        <v>119</v>
      </c>
      <c r="W5" s="17">
        <f t="shared" si="3"/>
        <v>146</v>
      </c>
      <c r="X5" s="17">
        <f t="shared" si="3"/>
        <v>114</v>
      </c>
      <c r="Y5" s="17">
        <f t="shared" si="3"/>
        <v>149</v>
      </c>
      <c r="Z5" s="17">
        <f t="shared" si="3"/>
        <v>211</v>
      </c>
      <c r="AA5" s="17">
        <f t="shared" si="3"/>
        <v>247</v>
      </c>
      <c r="AB5" s="17">
        <f t="shared" si="3"/>
        <v>214</v>
      </c>
      <c r="AC5" s="17">
        <f t="shared" si="3"/>
        <v>469</v>
      </c>
      <c r="AD5" s="17">
        <f aca="true" t="shared" si="4" ref="AD5:AD10">SUM(V5:AC5)</f>
        <v>1669</v>
      </c>
      <c r="AE5" s="51">
        <f>SUM(P5:P11)</f>
        <v>0</v>
      </c>
      <c r="AF5" s="51">
        <f>SUM(Q5:Q11)</f>
        <v>0</v>
      </c>
      <c r="AG5" s="53">
        <f aca="true" t="shared" si="5" ref="AG5:AG10">((4*AC5)+(3.5*AB5)+(3*AA5)+(2.5*Z5)+(2*Y5)+(1.5*X5)+(W5))/AD5</f>
        <v>2.701318154583583</v>
      </c>
    </row>
    <row r="6" spans="1:33" s="17" customFormat="1" ht="21.75">
      <c r="A6" s="16"/>
      <c r="B6" s="15" t="s">
        <v>373</v>
      </c>
      <c r="C6" s="15" t="s">
        <v>374</v>
      </c>
      <c r="D6" s="15" t="s">
        <v>30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30</v>
      </c>
      <c r="M6" s="15">
        <f t="shared" si="0"/>
        <v>30</v>
      </c>
      <c r="N6" s="19">
        <f t="shared" si="1"/>
        <v>4</v>
      </c>
      <c r="O6" s="35">
        <f t="shared" si="2"/>
        <v>0</v>
      </c>
      <c r="P6" s="15">
        <v>0</v>
      </c>
      <c r="Q6" s="15">
        <v>0</v>
      </c>
      <c r="R6" s="15" t="s">
        <v>601</v>
      </c>
      <c r="U6" s="17" t="s">
        <v>24</v>
      </c>
      <c r="V6" s="17">
        <f aca="true" t="shared" si="6" ref="V6:AC6">SUM(E12:E18)</f>
        <v>87</v>
      </c>
      <c r="W6" s="17">
        <f t="shared" si="6"/>
        <v>85</v>
      </c>
      <c r="X6" s="17">
        <f t="shared" si="6"/>
        <v>80</v>
      </c>
      <c r="Y6" s="17">
        <f t="shared" si="6"/>
        <v>107</v>
      </c>
      <c r="Z6" s="17">
        <f t="shared" si="6"/>
        <v>161</v>
      </c>
      <c r="AA6" s="17">
        <f t="shared" si="6"/>
        <v>241</v>
      </c>
      <c r="AB6" s="17">
        <f t="shared" si="6"/>
        <v>246</v>
      </c>
      <c r="AC6" s="17">
        <f t="shared" si="6"/>
        <v>600</v>
      </c>
      <c r="AD6" s="17">
        <f t="shared" si="4"/>
        <v>1607</v>
      </c>
      <c r="AE6" s="51">
        <f>SUM(P12:P18)</f>
        <v>1</v>
      </c>
      <c r="AF6" s="51">
        <f>SUM(Q12:Q18)</f>
        <v>0</v>
      </c>
      <c r="AG6" s="53">
        <f t="shared" si="5"/>
        <v>2.9903546981953952</v>
      </c>
    </row>
    <row r="7" spans="1:33" s="17" customFormat="1" ht="21.75">
      <c r="A7" s="20"/>
      <c r="B7" s="15" t="s">
        <v>73</v>
      </c>
      <c r="C7" s="15" t="s">
        <v>375</v>
      </c>
      <c r="D7" s="15" t="s">
        <v>31</v>
      </c>
      <c r="E7" s="15">
        <v>30</v>
      </c>
      <c r="F7" s="15">
        <v>78</v>
      </c>
      <c r="G7" s="15">
        <v>79</v>
      </c>
      <c r="H7" s="15">
        <v>73</v>
      </c>
      <c r="I7" s="15">
        <v>103</v>
      </c>
      <c r="J7" s="15">
        <v>103</v>
      </c>
      <c r="K7" s="15">
        <v>58</v>
      </c>
      <c r="L7" s="15">
        <v>41</v>
      </c>
      <c r="M7" s="15">
        <f t="shared" si="0"/>
        <v>565</v>
      </c>
      <c r="N7" s="19">
        <f t="shared" si="1"/>
        <v>2.258407079646018</v>
      </c>
      <c r="O7" s="35">
        <f t="shared" si="2"/>
        <v>1.0333145965895865</v>
      </c>
      <c r="P7" s="15">
        <v>0</v>
      </c>
      <c r="Q7" s="15">
        <v>0</v>
      </c>
      <c r="R7" s="15" t="s">
        <v>601</v>
      </c>
      <c r="U7" s="17" t="s">
        <v>25</v>
      </c>
      <c r="V7" s="17">
        <f>SUM(E29:E37)</f>
        <v>18</v>
      </c>
      <c r="W7" s="17">
        <f aca="true" t="shared" si="7" ref="W7:AC7">SUM(F29:F37)</f>
        <v>127</v>
      </c>
      <c r="X7" s="17">
        <f t="shared" si="7"/>
        <v>110</v>
      </c>
      <c r="Y7" s="17">
        <f t="shared" si="7"/>
        <v>191</v>
      </c>
      <c r="Z7" s="17">
        <f t="shared" si="7"/>
        <v>195</v>
      </c>
      <c r="AA7" s="17">
        <f t="shared" si="7"/>
        <v>256</v>
      </c>
      <c r="AB7" s="17">
        <f t="shared" si="7"/>
        <v>181</v>
      </c>
      <c r="AC7" s="17">
        <f t="shared" si="7"/>
        <v>486</v>
      </c>
      <c r="AD7" s="17">
        <f t="shared" si="4"/>
        <v>1564</v>
      </c>
      <c r="AE7" s="51">
        <f>SUM(P29:P37)</f>
        <v>0</v>
      </c>
      <c r="AF7" s="51">
        <f>SUM(Q29:Q37)</f>
        <v>0</v>
      </c>
      <c r="AG7" s="53">
        <f t="shared" si="5"/>
        <v>2.881713554987212</v>
      </c>
    </row>
    <row r="8" spans="1:33" s="17" customFormat="1" ht="21.75">
      <c r="A8" s="20"/>
      <c r="B8" s="15" t="s">
        <v>74</v>
      </c>
      <c r="C8" s="15" t="s">
        <v>376</v>
      </c>
      <c r="D8" s="15" t="s">
        <v>30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15</v>
      </c>
      <c r="K8" s="15">
        <v>32</v>
      </c>
      <c r="L8" s="15">
        <v>179</v>
      </c>
      <c r="M8" s="15">
        <f t="shared" si="0"/>
        <v>226</v>
      </c>
      <c r="N8" s="19">
        <f t="shared" si="1"/>
        <v>3.8628318584070795</v>
      </c>
      <c r="O8" s="35">
        <f t="shared" si="2"/>
        <v>0.2880187709792015</v>
      </c>
      <c r="P8" s="15">
        <v>0</v>
      </c>
      <c r="Q8" s="15">
        <v>0</v>
      </c>
      <c r="R8" s="15" t="s">
        <v>601</v>
      </c>
      <c r="U8" s="17" t="s">
        <v>26</v>
      </c>
      <c r="V8" s="17">
        <f aca="true" t="shared" si="8" ref="V8:AC8">SUM(E51:E69)</f>
        <v>181</v>
      </c>
      <c r="W8" s="17">
        <f t="shared" si="8"/>
        <v>301</v>
      </c>
      <c r="X8" s="17">
        <f t="shared" si="8"/>
        <v>394</v>
      </c>
      <c r="Y8" s="17">
        <f t="shared" si="8"/>
        <v>492</v>
      </c>
      <c r="Z8" s="17">
        <f t="shared" si="8"/>
        <v>409</v>
      </c>
      <c r="AA8" s="17">
        <f t="shared" si="8"/>
        <v>416</v>
      </c>
      <c r="AB8" s="17">
        <f t="shared" si="8"/>
        <v>303</v>
      </c>
      <c r="AC8" s="17">
        <f t="shared" si="8"/>
        <v>443</v>
      </c>
      <c r="AD8" s="17">
        <f t="shared" si="4"/>
        <v>2939</v>
      </c>
      <c r="AE8" s="51">
        <f>SUM(P51:P69)</f>
        <v>2</v>
      </c>
      <c r="AF8" s="51">
        <f>SUM(Q51:Q69)</f>
        <v>0</v>
      </c>
      <c r="AG8" s="53">
        <f t="shared" si="5"/>
        <v>2.374617216740388</v>
      </c>
    </row>
    <row r="9" spans="1:33" s="17" customFormat="1" ht="21.75">
      <c r="A9" s="20"/>
      <c r="B9" s="15" t="s">
        <v>377</v>
      </c>
      <c r="C9" s="15" t="s">
        <v>378</v>
      </c>
      <c r="D9" s="15" t="s">
        <v>30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30</v>
      </c>
      <c r="M9" s="15">
        <f t="shared" si="0"/>
        <v>30</v>
      </c>
      <c r="N9" s="19">
        <f t="shared" si="1"/>
        <v>4</v>
      </c>
      <c r="O9" s="35">
        <f t="shared" si="2"/>
        <v>0</v>
      </c>
      <c r="P9" s="15">
        <v>0</v>
      </c>
      <c r="Q9" s="15">
        <v>0</v>
      </c>
      <c r="R9" s="15" t="s">
        <v>602</v>
      </c>
      <c r="U9" s="17" t="s">
        <v>27</v>
      </c>
      <c r="V9" s="17">
        <f aca="true" t="shared" si="9" ref="V9:AC9">SUM(E74:E89)</f>
        <v>98</v>
      </c>
      <c r="W9" s="17">
        <f t="shared" si="9"/>
        <v>188</v>
      </c>
      <c r="X9" s="17">
        <f t="shared" si="9"/>
        <v>291</v>
      </c>
      <c r="Y9" s="17">
        <f t="shared" si="9"/>
        <v>401</v>
      </c>
      <c r="Z9" s="17">
        <f t="shared" si="9"/>
        <v>525</v>
      </c>
      <c r="AA9" s="17">
        <f t="shared" si="9"/>
        <v>420</v>
      </c>
      <c r="AB9" s="17">
        <f t="shared" si="9"/>
        <v>285</v>
      </c>
      <c r="AC9" s="17">
        <f t="shared" si="9"/>
        <v>453</v>
      </c>
      <c r="AD9" s="17">
        <f t="shared" si="4"/>
        <v>2661</v>
      </c>
      <c r="AE9" s="51">
        <f>SUM(P74:P89)</f>
        <v>3</v>
      </c>
      <c r="AF9" s="51">
        <f>SUM(Q74:Q89)</f>
        <v>15</v>
      </c>
      <c r="AG9" s="53">
        <f t="shared" si="5"/>
        <v>2.5586245772266065</v>
      </c>
    </row>
    <row r="10" spans="1:33" s="17" customFormat="1" ht="21.75">
      <c r="A10" s="20"/>
      <c r="B10" s="15" t="s">
        <v>75</v>
      </c>
      <c r="C10" s="15" t="s">
        <v>379</v>
      </c>
      <c r="D10" s="15" t="s">
        <v>31</v>
      </c>
      <c r="E10" s="15">
        <v>89</v>
      </c>
      <c r="F10" s="15">
        <v>42</v>
      </c>
      <c r="G10" s="15">
        <v>32</v>
      </c>
      <c r="H10" s="15">
        <v>60</v>
      </c>
      <c r="I10" s="15">
        <v>92</v>
      </c>
      <c r="J10" s="15">
        <v>104</v>
      </c>
      <c r="K10" s="15">
        <v>76</v>
      </c>
      <c r="L10" s="15">
        <v>69</v>
      </c>
      <c r="M10" s="15">
        <f t="shared" si="0"/>
        <v>564</v>
      </c>
      <c r="N10" s="19">
        <f t="shared" si="1"/>
        <v>2.2943262411347516</v>
      </c>
      <c r="O10" s="35">
        <f t="shared" si="2"/>
        <v>1.2848971617455456</v>
      </c>
      <c r="P10" s="15">
        <v>0</v>
      </c>
      <c r="Q10" s="15">
        <v>0</v>
      </c>
      <c r="R10" s="15" t="s">
        <v>602</v>
      </c>
      <c r="U10" s="17" t="s">
        <v>28</v>
      </c>
      <c r="V10" s="17">
        <f aca="true" t="shared" si="10" ref="V10:AC10">SUM(E99:E110)</f>
        <v>85</v>
      </c>
      <c r="W10" s="17">
        <f t="shared" si="10"/>
        <v>49</v>
      </c>
      <c r="X10" s="17">
        <f t="shared" si="10"/>
        <v>110</v>
      </c>
      <c r="Y10" s="17">
        <f t="shared" si="10"/>
        <v>332</v>
      </c>
      <c r="Z10" s="17">
        <f t="shared" si="10"/>
        <v>360</v>
      </c>
      <c r="AA10" s="17">
        <f t="shared" si="10"/>
        <v>344</v>
      </c>
      <c r="AB10" s="17">
        <f t="shared" si="10"/>
        <v>201</v>
      </c>
      <c r="AC10" s="17">
        <f t="shared" si="10"/>
        <v>522</v>
      </c>
      <c r="AD10" s="17">
        <f t="shared" si="4"/>
        <v>2003</v>
      </c>
      <c r="AE10" s="51">
        <f>SUM(P99:P110)</f>
        <v>1</v>
      </c>
      <c r="AF10" s="51">
        <f>SUM(Q99:Q110)</f>
        <v>0</v>
      </c>
      <c r="AG10" s="53">
        <f t="shared" si="5"/>
        <v>2.7965551672491262</v>
      </c>
    </row>
    <row r="11" spans="1:18" s="17" customFormat="1" ht="21.75">
      <c r="A11" s="20"/>
      <c r="B11" s="15" t="s">
        <v>76</v>
      </c>
      <c r="C11" s="15" t="s">
        <v>380</v>
      </c>
      <c r="D11" s="15" t="s">
        <v>30</v>
      </c>
      <c r="E11" s="15">
        <v>0</v>
      </c>
      <c r="F11" s="15">
        <v>26</v>
      </c>
      <c r="G11" s="15">
        <v>3</v>
      </c>
      <c r="H11" s="15">
        <v>16</v>
      </c>
      <c r="I11" s="15">
        <v>16</v>
      </c>
      <c r="J11" s="15">
        <v>25</v>
      </c>
      <c r="K11" s="15">
        <v>48</v>
      </c>
      <c r="L11" s="15">
        <v>90</v>
      </c>
      <c r="M11" s="15">
        <f t="shared" si="0"/>
        <v>224</v>
      </c>
      <c r="N11" s="19">
        <f t="shared" si="1"/>
        <v>3.1495535714285716</v>
      </c>
      <c r="O11" s="35">
        <f t="shared" si="2"/>
        <v>1.0083135570213055</v>
      </c>
      <c r="P11" s="15">
        <v>0</v>
      </c>
      <c r="Q11" s="15">
        <v>0</v>
      </c>
      <c r="R11" s="15" t="s">
        <v>602</v>
      </c>
    </row>
    <row r="12" spans="1:18" s="17" customFormat="1" ht="21.75">
      <c r="A12" s="15" t="s">
        <v>24</v>
      </c>
      <c r="B12" s="15" t="s">
        <v>431</v>
      </c>
      <c r="C12" s="152" t="s">
        <v>627</v>
      </c>
      <c r="D12" s="15" t="s">
        <v>30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29</v>
      </c>
      <c r="M12" s="15">
        <f t="shared" si="0"/>
        <v>29</v>
      </c>
      <c r="N12" s="19">
        <f t="shared" si="1"/>
        <v>4</v>
      </c>
      <c r="O12" s="35">
        <f t="shared" si="2"/>
        <v>0</v>
      </c>
      <c r="P12" s="15">
        <v>0</v>
      </c>
      <c r="Q12" s="15">
        <v>0</v>
      </c>
      <c r="R12" s="15" t="s">
        <v>619</v>
      </c>
    </row>
    <row r="13" spans="1:33" s="17" customFormat="1" ht="21.75">
      <c r="A13" s="16"/>
      <c r="B13" s="15" t="s">
        <v>432</v>
      </c>
      <c r="C13" s="152" t="s">
        <v>433</v>
      </c>
      <c r="D13" s="15" t="s">
        <v>30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29</v>
      </c>
      <c r="M13" s="15">
        <f t="shared" si="0"/>
        <v>29</v>
      </c>
      <c r="N13" s="19">
        <f t="shared" si="1"/>
        <v>4</v>
      </c>
      <c r="O13" s="35">
        <f t="shared" si="2"/>
        <v>0</v>
      </c>
      <c r="P13" s="15">
        <v>0</v>
      </c>
      <c r="Q13" s="15">
        <v>0</v>
      </c>
      <c r="R13" s="15" t="s">
        <v>619</v>
      </c>
      <c r="U13" s="59" t="s">
        <v>62</v>
      </c>
      <c r="V13" s="133">
        <f aca="true" t="shared" si="11" ref="V13:AF13">SUM(V5:V7)</f>
        <v>224</v>
      </c>
      <c r="W13" s="133">
        <f t="shared" si="11"/>
        <v>358</v>
      </c>
      <c r="X13" s="133">
        <f t="shared" si="11"/>
        <v>304</v>
      </c>
      <c r="Y13" s="133">
        <f t="shared" si="11"/>
        <v>447</v>
      </c>
      <c r="Z13" s="133">
        <f t="shared" si="11"/>
        <v>567</v>
      </c>
      <c r="AA13" s="133">
        <f t="shared" si="11"/>
        <v>744</v>
      </c>
      <c r="AB13" s="133">
        <f t="shared" si="11"/>
        <v>641</v>
      </c>
      <c r="AC13" s="133">
        <f t="shared" si="11"/>
        <v>1555</v>
      </c>
      <c r="AD13" s="43">
        <f t="shared" si="11"/>
        <v>4840</v>
      </c>
      <c r="AE13" s="43">
        <f t="shared" si="11"/>
        <v>1</v>
      </c>
      <c r="AF13" s="43">
        <f t="shared" si="11"/>
        <v>0</v>
      </c>
      <c r="AG13" s="53">
        <f>((4*AC13)+(3.5*AB13)+(3*AA13)+(2.5*Z13)+(2*Y13)+(1.5*X13)+(W13))/AD13</f>
        <v>2.8555785123966944</v>
      </c>
    </row>
    <row r="14" spans="1:33" s="17" customFormat="1" ht="21.75">
      <c r="A14" s="20"/>
      <c r="B14" s="15" t="s">
        <v>120</v>
      </c>
      <c r="C14" s="15" t="s">
        <v>250</v>
      </c>
      <c r="D14" s="15" t="s">
        <v>31</v>
      </c>
      <c r="E14" s="15">
        <v>28</v>
      </c>
      <c r="F14" s="15">
        <v>41</v>
      </c>
      <c r="G14" s="15">
        <v>41</v>
      </c>
      <c r="H14" s="15">
        <v>47</v>
      </c>
      <c r="I14" s="15">
        <v>96</v>
      </c>
      <c r="J14" s="15">
        <v>126</v>
      </c>
      <c r="K14" s="15">
        <v>71</v>
      </c>
      <c r="L14" s="15">
        <v>98</v>
      </c>
      <c r="M14" s="15">
        <f t="shared" si="0"/>
        <v>548</v>
      </c>
      <c r="N14" s="19">
        <f t="shared" si="1"/>
        <v>2.6551094890510947</v>
      </c>
      <c r="O14" s="35">
        <f t="shared" si="2"/>
        <v>1.0720535017618689</v>
      </c>
      <c r="P14" s="15">
        <v>0</v>
      </c>
      <c r="Q14" s="15">
        <v>0</v>
      </c>
      <c r="R14" s="15" t="s">
        <v>619</v>
      </c>
      <c r="U14" s="63" t="s">
        <v>63</v>
      </c>
      <c r="V14" s="134">
        <f aca="true" t="shared" si="12" ref="V14:AF14">SUM(V8:V9)</f>
        <v>279</v>
      </c>
      <c r="W14" s="134">
        <f t="shared" si="12"/>
        <v>489</v>
      </c>
      <c r="X14" s="134">
        <f t="shared" si="12"/>
        <v>685</v>
      </c>
      <c r="Y14" s="134">
        <f t="shared" si="12"/>
        <v>893</v>
      </c>
      <c r="Z14" s="134">
        <f t="shared" si="12"/>
        <v>934</v>
      </c>
      <c r="AA14" s="134">
        <f t="shared" si="12"/>
        <v>836</v>
      </c>
      <c r="AB14" s="134">
        <f t="shared" si="12"/>
        <v>588</v>
      </c>
      <c r="AC14" s="134">
        <f t="shared" si="12"/>
        <v>896</v>
      </c>
      <c r="AD14" s="134">
        <f t="shared" si="12"/>
        <v>5600</v>
      </c>
      <c r="AE14" s="43">
        <f t="shared" si="12"/>
        <v>5</v>
      </c>
      <c r="AF14" s="43">
        <f t="shared" si="12"/>
        <v>15</v>
      </c>
      <c r="AG14" s="53">
        <f>((4*AC14)+(3.5*AB14)+(3*AA14)+(2.5*Z14)+(2*Y14)+(1.5*X14)+(W14))/AD14</f>
        <v>2.4620535714285716</v>
      </c>
    </row>
    <row r="15" spans="1:33" s="17" customFormat="1" ht="21.75">
      <c r="A15" s="20"/>
      <c r="B15" s="15" t="s">
        <v>121</v>
      </c>
      <c r="C15" s="152" t="s">
        <v>251</v>
      </c>
      <c r="D15" s="15" t="s">
        <v>30</v>
      </c>
      <c r="E15" s="15">
        <v>1</v>
      </c>
      <c r="F15" s="15">
        <v>3</v>
      </c>
      <c r="G15" s="15">
        <v>3</v>
      </c>
      <c r="H15" s="15">
        <v>7</v>
      </c>
      <c r="I15" s="15">
        <v>21</v>
      </c>
      <c r="J15" s="15">
        <v>32</v>
      </c>
      <c r="K15" s="15">
        <v>35</v>
      </c>
      <c r="L15" s="15">
        <v>110</v>
      </c>
      <c r="M15" s="15">
        <f t="shared" si="0"/>
        <v>212</v>
      </c>
      <c r="N15" s="19">
        <f t="shared" si="1"/>
        <v>3.455188679245283</v>
      </c>
      <c r="O15" s="35">
        <f t="shared" si="2"/>
        <v>0.7359510996009975</v>
      </c>
      <c r="P15" s="15">
        <v>0</v>
      </c>
      <c r="Q15" s="15">
        <v>0</v>
      </c>
      <c r="R15" s="15" t="s">
        <v>619</v>
      </c>
      <c r="U15" s="17" t="s">
        <v>64</v>
      </c>
      <c r="V15" s="135">
        <f aca="true" t="shared" si="13" ref="V15:AF15">SUM(V13:V14)</f>
        <v>503</v>
      </c>
      <c r="W15" s="135">
        <f t="shared" si="13"/>
        <v>847</v>
      </c>
      <c r="X15" s="135">
        <f t="shared" si="13"/>
        <v>989</v>
      </c>
      <c r="Y15" s="135">
        <f t="shared" si="13"/>
        <v>1340</v>
      </c>
      <c r="Z15" s="135">
        <f t="shared" si="13"/>
        <v>1501</v>
      </c>
      <c r="AA15" s="135">
        <f t="shared" si="13"/>
        <v>1580</v>
      </c>
      <c r="AB15" s="135">
        <f t="shared" si="13"/>
        <v>1229</v>
      </c>
      <c r="AC15" s="136">
        <f t="shared" si="13"/>
        <v>2451</v>
      </c>
      <c r="AD15" s="51">
        <f t="shared" si="13"/>
        <v>10440</v>
      </c>
      <c r="AE15" s="51">
        <f t="shared" si="13"/>
        <v>6</v>
      </c>
      <c r="AF15" s="51">
        <f t="shared" si="13"/>
        <v>15</v>
      </c>
      <c r="AG15" s="53">
        <f>((4*AC15)+(3.5*AB15)+(3*AA15)+(2.5*Z15)+(2*Y15)+(1.5*X15)+(W15))/AD15</f>
        <v>2.644492337164751</v>
      </c>
    </row>
    <row r="16" spans="1:20" s="17" customFormat="1" ht="21.75">
      <c r="A16" s="20"/>
      <c r="B16" s="15" t="s">
        <v>434</v>
      </c>
      <c r="C16" s="130" t="s">
        <v>628</v>
      </c>
      <c r="D16" s="15" t="s">
        <v>30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29</v>
      </c>
      <c r="M16" s="15">
        <f t="shared" si="0"/>
        <v>29</v>
      </c>
      <c r="N16" s="19">
        <f t="shared" si="1"/>
        <v>4</v>
      </c>
      <c r="O16" s="35">
        <f t="shared" si="2"/>
        <v>0</v>
      </c>
      <c r="P16" s="15">
        <v>0</v>
      </c>
      <c r="Q16" s="15">
        <v>0</v>
      </c>
      <c r="R16" s="15" t="s">
        <v>626</v>
      </c>
      <c r="T16" s="43"/>
    </row>
    <row r="17" spans="1:32" s="17" customFormat="1" ht="21.75">
      <c r="A17" s="20"/>
      <c r="B17" s="15" t="s">
        <v>122</v>
      </c>
      <c r="C17" s="15" t="s">
        <v>252</v>
      </c>
      <c r="D17" s="15" t="s">
        <v>31</v>
      </c>
      <c r="E17" s="15">
        <v>58</v>
      </c>
      <c r="F17" s="15">
        <v>41</v>
      </c>
      <c r="G17" s="15">
        <v>34</v>
      </c>
      <c r="H17" s="15">
        <v>49</v>
      </c>
      <c r="I17" s="15">
        <v>35</v>
      </c>
      <c r="J17" s="15">
        <v>63</v>
      </c>
      <c r="K17" s="15">
        <v>104</v>
      </c>
      <c r="L17" s="15">
        <v>164</v>
      </c>
      <c r="M17" s="15">
        <f t="shared" si="0"/>
        <v>548</v>
      </c>
      <c r="N17" s="19">
        <f t="shared" si="1"/>
        <v>2.7125912408759123</v>
      </c>
      <c r="O17" s="35">
        <f t="shared" si="2"/>
        <v>1.3269958941115723</v>
      </c>
      <c r="P17" s="15">
        <v>1</v>
      </c>
      <c r="Q17" s="15">
        <v>0</v>
      </c>
      <c r="R17" s="15" t="s">
        <v>626</v>
      </c>
      <c r="T17" s="43"/>
      <c r="U17" s="43" t="s">
        <v>18</v>
      </c>
      <c r="V17" s="43"/>
      <c r="W17" s="43"/>
      <c r="X17" s="43"/>
      <c r="Y17" s="43"/>
      <c r="Z17" s="43"/>
      <c r="AA17" s="43"/>
      <c r="AB17" s="43"/>
      <c r="AC17" s="63"/>
      <c r="AD17" s="63"/>
      <c r="AE17" s="63"/>
      <c r="AF17" s="63"/>
    </row>
    <row r="18" spans="1:32" s="17" customFormat="1" ht="21.75">
      <c r="A18" s="18"/>
      <c r="B18" s="15" t="s">
        <v>123</v>
      </c>
      <c r="C18" s="15" t="s">
        <v>253</v>
      </c>
      <c r="D18" s="15" t="s">
        <v>30</v>
      </c>
      <c r="E18" s="15">
        <v>0</v>
      </c>
      <c r="F18" s="15">
        <v>0</v>
      </c>
      <c r="G18" s="15">
        <v>2</v>
      </c>
      <c r="H18" s="15">
        <v>4</v>
      </c>
      <c r="I18" s="15">
        <v>9</v>
      </c>
      <c r="J18" s="15">
        <v>20</v>
      </c>
      <c r="K18" s="15">
        <v>36</v>
      </c>
      <c r="L18" s="15">
        <v>141</v>
      </c>
      <c r="M18" s="15">
        <f t="shared" si="0"/>
        <v>212</v>
      </c>
      <c r="N18" s="19">
        <f t="shared" si="1"/>
        <v>3.6957547169811322</v>
      </c>
      <c r="O18" s="35">
        <f t="shared" si="2"/>
        <v>0.5236220877499684</v>
      </c>
      <c r="P18" s="15">
        <v>0</v>
      </c>
      <c r="Q18" s="15">
        <v>0</v>
      </c>
      <c r="R18" s="15" t="s">
        <v>626</v>
      </c>
      <c r="T18" s="43"/>
      <c r="U18" s="43"/>
      <c r="V18" s="43"/>
      <c r="W18" s="43"/>
      <c r="X18" s="43"/>
      <c r="Y18" s="43"/>
      <c r="Z18" s="43"/>
      <c r="AA18" s="43"/>
      <c r="AB18" s="43"/>
      <c r="AC18" s="63"/>
      <c r="AD18" s="63"/>
      <c r="AE18" s="63"/>
      <c r="AF18" s="63"/>
    </row>
    <row r="19" spans="1:32" s="17" customFormat="1" ht="21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3"/>
      <c r="O19" s="84"/>
      <c r="P19" s="81"/>
      <c r="Q19" s="81"/>
      <c r="R19" s="81"/>
      <c r="T19" s="43"/>
      <c r="U19" s="43"/>
      <c r="V19" s="43"/>
      <c r="W19" s="43"/>
      <c r="X19" s="43"/>
      <c r="Y19" s="43"/>
      <c r="Z19" s="43"/>
      <c r="AA19" s="43"/>
      <c r="AB19" s="43"/>
      <c r="AC19" s="63"/>
      <c r="AD19" s="63"/>
      <c r="AE19" s="63"/>
      <c r="AF19" s="63"/>
    </row>
    <row r="20" spans="1:32" s="17" customFormat="1" ht="21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9"/>
      <c r="O20" s="60"/>
      <c r="P20" s="43"/>
      <c r="Q20" s="43"/>
      <c r="R20" s="43"/>
      <c r="T20" s="43"/>
      <c r="U20" s="43"/>
      <c r="V20" s="43"/>
      <c r="W20" s="43"/>
      <c r="X20" s="43"/>
      <c r="Y20" s="43"/>
      <c r="Z20" s="43"/>
      <c r="AA20" s="43"/>
      <c r="AB20" s="43"/>
      <c r="AC20" s="63"/>
      <c r="AD20" s="63"/>
      <c r="AE20" s="63"/>
      <c r="AF20" s="63"/>
    </row>
    <row r="21" spans="1:32" s="17" customFormat="1" ht="21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9"/>
      <c r="O21" s="60"/>
      <c r="P21" s="43"/>
      <c r="Q21" s="43"/>
      <c r="R21" s="43"/>
      <c r="T21" s="43"/>
      <c r="U21" s="43"/>
      <c r="V21" s="43"/>
      <c r="W21" s="43"/>
      <c r="X21" s="43"/>
      <c r="Y21" s="43"/>
      <c r="Z21" s="43"/>
      <c r="AA21" s="43"/>
      <c r="AB21" s="43"/>
      <c r="AC21" s="63"/>
      <c r="AD21" s="63"/>
      <c r="AE21" s="63"/>
      <c r="AF21" s="63"/>
    </row>
    <row r="22" spans="1:32" s="17" customFormat="1" ht="21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59"/>
      <c r="O22" s="60"/>
      <c r="P22" s="43"/>
      <c r="Q22" s="43"/>
      <c r="R22" s="43"/>
      <c r="T22" s="43"/>
      <c r="U22" s="43"/>
      <c r="V22" s="43"/>
      <c r="W22" s="43"/>
      <c r="X22" s="43"/>
      <c r="Y22" s="43"/>
      <c r="Z22" s="43"/>
      <c r="AA22" s="43"/>
      <c r="AB22" s="43"/>
      <c r="AC22" s="63"/>
      <c r="AD22" s="63"/>
      <c r="AE22" s="63"/>
      <c r="AF22" s="63"/>
    </row>
    <row r="23" spans="1:32" s="17" customFormat="1" ht="21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59"/>
      <c r="O23" s="60"/>
      <c r="P23" s="43"/>
      <c r="Q23" s="43"/>
      <c r="R23" s="43"/>
      <c r="T23" s="43"/>
      <c r="U23" s="43"/>
      <c r="V23" s="43"/>
      <c r="W23" s="43"/>
      <c r="X23" s="43"/>
      <c r="Y23" s="43"/>
      <c r="Z23" s="43"/>
      <c r="AA23" s="43"/>
      <c r="AB23" s="43"/>
      <c r="AC23" s="63"/>
      <c r="AD23" s="63"/>
      <c r="AE23" s="63"/>
      <c r="AF23" s="63"/>
    </row>
    <row r="24" spans="1:32" s="17" customFormat="1" ht="21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9"/>
      <c r="O24" s="60"/>
      <c r="P24" s="43"/>
      <c r="Q24" s="43"/>
      <c r="R24" s="43"/>
      <c r="T24" s="43"/>
      <c r="U24" s="43"/>
      <c r="V24" s="43"/>
      <c r="W24" s="43"/>
      <c r="X24" s="43"/>
      <c r="Y24" s="43"/>
      <c r="Z24" s="43"/>
      <c r="AA24" s="43"/>
      <c r="AB24" s="43"/>
      <c r="AC24" s="63"/>
      <c r="AD24" s="63"/>
      <c r="AE24" s="63"/>
      <c r="AF24" s="63"/>
    </row>
    <row r="25" spans="1:32" s="17" customFormat="1" ht="26.25">
      <c r="A25" s="184" t="s">
        <v>47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T25" s="43"/>
      <c r="U25" s="43"/>
      <c r="V25" s="43"/>
      <c r="W25" s="43"/>
      <c r="X25" s="43"/>
      <c r="Y25" s="43"/>
      <c r="Z25" s="43"/>
      <c r="AA25" s="43"/>
      <c r="AB25" s="43"/>
      <c r="AC25" s="63"/>
      <c r="AD25" s="63"/>
      <c r="AE25" s="63"/>
      <c r="AF25" s="63"/>
    </row>
    <row r="26" spans="1:20" s="51" customFormat="1" ht="26.25">
      <c r="A26" s="184" t="s">
        <v>598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T26" s="59"/>
    </row>
    <row r="27" spans="1:20" s="51" customFormat="1" ht="21.75">
      <c r="A27" s="183" t="s">
        <v>22</v>
      </c>
      <c r="B27" s="183" t="s">
        <v>0</v>
      </c>
      <c r="C27" s="183" t="s">
        <v>32</v>
      </c>
      <c r="D27" s="183" t="s">
        <v>29</v>
      </c>
      <c r="E27" s="182" t="s">
        <v>17</v>
      </c>
      <c r="F27" s="182"/>
      <c r="G27" s="182"/>
      <c r="H27" s="182"/>
      <c r="I27" s="182"/>
      <c r="J27" s="182"/>
      <c r="K27" s="182"/>
      <c r="L27" s="182"/>
      <c r="M27" s="16" t="s">
        <v>16</v>
      </c>
      <c r="N27" s="183" t="s">
        <v>20</v>
      </c>
      <c r="O27" s="190" t="s">
        <v>21</v>
      </c>
      <c r="P27" s="191" t="s">
        <v>1</v>
      </c>
      <c r="Q27" s="193" t="s">
        <v>2</v>
      </c>
      <c r="R27" s="183" t="s">
        <v>3</v>
      </c>
      <c r="T27" s="63"/>
    </row>
    <row r="28" spans="1:20" s="2" customFormat="1" ht="23.25">
      <c r="A28" s="183"/>
      <c r="B28" s="183"/>
      <c r="C28" s="183"/>
      <c r="D28" s="183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83"/>
      <c r="O28" s="190"/>
      <c r="P28" s="192"/>
      <c r="Q28" s="194"/>
      <c r="R28" s="183"/>
      <c r="T28" s="1"/>
    </row>
    <row r="29" spans="1:18" s="2" customFormat="1" ht="23.25">
      <c r="A29" s="18" t="s">
        <v>25</v>
      </c>
      <c r="B29" s="18" t="s">
        <v>485</v>
      </c>
      <c r="C29" s="18" t="s">
        <v>486</v>
      </c>
      <c r="D29" s="18" t="s">
        <v>30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28</v>
      </c>
      <c r="M29" s="18">
        <f aca="true" t="shared" si="14" ref="M29:M38">SUM(E29:L29)</f>
        <v>28</v>
      </c>
      <c r="N29" s="50">
        <f aca="true" t="shared" si="15" ref="N29:N38">((4*L29)+(3.5*K29)+(3*J29)+(2.5*I29)+(2*H29)+(1.5*G29)+(F29))/M29</f>
        <v>4</v>
      </c>
      <c r="O29" s="104">
        <f aca="true" t="shared" si="16" ref="O29:O38">SQRT((16*L29+12.25*K29+9*J29+6.25*I29+4*H29+2.25*G29+F29)/M29-(N29^2))</f>
        <v>0</v>
      </c>
      <c r="P29" s="18">
        <v>0</v>
      </c>
      <c r="Q29" s="18">
        <v>0</v>
      </c>
      <c r="R29" s="18" t="s">
        <v>638</v>
      </c>
    </row>
    <row r="30" spans="1:18" s="2" customFormat="1" ht="23.25">
      <c r="A30" s="16"/>
      <c r="B30" s="15" t="s">
        <v>487</v>
      </c>
      <c r="C30" s="15" t="s">
        <v>648</v>
      </c>
      <c r="D30" s="15" t="s">
        <v>30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0</v>
      </c>
      <c r="K30" s="15">
        <v>0</v>
      </c>
      <c r="L30" s="15">
        <v>9</v>
      </c>
      <c r="M30" s="15">
        <f t="shared" si="14"/>
        <v>10</v>
      </c>
      <c r="N30" s="19">
        <f t="shared" si="15"/>
        <v>3.85</v>
      </c>
      <c r="O30" s="35">
        <f t="shared" si="16"/>
        <v>0.4499999999999987</v>
      </c>
      <c r="P30" s="18">
        <v>0</v>
      </c>
      <c r="Q30" s="18">
        <v>0</v>
      </c>
      <c r="R30" s="15" t="s">
        <v>638</v>
      </c>
    </row>
    <row r="31" spans="1:18" s="1" customFormat="1" ht="23.25">
      <c r="A31" s="20"/>
      <c r="B31" s="15" t="s">
        <v>490</v>
      </c>
      <c r="C31" s="15" t="s">
        <v>649</v>
      </c>
      <c r="D31" s="15" t="s">
        <v>30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</v>
      </c>
      <c r="K31" s="15">
        <v>4</v>
      </c>
      <c r="L31" s="15">
        <v>12</v>
      </c>
      <c r="M31" s="15">
        <f t="shared" si="14"/>
        <v>18</v>
      </c>
      <c r="N31" s="19">
        <f t="shared" si="15"/>
        <v>3.7777777777777777</v>
      </c>
      <c r="O31" s="35">
        <f t="shared" si="16"/>
        <v>0.342467444609389</v>
      </c>
      <c r="P31" s="18">
        <v>0</v>
      </c>
      <c r="Q31" s="18">
        <v>0</v>
      </c>
      <c r="R31" s="15" t="s">
        <v>638</v>
      </c>
    </row>
    <row r="32" spans="1:18" s="1" customFormat="1" ht="23.25">
      <c r="A32" s="20"/>
      <c r="B32" s="15" t="s">
        <v>177</v>
      </c>
      <c r="C32" s="15" t="s">
        <v>271</v>
      </c>
      <c r="D32" s="15" t="s">
        <v>31</v>
      </c>
      <c r="E32" s="15">
        <v>4</v>
      </c>
      <c r="F32" s="15">
        <v>34</v>
      </c>
      <c r="G32" s="15">
        <v>56</v>
      </c>
      <c r="H32" s="15">
        <v>99</v>
      </c>
      <c r="I32" s="15">
        <v>95</v>
      </c>
      <c r="J32" s="15">
        <v>97</v>
      </c>
      <c r="K32" s="15">
        <v>54</v>
      </c>
      <c r="L32" s="15">
        <v>83</v>
      </c>
      <c r="M32" s="15">
        <f t="shared" si="14"/>
        <v>522</v>
      </c>
      <c r="N32" s="19">
        <f t="shared" si="15"/>
        <v>2.6159003831417627</v>
      </c>
      <c r="O32" s="35">
        <f t="shared" si="16"/>
        <v>0.9183506233847266</v>
      </c>
      <c r="P32" s="18">
        <v>0</v>
      </c>
      <c r="Q32" s="18">
        <v>0</v>
      </c>
      <c r="R32" s="15" t="s">
        <v>638</v>
      </c>
    </row>
    <row r="33" spans="1:18" s="1" customFormat="1" ht="23.25">
      <c r="A33" s="20"/>
      <c r="B33" s="15" t="s">
        <v>178</v>
      </c>
      <c r="C33" s="132" t="s">
        <v>272</v>
      </c>
      <c r="D33" s="15" t="s">
        <v>30</v>
      </c>
      <c r="E33" s="15">
        <v>0</v>
      </c>
      <c r="F33" s="15">
        <v>10</v>
      </c>
      <c r="G33" s="15">
        <v>9</v>
      </c>
      <c r="H33" s="15">
        <v>23</v>
      </c>
      <c r="I33" s="15">
        <v>17</v>
      </c>
      <c r="J33" s="15">
        <v>46</v>
      </c>
      <c r="K33" s="15">
        <v>24</v>
      </c>
      <c r="L33" s="15">
        <v>75</v>
      </c>
      <c r="M33" s="15">
        <f t="shared" si="14"/>
        <v>204</v>
      </c>
      <c r="N33" s="19">
        <f t="shared" si="15"/>
        <v>3.107843137254902</v>
      </c>
      <c r="O33" s="35">
        <f t="shared" si="16"/>
        <v>0.9024135692152915</v>
      </c>
      <c r="P33" s="18">
        <v>0</v>
      </c>
      <c r="Q33" s="18">
        <v>0</v>
      </c>
      <c r="R33" s="16" t="s">
        <v>638</v>
      </c>
    </row>
    <row r="34" spans="1:18" s="1" customFormat="1" ht="23.25">
      <c r="A34" s="20"/>
      <c r="B34" s="15" t="s">
        <v>488</v>
      </c>
      <c r="C34" s="15" t="s">
        <v>489</v>
      </c>
      <c r="D34" s="15" t="s">
        <v>30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28</v>
      </c>
      <c r="M34" s="15">
        <f t="shared" si="14"/>
        <v>28</v>
      </c>
      <c r="N34" s="19">
        <f t="shared" si="15"/>
        <v>4</v>
      </c>
      <c r="O34" s="35">
        <f t="shared" si="16"/>
        <v>0</v>
      </c>
      <c r="P34" s="18">
        <v>0</v>
      </c>
      <c r="Q34" s="18">
        <v>0</v>
      </c>
      <c r="R34" s="16" t="s">
        <v>639</v>
      </c>
    </row>
    <row r="35" spans="1:18" s="1" customFormat="1" ht="23.25">
      <c r="A35" s="20"/>
      <c r="B35" s="15" t="s">
        <v>650</v>
      </c>
      <c r="C35" s="15" t="s">
        <v>651</v>
      </c>
      <c r="D35" s="15" t="s">
        <v>30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2</v>
      </c>
      <c r="K35" s="15">
        <v>6</v>
      </c>
      <c r="L35" s="15">
        <v>20</v>
      </c>
      <c r="M35" s="15">
        <f>SUM(E35:L35)</f>
        <v>28</v>
      </c>
      <c r="N35" s="19">
        <f t="shared" si="15"/>
        <v>3.8214285714285716</v>
      </c>
      <c r="O35" s="35">
        <f t="shared" si="16"/>
        <v>0.3051429909041949</v>
      </c>
      <c r="P35" s="18">
        <v>0</v>
      </c>
      <c r="Q35" s="18">
        <v>0</v>
      </c>
      <c r="R35" s="16" t="s">
        <v>639</v>
      </c>
    </row>
    <row r="36" spans="1:18" s="1" customFormat="1" ht="23.25">
      <c r="A36" s="20"/>
      <c r="B36" s="15" t="s">
        <v>179</v>
      </c>
      <c r="C36" s="15" t="s">
        <v>273</v>
      </c>
      <c r="D36" s="15" t="s">
        <v>31</v>
      </c>
      <c r="E36" s="15">
        <v>14</v>
      </c>
      <c r="F36" s="15">
        <v>81</v>
      </c>
      <c r="G36" s="15">
        <v>42</v>
      </c>
      <c r="H36" s="15">
        <v>55</v>
      </c>
      <c r="I36" s="15">
        <v>74</v>
      </c>
      <c r="J36" s="15">
        <v>92</v>
      </c>
      <c r="K36" s="15">
        <v>70</v>
      </c>
      <c r="L36" s="15">
        <v>94</v>
      </c>
      <c r="M36" s="15">
        <f>SUM(E36:L36)</f>
        <v>522</v>
      </c>
      <c r="N36" s="19">
        <f t="shared" si="15"/>
        <v>2.5593869731800765</v>
      </c>
      <c r="O36" s="35">
        <f t="shared" si="16"/>
        <v>1.0969821052052977</v>
      </c>
      <c r="P36" s="18">
        <v>0</v>
      </c>
      <c r="Q36" s="18">
        <v>0</v>
      </c>
      <c r="R36" s="16" t="s">
        <v>639</v>
      </c>
    </row>
    <row r="37" spans="1:18" s="1" customFormat="1" ht="23.25">
      <c r="A37" s="18"/>
      <c r="B37" s="15" t="s">
        <v>547</v>
      </c>
      <c r="C37" s="15" t="s">
        <v>548</v>
      </c>
      <c r="D37" s="15" t="s">
        <v>30</v>
      </c>
      <c r="E37" s="15">
        <v>0</v>
      </c>
      <c r="F37" s="15">
        <v>2</v>
      </c>
      <c r="G37" s="15">
        <v>3</v>
      </c>
      <c r="H37" s="15">
        <v>14</v>
      </c>
      <c r="I37" s="15">
        <v>8</v>
      </c>
      <c r="J37" s="15">
        <v>17</v>
      </c>
      <c r="K37" s="15">
        <v>23</v>
      </c>
      <c r="L37" s="15">
        <v>137</v>
      </c>
      <c r="M37" s="15">
        <f t="shared" si="14"/>
        <v>204</v>
      </c>
      <c r="N37" s="19">
        <f t="shared" si="15"/>
        <v>3.5980392156862746</v>
      </c>
      <c r="O37" s="35">
        <f t="shared" si="16"/>
        <v>0.7020251367150447</v>
      </c>
      <c r="P37" s="18">
        <v>0</v>
      </c>
      <c r="Q37" s="18">
        <v>0</v>
      </c>
      <c r="R37" s="16" t="s">
        <v>639</v>
      </c>
    </row>
    <row r="38" spans="1:18" s="17" customFormat="1" ht="21.75">
      <c r="A38" s="182" t="s">
        <v>41</v>
      </c>
      <c r="B38" s="182"/>
      <c r="C38" s="182"/>
      <c r="D38" s="182"/>
      <c r="E38" s="15">
        <f aca="true" t="shared" si="17" ref="E38:L38">SUM(E5:E18,E29:E37)</f>
        <v>224</v>
      </c>
      <c r="F38" s="15">
        <f t="shared" si="17"/>
        <v>358</v>
      </c>
      <c r="G38" s="15">
        <f t="shared" si="17"/>
        <v>304</v>
      </c>
      <c r="H38" s="15">
        <f t="shared" si="17"/>
        <v>447</v>
      </c>
      <c r="I38" s="15">
        <f t="shared" si="17"/>
        <v>567</v>
      </c>
      <c r="J38" s="15">
        <f t="shared" si="17"/>
        <v>744</v>
      </c>
      <c r="K38" s="15">
        <f t="shared" si="17"/>
        <v>641</v>
      </c>
      <c r="L38" s="15">
        <f t="shared" si="17"/>
        <v>1555</v>
      </c>
      <c r="M38" s="70">
        <f t="shared" si="14"/>
        <v>4840</v>
      </c>
      <c r="N38" s="19">
        <f t="shared" si="15"/>
        <v>2.8555785123966944</v>
      </c>
      <c r="O38" s="35">
        <f t="shared" si="16"/>
        <v>1.1440692723931316</v>
      </c>
      <c r="P38" s="15">
        <f>SUM(P5:P32)</f>
        <v>1</v>
      </c>
      <c r="Q38" s="15">
        <f>SUM(Q5:Q32)</f>
        <v>0</v>
      </c>
      <c r="R38" s="16"/>
    </row>
    <row r="39" spans="1:18" s="17" customFormat="1" ht="21.75">
      <c r="A39" s="182" t="s">
        <v>43</v>
      </c>
      <c r="B39" s="182"/>
      <c r="C39" s="182"/>
      <c r="D39" s="182"/>
      <c r="E39" s="19">
        <f>(E38*100)/$M38</f>
        <v>4.628099173553719</v>
      </c>
      <c r="F39" s="19">
        <f aca="true" t="shared" si="18" ref="F39:L39">(F38*100)/$M38</f>
        <v>7.396694214876033</v>
      </c>
      <c r="G39" s="19">
        <f t="shared" si="18"/>
        <v>6.2809917355371905</v>
      </c>
      <c r="H39" s="19">
        <f t="shared" si="18"/>
        <v>9.235537190082646</v>
      </c>
      <c r="I39" s="19">
        <f t="shared" si="18"/>
        <v>11.714876033057852</v>
      </c>
      <c r="J39" s="19">
        <f t="shared" si="18"/>
        <v>15.37190082644628</v>
      </c>
      <c r="K39" s="19">
        <f t="shared" si="18"/>
        <v>13.243801652892563</v>
      </c>
      <c r="L39" s="19">
        <f t="shared" si="18"/>
        <v>32.12809917355372</v>
      </c>
      <c r="M39" s="19">
        <f>((M38-(P38+Q38))*100)/$M38</f>
        <v>99.97933884297521</v>
      </c>
      <c r="N39" s="21"/>
      <c r="O39" s="38"/>
      <c r="P39" s="19">
        <f>(P38*100)/$M38</f>
        <v>0.02066115702479339</v>
      </c>
      <c r="Q39" s="19">
        <f>(Q38*100)/$M38</f>
        <v>0</v>
      </c>
      <c r="R39" s="18"/>
    </row>
    <row r="40" spans="1:18" s="17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39"/>
      <c r="P40" s="13"/>
      <c r="Q40" s="13"/>
      <c r="R40" s="2"/>
    </row>
    <row r="41" spans="1:18" s="17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39"/>
      <c r="P41" s="13"/>
      <c r="Q41" s="13"/>
      <c r="R41" s="2"/>
    </row>
    <row r="42" spans="1:18" s="17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39"/>
      <c r="P42" s="13"/>
      <c r="Q42" s="13"/>
      <c r="R42" s="2"/>
    </row>
    <row r="43" spans="1:18" s="17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39"/>
      <c r="P43" s="13"/>
      <c r="Q43" s="13"/>
      <c r="R43" s="2"/>
    </row>
    <row r="44" spans="1:18" s="17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39"/>
      <c r="P44" s="13"/>
      <c r="Q44" s="13"/>
      <c r="R44" s="2"/>
    </row>
    <row r="45" spans="1:18" s="17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39"/>
      <c r="P45" s="13"/>
      <c r="Q45" s="13"/>
      <c r="R45" s="2"/>
    </row>
    <row r="46" spans="1:18" s="17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39"/>
      <c r="P46" s="13"/>
      <c r="Q46" s="13"/>
      <c r="R46" s="2"/>
    </row>
    <row r="47" spans="1:18" s="17" customFormat="1" ht="29.25">
      <c r="A47" s="198" t="s">
        <v>47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</row>
    <row r="48" spans="1:18" s="17" customFormat="1" ht="29.25">
      <c r="A48" s="198" t="s">
        <v>599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  <row r="49" spans="1:18" s="17" customFormat="1" ht="23.25">
      <c r="A49" s="183" t="s">
        <v>22</v>
      </c>
      <c r="B49" s="183" t="s">
        <v>0</v>
      </c>
      <c r="C49" s="183" t="s">
        <v>32</v>
      </c>
      <c r="D49" s="183" t="s">
        <v>29</v>
      </c>
      <c r="E49" s="182" t="s">
        <v>17</v>
      </c>
      <c r="F49" s="182"/>
      <c r="G49" s="182"/>
      <c r="H49" s="182"/>
      <c r="I49" s="182"/>
      <c r="J49" s="182"/>
      <c r="K49" s="182"/>
      <c r="L49" s="182"/>
      <c r="M49" s="16" t="s">
        <v>16</v>
      </c>
      <c r="N49" s="179" t="s">
        <v>20</v>
      </c>
      <c r="O49" s="181" t="s">
        <v>21</v>
      </c>
      <c r="P49" s="68"/>
      <c r="Q49" s="68"/>
      <c r="R49" s="183" t="s">
        <v>3</v>
      </c>
    </row>
    <row r="50" spans="1:18" s="17" customFormat="1" ht="23.25">
      <c r="A50" s="183"/>
      <c r="B50" s="183"/>
      <c r="C50" s="183"/>
      <c r="D50" s="183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19</v>
      </c>
      <c r="N50" s="179"/>
      <c r="O50" s="181"/>
      <c r="P50" s="69" t="s">
        <v>1</v>
      </c>
      <c r="Q50" s="69" t="s">
        <v>2</v>
      </c>
      <c r="R50" s="183"/>
    </row>
    <row r="51" spans="1:18" s="17" customFormat="1" ht="21.75">
      <c r="A51" s="15" t="s">
        <v>26</v>
      </c>
      <c r="B51" s="72" t="s">
        <v>195</v>
      </c>
      <c r="C51" s="15" t="s">
        <v>228</v>
      </c>
      <c r="D51" s="15" t="s">
        <v>31</v>
      </c>
      <c r="E51" s="28">
        <v>13</v>
      </c>
      <c r="F51" s="28">
        <v>36</v>
      </c>
      <c r="G51" s="28">
        <v>69</v>
      </c>
      <c r="H51" s="28">
        <v>72</v>
      </c>
      <c r="I51" s="28">
        <v>54</v>
      </c>
      <c r="J51" s="28">
        <v>37</v>
      </c>
      <c r="K51" s="28">
        <v>15</v>
      </c>
      <c r="L51" s="28">
        <v>10</v>
      </c>
      <c r="M51" s="15">
        <f>SUM(E51:L51)</f>
        <v>306</v>
      </c>
      <c r="N51" s="19">
        <f>((4*L51)+(3.5*K51)+(3*J51)+(2.5*I51)+(2*H51)+(1.5*G51)+(F51))/M51</f>
        <v>2.0326797385620914</v>
      </c>
      <c r="O51" s="35">
        <f aca="true" t="shared" si="19" ref="O51:O59">SQRT((16*L51+12.25*K51+9*J51+6.25*I51+4*H51+2.25*G51+F51)/M51-(N51^2))</f>
        <v>0.8654085940684401</v>
      </c>
      <c r="P51" s="28">
        <v>0</v>
      </c>
      <c r="Q51" s="28">
        <v>0</v>
      </c>
      <c r="R51" s="28" t="s">
        <v>658</v>
      </c>
    </row>
    <row r="52" spans="1:18" s="17" customFormat="1" ht="21.75">
      <c r="A52" s="16"/>
      <c r="B52" s="72" t="s">
        <v>292</v>
      </c>
      <c r="C52" s="15" t="s">
        <v>393</v>
      </c>
      <c r="D52" s="15" t="s">
        <v>31</v>
      </c>
      <c r="E52" s="28">
        <v>0</v>
      </c>
      <c r="F52" s="28">
        <v>0</v>
      </c>
      <c r="G52" s="28">
        <v>0</v>
      </c>
      <c r="H52" s="28">
        <v>0</v>
      </c>
      <c r="I52" s="28">
        <v>3</v>
      </c>
      <c r="J52" s="28">
        <v>2</v>
      </c>
      <c r="K52" s="28">
        <v>8</v>
      </c>
      <c r="L52" s="28">
        <v>12</v>
      </c>
      <c r="M52" s="15">
        <f aca="true" t="shared" si="20" ref="M52:M59">SUM(E52:L52)</f>
        <v>25</v>
      </c>
      <c r="N52" s="19">
        <f aca="true" t="shared" si="21" ref="N52:N59">((4*L52)+(3.5*K52)+(3*J52)+(2.5*I52)+(2*H52)+(1.5*G52)+(F52))/M52</f>
        <v>3.58</v>
      </c>
      <c r="O52" s="35">
        <f t="shared" si="19"/>
        <v>0.5035871324805673</v>
      </c>
      <c r="P52" s="28">
        <v>0</v>
      </c>
      <c r="Q52" s="28">
        <v>0</v>
      </c>
      <c r="R52" s="28" t="s">
        <v>658</v>
      </c>
    </row>
    <row r="53" spans="1:18" s="17" customFormat="1" ht="21.75">
      <c r="A53" s="20"/>
      <c r="B53" s="72" t="s">
        <v>293</v>
      </c>
      <c r="C53" s="130" t="s">
        <v>394</v>
      </c>
      <c r="D53" s="15" t="s">
        <v>31</v>
      </c>
      <c r="E53" s="28">
        <v>0</v>
      </c>
      <c r="F53" s="28">
        <v>4</v>
      </c>
      <c r="G53" s="28">
        <v>23</v>
      </c>
      <c r="H53" s="28">
        <v>8</v>
      </c>
      <c r="I53" s="28">
        <v>11</v>
      </c>
      <c r="J53" s="28">
        <v>11</v>
      </c>
      <c r="K53" s="28">
        <v>39</v>
      </c>
      <c r="L53" s="28">
        <v>36</v>
      </c>
      <c r="M53" s="15">
        <f t="shared" si="20"/>
        <v>132</v>
      </c>
      <c r="N53" s="19">
        <f t="shared" si="21"/>
        <v>2.996212121212121</v>
      </c>
      <c r="O53" s="35">
        <f t="shared" si="19"/>
        <v>0.9701925225243531</v>
      </c>
      <c r="P53" s="28">
        <v>0</v>
      </c>
      <c r="Q53" s="28">
        <v>0</v>
      </c>
      <c r="R53" s="28" t="s">
        <v>658</v>
      </c>
    </row>
    <row r="54" spans="1:18" s="17" customFormat="1" ht="21.75">
      <c r="A54" s="20"/>
      <c r="B54" s="72" t="s">
        <v>660</v>
      </c>
      <c r="C54" s="15" t="s">
        <v>550</v>
      </c>
      <c r="D54" s="15" t="s">
        <v>30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25</v>
      </c>
      <c r="M54" s="15">
        <f t="shared" si="20"/>
        <v>25</v>
      </c>
      <c r="N54" s="19">
        <f>((4*L54)+(3.5*K54)+(3*J54)+(2.5*I54)+(2*H54)+(1.5*G54)+(F54))/M54</f>
        <v>4</v>
      </c>
      <c r="O54" s="35">
        <f t="shared" si="19"/>
        <v>0</v>
      </c>
      <c r="P54" s="28">
        <v>0</v>
      </c>
      <c r="Q54" s="28">
        <v>0</v>
      </c>
      <c r="R54" s="28" t="s">
        <v>658</v>
      </c>
    </row>
    <row r="55" spans="1:18" s="17" customFormat="1" ht="21.75">
      <c r="A55" s="20"/>
      <c r="B55" s="72" t="s">
        <v>7</v>
      </c>
      <c r="C55" s="15" t="s">
        <v>295</v>
      </c>
      <c r="D55" s="15" t="s">
        <v>30</v>
      </c>
      <c r="E55" s="28">
        <v>10</v>
      </c>
      <c r="F55" s="28">
        <v>3</v>
      </c>
      <c r="G55" s="28">
        <v>39</v>
      </c>
      <c r="H55" s="28">
        <v>102</v>
      </c>
      <c r="I55" s="28">
        <v>79</v>
      </c>
      <c r="J55" s="28">
        <v>47</v>
      </c>
      <c r="K55" s="28">
        <v>13</v>
      </c>
      <c r="L55" s="28">
        <v>13</v>
      </c>
      <c r="M55" s="15">
        <f t="shared" si="20"/>
        <v>306</v>
      </c>
      <c r="N55" s="19">
        <f t="shared" si="21"/>
        <v>2.292483660130719</v>
      </c>
      <c r="O55" s="35">
        <f t="shared" si="19"/>
        <v>0.7553138818997875</v>
      </c>
      <c r="P55" s="28">
        <v>0</v>
      </c>
      <c r="Q55" s="28">
        <v>0</v>
      </c>
      <c r="R55" s="28" t="s">
        <v>658</v>
      </c>
    </row>
    <row r="56" spans="1:18" s="17" customFormat="1" ht="21.75">
      <c r="A56" s="20"/>
      <c r="B56" s="72" t="s">
        <v>296</v>
      </c>
      <c r="C56" s="15" t="s">
        <v>295</v>
      </c>
      <c r="D56" s="15" t="s">
        <v>30</v>
      </c>
      <c r="E56" s="28">
        <v>0</v>
      </c>
      <c r="F56" s="28">
        <v>0</v>
      </c>
      <c r="G56" s="28">
        <v>0</v>
      </c>
      <c r="H56" s="28">
        <v>5</v>
      </c>
      <c r="I56" s="28">
        <v>5</v>
      </c>
      <c r="J56" s="28">
        <v>8</v>
      </c>
      <c r="K56" s="28">
        <v>2</v>
      </c>
      <c r="L56" s="28">
        <v>5</v>
      </c>
      <c r="M56" s="15">
        <f t="shared" si="20"/>
        <v>25</v>
      </c>
      <c r="N56" s="19">
        <f t="shared" si="21"/>
        <v>2.94</v>
      </c>
      <c r="O56" s="35">
        <f t="shared" si="19"/>
        <v>0.682934843158555</v>
      </c>
      <c r="P56" s="28">
        <v>0</v>
      </c>
      <c r="Q56" s="28">
        <v>0</v>
      </c>
      <c r="R56" s="28" t="s">
        <v>658</v>
      </c>
    </row>
    <row r="57" spans="1:18" s="17" customFormat="1" ht="21.75">
      <c r="A57" s="20"/>
      <c r="B57" s="72" t="s">
        <v>94</v>
      </c>
      <c r="C57" s="15" t="s">
        <v>297</v>
      </c>
      <c r="D57" s="15" t="s">
        <v>30</v>
      </c>
      <c r="E57" s="28">
        <v>39</v>
      </c>
      <c r="F57" s="28">
        <v>52</v>
      </c>
      <c r="G57" s="28">
        <v>49</v>
      </c>
      <c r="H57" s="28">
        <v>42</v>
      </c>
      <c r="I57" s="28">
        <v>32</v>
      </c>
      <c r="J57" s="28">
        <v>28</v>
      </c>
      <c r="K57" s="28">
        <v>30</v>
      </c>
      <c r="L57" s="28">
        <v>34</v>
      </c>
      <c r="M57" s="15">
        <f t="shared" si="20"/>
        <v>306</v>
      </c>
      <c r="N57" s="19">
        <f t="shared" si="21"/>
        <v>2.008169934640523</v>
      </c>
      <c r="O57" s="35">
        <f t="shared" si="19"/>
        <v>1.2257178437797693</v>
      </c>
      <c r="P57" s="28">
        <v>0</v>
      </c>
      <c r="Q57" s="28">
        <v>0</v>
      </c>
      <c r="R57" s="28" t="s">
        <v>658</v>
      </c>
    </row>
    <row r="58" spans="1:18" s="17" customFormat="1" ht="21.75">
      <c r="A58" s="20"/>
      <c r="B58" s="72" t="s">
        <v>298</v>
      </c>
      <c r="C58" s="15" t="s">
        <v>297</v>
      </c>
      <c r="D58" s="15" t="s">
        <v>30</v>
      </c>
      <c r="E58" s="28">
        <v>0</v>
      </c>
      <c r="F58" s="28">
        <v>0</v>
      </c>
      <c r="G58" s="28">
        <v>0</v>
      </c>
      <c r="H58" s="28">
        <v>0</v>
      </c>
      <c r="I58" s="28">
        <v>2</v>
      </c>
      <c r="J58" s="28">
        <v>8</v>
      </c>
      <c r="K58" s="28">
        <v>7</v>
      </c>
      <c r="L58" s="28">
        <v>8</v>
      </c>
      <c r="M58" s="15">
        <f t="shared" si="20"/>
        <v>25</v>
      </c>
      <c r="N58" s="19">
        <f t="shared" si="21"/>
        <v>3.42</v>
      </c>
      <c r="O58" s="35">
        <f t="shared" si="19"/>
        <v>0.48332183894378383</v>
      </c>
      <c r="P58" s="28">
        <v>0</v>
      </c>
      <c r="Q58" s="28">
        <v>0</v>
      </c>
      <c r="R58" s="28" t="s">
        <v>658</v>
      </c>
    </row>
    <row r="59" spans="1:18" s="17" customFormat="1" ht="21.75">
      <c r="A59" s="20"/>
      <c r="B59" s="72" t="s">
        <v>95</v>
      </c>
      <c r="C59" s="15" t="s">
        <v>299</v>
      </c>
      <c r="D59" s="15" t="s">
        <v>30</v>
      </c>
      <c r="E59" s="28">
        <v>16</v>
      </c>
      <c r="F59" s="28">
        <v>22</v>
      </c>
      <c r="G59" s="28">
        <v>52</v>
      </c>
      <c r="H59" s="28">
        <v>105</v>
      </c>
      <c r="I59" s="28">
        <v>33</v>
      </c>
      <c r="J59" s="28">
        <v>13</v>
      </c>
      <c r="K59" s="28">
        <v>16</v>
      </c>
      <c r="L59" s="28">
        <v>48</v>
      </c>
      <c r="M59" s="15">
        <f t="shared" si="20"/>
        <v>305</v>
      </c>
      <c r="N59" s="19">
        <f t="shared" si="21"/>
        <v>2.2278688524590162</v>
      </c>
      <c r="O59" s="35">
        <f t="shared" si="19"/>
        <v>1.0439727318122518</v>
      </c>
      <c r="P59" s="28">
        <v>1</v>
      </c>
      <c r="Q59" s="28">
        <v>0</v>
      </c>
      <c r="R59" s="28" t="s">
        <v>658</v>
      </c>
    </row>
    <row r="60" spans="1:18" s="17" customFormat="1" ht="21.75">
      <c r="A60" s="20"/>
      <c r="B60" s="72" t="s">
        <v>300</v>
      </c>
      <c r="C60" s="15" t="s">
        <v>299</v>
      </c>
      <c r="D60" s="15" t="s">
        <v>30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5</v>
      </c>
      <c r="K60" s="28">
        <v>4</v>
      </c>
      <c r="L60" s="28">
        <v>16</v>
      </c>
      <c r="M60" s="15">
        <f aca="true" t="shared" si="22" ref="M60:M67">SUM(E60:L60)</f>
        <v>25</v>
      </c>
      <c r="N60" s="19">
        <f aca="true" t="shared" si="23" ref="N60:N67">((4*L60)+(3.5*K60)+(3*J60)+(2.5*I60)+(2*H60)+(1.5*G60)+(F60))/M60</f>
        <v>3.72</v>
      </c>
      <c r="O60" s="35">
        <f aca="true" t="shared" si="24" ref="O60:O67">SQRT((16*L60+12.25*K60+9*J60+6.25*I60+4*H60+2.25*G60+F60)/M60-(N60^2))</f>
        <v>0.40199502484483335</v>
      </c>
      <c r="P60" s="28">
        <v>0</v>
      </c>
      <c r="Q60" s="28">
        <v>0</v>
      </c>
      <c r="R60" s="28" t="s">
        <v>658</v>
      </c>
    </row>
    <row r="61" spans="1:18" s="17" customFormat="1" ht="21.75">
      <c r="A61" s="20"/>
      <c r="B61" s="72" t="s">
        <v>301</v>
      </c>
      <c r="C61" s="132" t="s">
        <v>363</v>
      </c>
      <c r="D61" s="15" t="s">
        <v>31</v>
      </c>
      <c r="E61" s="28">
        <v>13</v>
      </c>
      <c r="F61" s="28">
        <v>5</v>
      </c>
      <c r="G61" s="28">
        <v>10</v>
      </c>
      <c r="H61" s="28">
        <v>17</v>
      </c>
      <c r="I61" s="28">
        <v>35</v>
      </c>
      <c r="J61" s="28">
        <v>106</v>
      </c>
      <c r="K61" s="28">
        <v>63</v>
      </c>
      <c r="L61" s="28">
        <v>57</v>
      </c>
      <c r="M61" s="15">
        <f t="shared" si="22"/>
        <v>306</v>
      </c>
      <c r="N61" s="19">
        <f t="shared" si="23"/>
        <v>2.9673202614379086</v>
      </c>
      <c r="O61" s="35">
        <f t="shared" si="24"/>
        <v>0.9176433346292407</v>
      </c>
      <c r="P61" s="28">
        <v>1</v>
      </c>
      <c r="Q61" s="28">
        <v>0</v>
      </c>
      <c r="R61" s="28" t="s">
        <v>659</v>
      </c>
    </row>
    <row r="62" spans="1:18" s="17" customFormat="1" ht="21.75">
      <c r="A62" s="20"/>
      <c r="B62" s="72" t="s">
        <v>302</v>
      </c>
      <c r="C62" s="15" t="s">
        <v>294</v>
      </c>
      <c r="D62" s="15" t="s">
        <v>31</v>
      </c>
      <c r="E62" s="28">
        <v>0</v>
      </c>
      <c r="F62" s="28">
        <v>0</v>
      </c>
      <c r="G62" s="28">
        <v>0</v>
      </c>
      <c r="H62" s="28">
        <v>8</v>
      </c>
      <c r="I62" s="28">
        <v>21</v>
      </c>
      <c r="J62" s="28">
        <v>30</v>
      </c>
      <c r="K62" s="28">
        <v>34</v>
      </c>
      <c r="L62" s="28">
        <v>39</v>
      </c>
      <c r="M62" s="15">
        <f t="shared" si="22"/>
        <v>132</v>
      </c>
      <c r="N62" s="19">
        <f t="shared" si="23"/>
        <v>3.284090909090909</v>
      </c>
      <c r="O62" s="35">
        <f t="shared" si="24"/>
        <v>0.6160516440195358</v>
      </c>
      <c r="P62" s="28">
        <v>0</v>
      </c>
      <c r="Q62" s="28">
        <v>0</v>
      </c>
      <c r="R62" s="28" t="s">
        <v>659</v>
      </c>
    </row>
    <row r="63" spans="1:18" s="106" customFormat="1" ht="26.25">
      <c r="A63" s="20"/>
      <c r="B63" s="72" t="s">
        <v>549</v>
      </c>
      <c r="C63" s="15" t="s">
        <v>550</v>
      </c>
      <c r="D63" s="15" t="s">
        <v>30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25</v>
      </c>
      <c r="M63" s="15">
        <f t="shared" si="22"/>
        <v>25</v>
      </c>
      <c r="N63" s="19">
        <f t="shared" si="23"/>
        <v>4</v>
      </c>
      <c r="O63" s="35">
        <f t="shared" si="24"/>
        <v>0</v>
      </c>
      <c r="P63" s="28">
        <v>0</v>
      </c>
      <c r="Q63" s="28">
        <v>0</v>
      </c>
      <c r="R63" s="28" t="s">
        <v>659</v>
      </c>
    </row>
    <row r="64" spans="1:18" s="106" customFormat="1" ht="26.25">
      <c r="A64" s="20"/>
      <c r="B64" s="72" t="s">
        <v>303</v>
      </c>
      <c r="C64" s="15" t="s">
        <v>304</v>
      </c>
      <c r="D64" s="15" t="s">
        <v>30</v>
      </c>
      <c r="E64" s="28">
        <v>22</v>
      </c>
      <c r="F64" s="28">
        <v>27</v>
      </c>
      <c r="G64" s="28">
        <v>57</v>
      </c>
      <c r="H64" s="28">
        <v>46</v>
      </c>
      <c r="I64" s="28">
        <v>65</v>
      </c>
      <c r="J64" s="28">
        <v>44</v>
      </c>
      <c r="K64" s="28">
        <v>21</v>
      </c>
      <c r="L64" s="28">
        <v>25</v>
      </c>
      <c r="M64" s="15">
        <f t="shared" si="22"/>
        <v>307</v>
      </c>
      <c r="N64" s="19">
        <f t="shared" si="23"/>
        <v>2.1905537459283386</v>
      </c>
      <c r="O64" s="35">
        <f t="shared" si="24"/>
        <v>1.0298518375824564</v>
      </c>
      <c r="P64" s="28">
        <v>0</v>
      </c>
      <c r="Q64" s="28">
        <v>0</v>
      </c>
      <c r="R64" s="28" t="s">
        <v>659</v>
      </c>
    </row>
    <row r="65" spans="1:18" s="17" customFormat="1" ht="21.75">
      <c r="A65" s="20"/>
      <c r="B65" s="72" t="s">
        <v>305</v>
      </c>
      <c r="C65" s="15" t="s">
        <v>304</v>
      </c>
      <c r="D65" s="15" t="s">
        <v>30</v>
      </c>
      <c r="E65" s="28">
        <v>0</v>
      </c>
      <c r="F65" s="28">
        <v>0</v>
      </c>
      <c r="G65" s="28">
        <v>0</v>
      </c>
      <c r="H65" s="28">
        <v>2</v>
      </c>
      <c r="I65" s="28">
        <v>7</v>
      </c>
      <c r="J65" s="28">
        <v>6</v>
      </c>
      <c r="K65" s="28">
        <v>3</v>
      </c>
      <c r="L65" s="28">
        <v>7</v>
      </c>
      <c r="M65" s="15">
        <f t="shared" si="22"/>
        <v>25</v>
      </c>
      <c r="N65" s="19">
        <f t="shared" si="23"/>
        <v>3.12</v>
      </c>
      <c r="O65" s="35">
        <f t="shared" si="24"/>
        <v>0.6675327707311446</v>
      </c>
      <c r="P65" s="28">
        <v>0</v>
      </c>
      <c r="Q65" s="28">
        <v>0</v>
      </c>
      <c r="R65" s="28" t="s">
        <v>659</v>
      </c>
    </row>
    <row r="66" spans="1:18" s="17" customFormat="1" ht="21.75">
      <c r="A66" s="20"/>
      <c r="B66" s="72" t="s">
        <v>306</v>
      </c>
      <c r="C66" s="15" t="s">
        <v>307</v>
      </c>
      <c r="D66" s="15" t="s">
        <v>30</v>
      </c>
      <c r="E66" s="28">
        <v>34</v>
      </c>
      <c r="F66" s="28">
        <v>62</v>
      </c>
      <c r="G66" s="28">
        <v>37</v>
      </c>
      <c r="H66" s="28">
        <v>51</v>
      </c>
      <c r="I66" s="28">
        <v>37</v>
      </c>
      <c r="J66" s="28">
        <v>39</v>
      </c>
      <c r="K66" s="28">
        <v>26</v>
      </c>
      <c r="L66" s="28">
        <v>21</v>
      </c>
      <c r="M66" s="15">
        <f t="shared" si="22"/>
        <v>307</v>
      </c>
      <c r="N66" s="19">
        <f t="shared" si="23"/>
        <v>1.9674267100977199</v>
      </c>
      <c r="O66" s="35">
        <f t="shared" si="24"/>
        <v>1.1381370387153258</v>
      </c>
      <c r="P66" s="28">
        <v>0</v>
      </c>
      <c r="Q66" s="28">
        <v>0</v>
      </c>
      <c r="R66" s="28" t="s">
        <v>659</v>
      </c>
    </row>
    <row r="67" spans="1:18" s="17" customFormat="1" ht="21.75">
      <c r="A67" s="20"/>
      <c r="B67" s="72" t="s">
        <v>308</v>
      </c>
      <c r="C67" s="15" t="s">
        <v>307</v>
      </c>
      <c r="D67" s="15" t="s">
        <v>30</v>
      </c>
      <c r="E67" s="28">
        <v>0</v>
      </c>
      <c r="F67" s="28">
        <v>0</v>
      </c>
      <c r="G67" s="28">
        <v>0</v>
      </c>
      <c r="H67" s="28">
        <v>3</v>
      </c>
      <c r="I67" s="28">
        <v>1</v>
      </c>
      <c r="J67" s="28">
        <v>7</v>
      </c>
      <c r="K67" s="28">
        <v>2</v>
      </c>
      <c r="L67" s="28">
        <v>12</v>
      </c>
      <c r="M67" s="15">
        <f t="shared" si="22"/>
        <v>25</v>
      </c>
      <c r="N67" s="19">
        <f t="shared" si="23"/>
        <v>3.38</v>
      </c>
      <c r="O67" s="35">
        <f t="shared" si="24"/>
        <v>0.696850055607375</v>
      </c>
      <c r="P67" s="28">
        <v>0</v>
      </c>
      <c r="Q67" s="28">
        <v>0</v>
      </c>
      <c r="R67" s="28" t="s">
        <v>659</v>
      </c>
    </row>
    <row r="68" spans="1:18" s="17" customFormat="1" ht="21.75">
      <c r="A68" s="20"/>
      <c r="B68" s="72" t="s">
        <v>309</v>
      </c>
      <c r="C68" s="15" t="s">
        <v>310</v>
      </c>
      <c r="D68" s="15" t="s">
        <v>30</v>
      </c>
      <c r="E68" s="28">
        <v>34</v>
      </c>
      <c r="F68" s="28">
        <v>90</v>
      </c>
      <c r="G68" s="28">
        <v>58</v>
      </c>
      <c r="H68" s="28">
        <v>31</v>
      </c>
      <c r="I68" s="28">
        <v>22</v>
      </c>
      <c r="J68" s="28">
        <v>24</v>
      </c>
      <c r="K68" s="28">
        <v>17</v>
      </c>
      <c r="L68" s="28">
        <v>31</v>
      </c>
      <c r="M68" s="15">
        <v>476</v>
      </c>
      <c r="N68" s="19">
        <v>2.3077731092436973</v>
      </c>
      <c r="O68" s="35">
        <v>1.0736152303345459</v>
      </c>
      <c r="P68" s="28">
        <v>0</v>
      </c>
      <c r="Q68" s="28">
        <v>0</v>
      </c>
      <c r="R68" s="28" t="s">
        <v>659</v>
      </c>
    </row>
    <row r="69" spans="1:18" s="17" customFormat="1" ht="21.75">
      <c r="A69" s="18"/>
      <c r="B69" s="72" t="s">
        <v>311</v>
      </c>
      <c r="C69" s="130" t="s">
        <v>310</v>
      </c>
      <c r="D69" s="15" t="s">
        <v>30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1</v>
      </c>
      <c r="K69" s="28">
        <v>3</v>
      </c>
      <c r="L69" s="28">
        <v>19</v>
      </c>
      <c r="M69" s="15">
        <v>475</v>
      </c>
      <c r="N69" s="19">
        <v>2.2673684210526317</v>
      </c>
      <c r="O69" s="35">
        <v>0.9782306374548905</v>
      </c>
      <c r="P69" s="28">
        <v>0</v>
      </c>
      <c r="Q69" s="28">
        <v>0</v>
      </c>
      <c r="R69" s="28" t="s">
        <v>659</v>
      </c>
    </row>
    <row r="70" spans="1:18" s="17" customFormat="1" ht="26.25">
      <c r="A70" s="184" t="s">
        <v>47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</row>
    <row r="71" spans="1:18" s="17" customFormat="1" ht="26.25">
      <c r="A71" s="184" t="s">
        <v>599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</row>
    <row r="72" spans="1:18" s="17" customFormat="1" ht="23.25">
      <c r="A72" s="183" t="s">
        <v>22</v>
      </c>
      <c r="B72" s="183" t="s">
        <v>0</v>
      </c>
      <c r="C72" s="183" t="s">
        <v>32</v>
      </c>
      <c r="D72" s="183" t="s">
        <v>29</v>
      </c>
      <c r="E72" s="182" t="s">
        <v>17</v>
      </c>
      <c r="F72" s="182"/>
      <c r="G72" s="182"/>
      <c r="H72" s="182"/>
      <c r="I72" s="182"/>
      <c r="J72" s="182"/>
      <c r="K72" s="182"/>
      <c r="L72" s="182"/>
      <c r="M72" s="16" t="s">
        <v>16</v>
      </c>
      <c r="N72" s="179" t="s">
        <v>20</v>
      </c>
      <c r="O72" s="181" t="s">
        <v>21</v>
      </c>
      <c r="P72" s="68"/>
      <c r="Q72" s="68"/>
      <c r="R72" s="183" t="s">
        <v>3</v>
      </c>
    </row>
    <row r="73" spans="1:31" s="1" customFormat="1" ht="23.25">
      <c r="A73" s="183"/>
      <c r="B73" s="183"/>
      <c r="C73" s="183"/>
      <c r="D73" s="183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79"/>
      <c r="O73" s="181"/>
      <c r="P73" s="69" t="s">
        <v>1</v>
      </c>
      <c r="Q73" s="69" t="s">
        <v>2</v>
      </c>
      <c r="R73" s="183"/>
      <c r="T73" s="17"/>
      <c r="U73" s="12"/>
      <c r="V73" s="12"/>
      <c r="W73" s="12"/>
      <c r="X73" s="12"/>
      <c r="Y73" s="12"/>
      <c r="Z73" s="12"/>
      <c r="AA73" s="12"/>
      <c r="AB73" s="12"/>
      <c r="AC73" s="17"/>
      <c r="AD73" s="2"/>
      <c r="AE73" s="2"/>
    </row>
    <row r="74" spans="1:31" s="1" customFormat="1" ht="23.25">
      <c r="A74" s="15" t="s">
        <v>329</v>
      </c>
      <c r="B74" s="28" t="s">
        <v>402</v>
      </c>
      <c r="C74" s="130" t="s">
        <v>403</v>
      </c>
      <c r="D74" s="15" t="s">
        <v>31</v>
      </c>
      <c r="E74" s="28">
        <v>21</v>
      </c>
      <c r="F74" s="28">
        <v>12</v>
      </c>
      <c r="G74" s="28">
        <v>5</v>
      </c>
      <c r="H74" s="28">
        <v>16</v>
      </c>
      <c r="I74" s="28">
        <v>33</v>
      </c>
      <c r="J74" s="28">
        <v>35</v>
      </c>
      <c r="K74" s="28">
        <v>24</v>
      </c>
      <c r="L74" s="28">
        <v>17</v>
      </c>
      <c r="M74" s="15">
        <f aca="true" t="shared" si="25" ref="M74:M79">SUM(E74:L74)</f>
        <v>163</v>
      </c>
      <c r="N74" s="19">
        <f aca="true" t="shared" si="26" ref="N74:N92">((4*L74)+(3.5*K74)+(3*J74)+(2.5*I74)+(2*H74)+(1.5*G74)+(F74))/M74</f>
        <v>2.3987730061349692</v>
      </c>
      <c r="O74" s="35">
        <f aca="true" t="shared" si="27" ref="O74:O92">SQRT((16*L74+12.25*K74+9*J74+6.25*I74+4*H74+2.25*G74+F74)/M74-(N74^2))</f>
        <v>1.2047445942733428</v>
      </c>
      <c r="P74" s="28">
        <v>0</v>
      </c>
      <c r="Q74" s="28">
        <v>0</v>
      </c>
      <c r="R74" s="97" t="s">
        <v>669</v>
      </c>
      <c r="T74" s="17"/>
      <c r="U74" s="12"/>
      <c r="V74" s="12"/>
      <c r="W74" s="12"/>
      <c r="X74" s="12"/>
      <c r="Y74" s="12"/>
      <c r="Z74" s="12"/>
      <c r="AA74" s="12"/>
      <c r="AB74" s="12"/>
      <c r="AC74" s="17"/>
      <c r="AD74" s="2"/>
      <c r="AE74" s="2"/>
    </row>
    <row r="75" spans="1:31" s="1" customFormat="1" ht="21.75" customHeight="1">
      <c r="A75" s="20"/>
      <c r="B75" s="79" t="s">
        <v>551</v>
      </c>
      <c r="C75" s="130" t="s">
        <v>325</v>
      </c>
      <c r="D75" s="15" t="s">
        <v>30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29</v>
      </c>
      <c r="M75" s="15">
        <f t="shared" si="25"/>
        <v>29</v>
      </c>
      <c r="N75" s="19">
        <f t="shared" si="26"/>
        <v>4</v>
      </c>
      <c r="O75" s="35">
        <f t="shared" si="27"/>
        <v>0</v>
      </c>
      <c r="P75" s="28">
        <v>0</v>
      </c>
      <c r="Q75" s="28">
        <v>0</v>
      </c>
      <c r="R75" s="28" t="s">
        <v>669</v>
      </c>
      <c r="T75" s="17"/>
      <c r="U75" s="67"/>
      <c r="V75" s="67"/>
      <c r="W75" s="67"/>
      <c r="X75" s="67"/>
      <c r="Y75" s="67"/>
      <c r="Z75" s="67"/>
      <c r="AA75" s="67"/>
      <c r="AB75" s="67"/>
      <c r="AC75" s="17"/>
      <c r="AD75" s="2"/>
      <c r="AE75" s="2"/>
    </row>
    <row r="76" spans="1:31" s="1" customFormat="1" ht="20.25" customHeight="1">
      <c r="A76" s="20"/>
      <c r="B76" s="79" t="s">
        <v>124</v>
      </c>
      <c r="C76" s="16" t="s">
        <v>326</v>
      </c>
      <c r="D76" s="16" t="s">
        <v>30</v>
      </c>
      <c r="E76" s="79">
        <v>6</v>
      </c>
      <c r="F76" s="79">
        <v>34</v>
      </c>
      <c r="G76" s="79">
        <v>40</v>
      </c>
      <c r="H76" s="79">
        <v>74</v>
      </c>
      <c r="I76" s="79">
        <v>97</v>
      </c>
      <c r="J76" s="79">
        <v>57</v>
      </c>
      <c r="K76" s="79">
        <v>18</v>
      </c>
      <c r="L76" s="79">
        <v>27</v>
      </c>
      <c r="M76" s="15">
        <f>SUM(E76:L76)</f>
        <v>353</v>
      </c>
      <c r="N76" s="19">
        <f>((4*L76)+(3.5*K76)+(3*J76)+(2.5*I76)+(2*H76)+(1.5*G76)+(F76))/M76</f>
        <v>2.3413597733711047</v>
      </c>
      <c r="O76" s="35">
        <f>SQRT((16*L76+12.25*K76+9*J76+6.25*I76+4*H76+2.25*G76+F76)/M76-(N76^2))</f>
        <v>0.8526182758934301</v>
      </c>
      <c r="P76" s="79">
        <v>0</v>
      </c>
      <c r="Q76" s="79">
        <v>0</v>
      </c>
      <c r="R76" s="28" t="s">
        <v>669</v>
      </c>
      <c r="T76" s="17"/>
      <c r="U76" s="47"/>
      <c r="V76" s="47"/>
      <c r="W76" s="47"/>
      <c r="X76" s="47"/>
      <c r="Y76" s="47"/>
      <c r="Z76" s="47"/>
      <c r="AA76" s="47"/>
      <c r="AB76" s="47"/>
      <c r="AC76" s="17"/>
      <c r="AD76" s="2"/>
      <c r="AE76" s="2"/>
    </row>
    <row r="77" spans="1:31" s="1" customFormat="1" ht="23.25">
      <c r="A77" s="20"/>
      <c r="B77" s="79" t="s">
        <v>404</v>
      </c>
      <c r="C77" s="16" t="s">
        <v>326</v>
      </c>
      <c r="D77" s="16" t="s">
        <v>30</v>
      </c>
      <c r="E77" s="79">
        <v>0</v>
      </c>
      <c r="F77" s="79">
        <v>0</v>
      </c>
      <c r="G77" s="79">
        <v>0</v>
      </c>
      <c r="H77" s="79">
        <v>0</v>
      </c>
      <c r="I77" s="79">
        <v>1</v>
      </c>
      <c r="J77" s="79">
        <v>4</v>
      </c>
      <c r="K77" s="79">
        <v>11</v>
      </c>
      <c r="L77" s="79">
        <v>13</v>
      </c>
      <c r="M77" s="15">
        <f>SUM(E77:L77)</f>
        <v>29</v>
      </c>
      <c r="N77" s="19">
        <f>((4*L77)+(3.5*K77)+(3*J77)+(2.5*I77)+(2*H77)+(1.5*G77)+(F77))/M77</f>
        <v>3.6206896551724137</v>
      </c>
      <c r="O77" s="35">
        <f>SQRT((16*L77+12.25*K77+9*J77+6.25*I77+4*H77+2.25*G77+F77)/M77-(N77^2))</f>
        <v>0.4080055022827326</v>
      </c>
      <c r="P77" s="79">
        <v>0</v>
      </c>
      <c r="Q77" s="79">
        <v>0</v>
      </c>
      <c r="R77" s="28" t="s">
        <v>669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" customFormat="1" ht="21" customHeight="1">
      <c r="A78" s="20"/>
      <c r="B78" s="28" t="s">
        <v>125</v>
      </c>
      <c r="C78" s="16" t="s">
        <v>327</v>
      </c>
      <c r="D78" s="16" t="s">
        <v>30</v>
      </c>
      <c r="E78" s="79">
        <v>8</v>
      </c>
      <c r="F78" s="79">
        <v>38</v>
      </c>
      <c r="G78" s="79">
        <v>58</v>
      </c>
      <c r="H78" s="79">
        <v>45</v>
      </c>
      <c r="I78" s="79">
        <v>43</v>
      </c>
      <c r="J78" s="79">
        <v>38</v>
      </c>
      <c r="K78" s="79">
        <v>49</v>
      </c>
      <c r="L78" s="79">
        <v>74</v>
      </c>
      <c r="M78" s="16">
        <f t="shared" si="25"/>
        <v>353</v>
      </c>
      <c r="N78" s="26">
        <f t="shared" si="26"/>
        <v>2.5609065155807365</v>
      </c>
      <c r="O78" s="80">
        <f t="shared" si="27"/>
        <v>1.101686204269208</v>
      </c>
      <c r="P78" s="79">
        <v>0</v>
      </c>
      <c r="Q78" s="79">
        <v>0</v>
      </c>
      <c r="R78" s="28" t="s">
        <v>669</v>
      </c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</row>
    <row r="79" spans="1:31" s="1" customFormat="1" ht="20.25" customHeight="1">
      <c r="A79" s="20"/>
      <c r="B79" s="15" t="s">
        <v>671</v>
      </c>
      <c r="C79" s="15" t="s">
        <v>327</v>
      </c>
      <c r="D79" s="15" t="s">
        <v>30</v>
      </c>
      <c r="E79" s="28">
        <v>0</v>
      </c>
      <c r="F79" s="28">
        <v>0</v>
      </c>
      <c r="G79" s="28">
        <v>1</v>
      </c>
      <c r="H79" s="28">
        <v>0</v>
      </c>
      <c r="I79" s="28">
        <v>7</v>
      </c>
      <c r="J79" s="28">
        <v>7</v>
      </c>
      <c r="K79" s="28">
        <v>7</v>
      </c>
      <c r="L79" s="28">
        <v>7</v>
      </c>
      <c r="M79" s="15">
        <f t="shared" si="25"/>
        <v>29</v>
      </c>
      <c r="N79" s="19">
        <f t="shared" si="26"/>
        <v>3.189655172413793</v>
      </c>
      <c r="O79" s="35">
        <f t="shared" si="27"/>
        <v>0.6353629576789054</v>
      </c>
      <c r="P79" s="28">
        <v>0</v>
      </c>
      <c r="Q79" s="28">
        <v>0</v>
      </c>
      <c r="R79" s="28" t="s">
        <v>669</v>
      </c>
      <c r="T79" s="17"/>
      <c r="U79" s="47"/>
      <c r="V79" s="47"/>
      <c r="W79" s="47"/>
      <c r="X79" s="47"/>
      <c r="Y79" s="47"/>
      <c r="Z79" s="47"/>
      <c r="AA79" s="47"/>
      <c r="AB79" s="47"/>
      <c r="AC79" s="17"/>
      <c r="AD79" s="2"/>
      <c r="AE79" s="2"/>
    </row>
    <row r="80" spans="1:31" s="1" customFormat="1" ht="23.25">
      <c r="A80" s="10" t="s">
        <v>18</v>
      </c>
      <c r="B80" s="72" t="s">
        <v>126</v>
      </c>
      <c r="C80" s="7" t="s">
        <v>328</v>
      </c>
      <c r="D80" s="7" t="s">
        <v>30</v>
      </c>
      <c r="E80" s="28">
        <v>7</v>
      </c>
      <c r="F80" s="28">
        <v>19</v>
      </c>
      <c r="G80" s="28">
        <v>41</v>
      </c>
      <c r="H80" s="28">
        <v>59</v>
      </c>
      <c r="I80" s="28">
        <v>104</v>
      </c>
      <c r="J80" s="28">
        <v>59</v>
      </c>
      <c r="K80" s="28">
        <v>38</v>
      </c>
      <c r="L80" s="28">
        <v>25</v>
      </c>
      <c r="M80" s="7">
        <f>SUM(E80:L80)</f>
        <v>352</v>
      </c>
      <c r="N80" s="8">
        <f t="shared" si="26"/>
        <v>2.4673295454545454</v>
      </c>
      <c r="O80" s="35">
        <f t="shared" si="27"/>
        <v>0.8442221570716459</v>
      </c>
      <c r="P80" s="28">
        <v>1</v>
      </c>
      <c r="Q80" s="28">
        <v>0</v>
      </c>
      <c r="R80" s="28" t="s">
        <v>669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s="1" customFormat="1" ht="21" customHeight="1">
      <c r="A81" s="10"/>
      <c r="B81" s="72" t="s">
        <v>405</v>
      </c>
      <c r="C81" s="7" t="s">
        <v>328</v>
      </c>
      <c r="D81" s="7" t="s">
        <v>30</v>
      </c>
      <c r="E81" s="28">
        <v>0</v>
      </c>
      <c r="F81" s="28">
        <v>0</v>
      </c>
      <c r="G81" s="28">
        <v>0</v>
      </c>
      <c r="H81" s="28">
        <v>0</v>
      </c>
      <c r="I81" s="28">
        <v>4</v>
      </c>
      <c r="J81" s="28">
        <v>3</v>
      </c>
      <c r="K81" s="28">
        <v>6</v>
      </c>
      <c r="L81" s="28">
        <v>16</v>
      </c>
      <c r="M81" s="7">
        <f aca="true" t="shared" si="28" ref="M81:M89">SUM(E81:L81)</f>
        <v>29</v>
      </c>
      <c r="N81" s="8">
        <f t="shared" si="26"/>
        <v>3.586206896551724</v>
      </c>
      <c r="O81" s="35">
        <f t="shared" si="27"/>
        <v>0.542487335260422</v>
      </c>
      <c r="P81" s="28">
        <v>0</v>
      </c>
      <c r="Q81" s="28">
        <v>0</v>
      </c>
      <c r="R81" s="28" t="s">
        <v>669</v>
      </c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:31" s="1" customFormat="1" ht="21" customHeight="1">
      <c r="A82" s="10"/>
      <c r="B82" s="72" t="s">
        <v>407</v>
      </c>
      <c r="C82" s="7" t="s">
        <v>408</v>
      </c>
      <c r="D82" s="7" t="s">
        <v>31</v>
      </c>
      <c r="E82" s="28">
        <v>14</v>
      </c>
      <c r="F82" s="28">
        <v>6</v>
      </c>
      <c r="G82" s="28">
        <v>4</v>
      </c>
      <c r="H82" s="28">
        <v>10</v>
      </c>
      <c r="I82" s="28">
        <v>19</v>
      </c>
      <c r="J82" s="28">
        <v>36</v>
      </c>
      <c r="K82" s="28">
        <v>30</v>
      </c>
      <c r="L82" s="28">
        <v>33</v>
      </c>
      <c r="M82" s="7">
        <f t="shared" si="28"/>
        <v>152</v>
      </c>
      <c r="N82" s="8">
        <f t="shared" si="26"/>
        <v>2.7927631578947367</v>
      </c>
      <c r="O82" s="35">
        <f t="shared" si="27"/>
        <v>1.1690134152174858</v>
      </c>
      <c r="P82" s="28">
        <v>0</v>
      </c>
      <c r="Q82" s="28">
        <v>11</v>
      </c>
      <c r="R82" s="28" t="s">
        <v>670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s="1" customFormat="1" ht="21" customHeight="1">
      <c r="A83" s="10"/>
      <c r="B83" s="72" t="s">
        <v>491</v>
      </c>
      <c r="C83" s="7" t="s">
        <v>406</v>
      </c>
      <c r="D83" s="7" t="s">
        <v>30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29</v>
      </c>
      <c r="M83" s="7">
        <f>SUM(E83:L83)</f>
        <v>29</v>
      </c>
      <c r="N83" s="8">
        <f>((4*L83)+(3.5*K83)+(3*J83)+(2.5*I83)+(2*H83)+(1.5*G83)+(F83))/M83</f>
        <v>4</v>
      </c>
      <c r="O83" s="35">
        <f>SQRT((16*L83+12.25*K83+9*J83+6.25*I83+4*H83+2.25*G83+F83)/M83-(N83^2))</f>
        <v>0</v>
      </c>
      <c r="P83" s="28">
        <v>0</v>
      </c>
      <c r="Q83" s="28">
        <v>0</v>
      </c>
      <c r="R83" s="28" t="s">
        <v>670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s="1" customFormat="1" ht="21" customHeight="1">
      <c r="A84" s="10"/>
      <c r="B84" s="72" t="s">
        <v>409</v>
      </c>
      <c r="C84" s="7" t="s">
        <v>349</v>
      </c>
      <c r="D84" s="7" t="s">
        <v>30</v>
      </c>
      <c r="E84" s="28">
        <v>16</v>
      </c>
      <c r="F84" s="28">
        <v>14</v>
      </c>
      <c r="G84" s="28">
        <v>38</v>
      </c>
      <c r="H84" s="28">
        <v>54</v>
      </c>
      <c r="I84" s="28">
        <v>83</v>
      </c>
      <c r="J84" s="28">
        <v>88</v>
      </c>
      <c r="K84" s="28">
        <v>31</v>
      </c>
      <c r="L84" s="28">
        <v>30</v>
      </c>
      <c r="M84" s="7">
        <f>SUM(E84:L84)</f>
        <v>354</v>
      </c>
      <c r="N84" s="8">
        <f>((4*L84)+(3.5*K84)+(3*J84)+(2.5*I84)+(2*H84)+(1.5*G84)+(F84))/M84</f>
        <v>2.483050847457627</v>
      </c>
      <c r="O84" s="35">
        <f>SQRT((16*L84+12.25*K84+9*J84+6.25*I84+4*H84+2.25*G84+F84)/M84-(N84^2))</f>
        <v>0.92577392434463</v>
      </c>
      <c r="P84" s="28">
        <v>0</v>
      </c>
      <c r="Q84" s="28">
        <v>0</v>
      </c>
      <c r="R84" s="28" t="s">
        <v>670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s="1" customFormat="1" ht="21" customHeight="1">
      <c r="A85" s="10"/>
      <c r="B85" s="72" t="s">
        <v>410</v>
      </c>
      <c r="C85" s="7" t="s">
        <v>349</v>
      </c>
      <c r="D85" s="7" t="s">
        <v>30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1</v>
      </c>
      <c r="K85" s="28">
        <v>14</v>
      </c>
      <c r="L85" s="28">
        <v>14</v>
      </c>
      <c r="M85" s="7">
        <f>SUM(E85:L85)</f>
        <v>29</v>
      </c>
      <c r="N85" s="8">
        <f>((4*L85)+(3.5*K85)+(3*J85)+(2.5*I85)+(2*H85)+(1.5*G85)+(F85))/M85</f>
        <v>3.7241379310344827</v>
      </c>
      <c r="O85" s="35">
        <f>SQRT((16*L85+12.25*K85+9*J85+6.25*I85+4*H85+2.25*G85+F85)/M85-(N85^2))</f>
        <v>0.28119838672931313</v>
      </c>
      <c r="P85" s="28">
        <v>0</v>
      </c>
      <c r="Q85" s="28">
        <v>0</v>
      </c>
      <c r="R85" s="28" t="s">
        <v>670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18" s="1" customFormat="1" ht="23.25">
      <c r="A86" s="10"/>
      <c r="B86" s="72" t="s">
        <v>411</v>
      </c>
      <c r="C86" s="7" t="s">
        <v>350</v>
      </c>
      <c r="D86" s="7" t="s">
        <v>30</v>
      </c>
      <c r="E86" s="28">
        <v>10</v>
      </c>
      <c r="F86" s="28">
        <v>37</v>
      </c>
      <c r="G86" s="28">
        <v>58</v>
      </c>
      <c r="H86" s="28">
        <v>42</v>
      </c>
      <c r="I86" s="28">
        <v>62</v>
      </c>
      <c r="J86" s="28">
        <v>37</v>
      </c>
      <c r="K86" s="28">
        <v>26</v>
      </c>
      <c r="L86" s="28">
        <v>78</v>
      </c>
      <c r="M86" s="7">
        <f t="shared" si="28"/>
        <v>350</v>
      </c>
      <c r="N86" s="8">
        <f t="shared" si="26"/>
        <v>2.505714285714286</v>
      </c>
      <c r="O86" s="35">
        <f t="shared" si="27"/>
        <v>1.1019315138539645</v>
      </c>
      <c r="P86" s="28">
        <v>0</v>
      </c>
      <c r="Q86" s="28">
        <v>4</v>
      </c>
      <c r="R86" s="28" t="s">
        <v>670</v>
      </c>
    </row>
    <row r="87" spans="1:18" s="1" customFormat="1" ht="23.25">
      <c r="A87" s="10"/>
      <c r="B87" s="72" t="s">
        <v>412</v>
      </c>
      <c r="C87" s="7" t="s">
        <v>350</v>
      </c>
      <c r="D87" s="7" t="s">
        <v>30</v>
      </c>
      <c r="E87" s="28">
        <v>0</v>
      </c>
      <c r="F87" s="28">
        <v>1</v>
      </c>
      <c r="G87" s="28">
        <v>0</v>
      </c>
      <c r="H87" s="28">
        <v>1</v>
      </c>
      <c r="I87" s="28">
        <v>2</v>
      </c>
      <c r="J87" s="28">
        <v>3</v>
      </c>
      <c r="K87" s="28">
        <v>7</v>
      </c>
      <c r="L87" s="28">
        <v>15</v>
      </c>
      <c r="M87" s="7">
        <f t="shared" si="28"/>
        <v>29</v>
      </c>
      <c r="N87" s="8">
        <f t="shared" si="26"/>
        <v>3.5</v>
      </c>
      <c r="O87" s="35">
        <f t="shared" si="27"/>
        <v>0.7191949522280765</v>
      </c>
      <c r="P87" s="28">
        <v>0</v>
      </c>
      <c r="Q87" s="28">
        <v>0</v>
      </c>
      <c r="R87" s="28" t="s">
        <v>670</v>
      </c>
    </row>
    <row r="88" spans="1:18" s="17" customFormat="1" ht="23.25">
      <c r="A88" s="10"/>
      <c r="B88" s="72" t="s">
        <v>413</v>
      </c>
      <c r="C88" s="7" t="s">
        <v>328</v>
      </c>
      <c r="D88" s="7" t="s">
        <v>30</v>
      </c>
      <c r="E88" s="28">
        <v>16</v>
      </c>
      <c r="F88" s="28">
        <v>27</v>
      </c>
      <c r="G88" s="28">
        <v>45</v>
      </c>
      <c r="H88" s="28">
        <v>99</v>
      </c>
      <c r="I88" s="28">
        <v>69</v>
      </c>
      <c r="J88" s="28">
        <v>51</v>
      </c>
      <c r="K88" s="28">
        <v>19</v>
      </c>
      <c r="L88" s="28">
        <v>26</v>
      </c>
      <c r="M88" s="7">
        <f t="shared" si="28"/>
        <v>352</v>
      </c>
      <c r="N88" s="8">
        <f t="shared" si="26"/>
        <v>2.2400568181818183</v>
      </c>
      <c r="O88" s="35">
        <f t="shared" si="27"/>
        <v>0.9185048356624639</v>
      </c>
      <c r="P88" s="28">
        <v>2</v>
      </c>
      <c r="Q88" s="28">
        <v>0</v>
      </c>
      <c r="R88" s="28" t="s">
        <v>670</v>
      </c>
    </row>
    <row r="89" spans="1:18" s="17" customFormat="1" ht="23.25">
      <c r="A89" s="11"/>
      <c r="B89" s="72" t="s">
        <v>414</v>
      </c>
      <c r="C89" s="7" t="s">
        <v>351</v>
      </c>
      <c r="D89" s="7" t="s">
        <v>30</v>
      </c>
      <c r="E89" s="28">
        <v>0</v>
      </c>
      <c r="F89" s="28">
        <v>0</v>
      </c>
      <c r="G89" s="28">
        <v>1</v>
      </c>
      <c r="H89" s="28">
        <v>1</v>
      </c>
      <c r="I89" s="28">
        <v>1</v>
      </c>
      <c r="J89" s="28">
        <v>1</v>
      </c>
      <c r="K89" s="28">
        <v>5</v>
      </c>
      <c r="L89" s="28">
        <v>20</v>
      </c>
      <c r="M89" s="7">
        <f t="shared" si="28"/>
        <v>29</v>
      </c>
      <c r="N89" s="8">
        <f t="shared" si="26"/>
        <v>3.6724137931034484</v>
      </c>
      <c r="O89" s="35">
        <f t="shared" si="27"/>
        <v>0.6334887265818548</v>
      </c>
      <c r="P89" s="28">
        <v>0</v>
      </c>
      <c r="Q89" s="28">
        <v>0</v>
      </c>
      <c r="R89" s="28" t="s">
        <v>670</v>
      </c>
    </row>
    <row r="90" spans="1:18" s="49" customFormat="1" ht="21.75">
      <c r="A90" s="15" t="s">
        <v>28</v>
      </c>
      <c r="B90" s="72" t="s">
        <v>451</v>
      </c>
      <c r="C90" s="15" t="s">
        <v>452</v>
      </c>
      <c r="D90" s="15" t="s">
        <v>31</v>
      </c>
      <c r="E90" s="28">
        <v>3</v>
      </c>
      <c r="F90" s="28">
        <v>2</v>
      </c>
      <c r="G90" s="28">
        <v>5</v>
      </c>
      <c r="H90" s="28">
        <v>36</v>
      </c>
      <c r="I90" s="28">
        <v>32</v>
      </c>
      <c r="J90" s="28">
        <v>39</v>
      </c>
      <c r="K90" s="28">
        <v>22</v>
      </c>
      <c r="L90" s="28">
        <v>6</v>
      </c>
      <c r="M90" s="15">
        <f>SUM(E90:L90)</f>
        <v>145</v>
      </c>
      <c r="N90" s="19">
        <f t="shared" si="26"/>
        <v>2.617241379310345</v>
      </c>
      <c r="O90" s="35">
        <f t="shared" si="27"/>
        <v>0.7451308450324593</v>
      </c>
      <c r="P90" s="28">
        <v>0</v>
      </c>
      <c r="Q90" s="28">
        <v>0</v>
      </c>
      <c r="R90" s="28" t="s">
        <v>675</v>
      </c>
    </row>
    <row r="91" spans="1:18" s="49" customFormat="1" ht="21.75">
      <c r="A91" s="20"/>
      <c r="B91" s="72" t="s">
        <v>455</v>
      </c>
      <c r="C91" s="130" t="s">
        <v>456</v>
      </c>
      <c r="D91" s="15" t="s">
        <v>30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24</v>
      </c>
      <c r="M91" s="15">
        <f>SUM(E91:L91)</f>
        <v>24</v>
      </c>
      <c r="N91" s="19">
        <f t="shared" si="26"/>
        <v>4</v>
      </c>
      <c r="O91" s="35">
        <f t="shared" si="27"/>
        <v>0</v>
      </c>
      <c r="P91" s="28">
        <v>0</v>
      </c>
      <c r="Q91" s="28">
        <v>0</v>
      </c>
      <c r="R91" s="28" t="s">
        <v>675</v>
      </c>
    </row>
    <row r="92" spans="1:18" s="49" customFormat="1" ht="21.75">
      <c r="A92" s="20"/>
      <c r="B92" s="72" t="s">
        <v>679</v>
      </c>
      <c r="C92" s="130" t="s">
        <v>352</v>
      </c>
      <c r="D92" s="15" t="s">
        <v>30</v>
      </c>
      <c r="E92" s="28">
        <v>14</v>
      </c>
      <c r="F92" s="28">
        <v>1</v>
      </c>
      <c r="G92" s="28">
        <v>12</v>
      </c>
      <c r="H92" s="28">
        <v>23</v>
      </c>
      <c r="I92" s="28">
        <v>101</v>
      </c>
      <c r="J92" s="28">
        <v>90</v>
      </c>
      <c r="K92" s="28">
        <v>53</v>
      </c>
      <c r="L92" s="28">
        <v>41</v>
      </c>
      <c r="M92" s="15">
        <f>SUM(E92:L92)</f>
        <v>335</v>
      </c>
      <c r="N92" s="19">
        <f t="shared" si="26"/>
        <v>2.7970149253731345</v>
      </c>
      <c r="O92" s="35">
        <f t="shared" si="27"/>
        <v>0.8564017311696458</v>
      </c>
      <c r="P92" s="28">
        <v>0</v>
      </c>
      <c r="Q92" s="28">
        <v>0</v>
      </c>
      <c r="R92" s="28" t="s">
        <v>675</v>
      </c>
    </row>
    <row r="93" spans="1:18" s="17" customFormat="1" ht="23.25">
      <c r="A93" s="12"/>
      <c r="B93" s="66"/>
      <c r="C93" s="12"/>
      <c r="D93" s="12"/>
      <c r="E93" s="103"/>
      <c r="F93" s="103"/>
      <c r="G93" s="103"/>
      <c r="H93" s="103"/>
      <c r="I93" s="103"/>
      <c r="J93" s="103"/>
      <c r="K93" s="103"/>
      <c r="L93" s="103"/>
      <c r="M93" s="12"/>
      <c r="N93" s="13"/>
      <c r="O93" s="60"/>
      <c r="P93" s="103"/>
      <c r="Q93" s="103"/>
      <c r="R93" s="103"/>
    </row>
    <row r="94" spans="1:18" s="17" customFormat="1" ht="23.25">
      <c r="A94" s="12"/>
      <c r="B94" s="66"/>
      <c r="C94" s="12"/>
      <c r="D94" s="12"/>
      <c r="E94" s="103"/>
      <c r="F94" s="103"/>
      <c r="G94" s="103"/>
      <c r="H94" s="103"/>
      <c r="I94" s="103"/>
      <c r="J94" s="103"/>
      <c r="K94" s="103"/>
      <c r="L94" s="103"/>
      <c r="M94" s="12"/>
      <c r="N94" s="13"/>
      <c r="O94" s="60"/>
      <c r="P94" s="103"/>
      <c r="Q94" s="103"/>
      <c r="R94" s="103"/>
    </row>
    <row r="95" spans="1:18" s="17" customFormat="1" ht="23.25">
      <c r="A95" s="185" t="s">
        <v>47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</row>
    <row r="96" spans="1:18" s="17" customFormat="1" ht="23.25">
      <c r="A96" s="185" t="s">
        <v>599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</row>
    <row r="97" spans="1:256" s="1" customFormat="1" ht="21.75" customHeight="1">
      <c r="A97" s="183" t="s">
        <v>22</v>
      </c>
      <c r="B97" s="183" t="s">
        <v>0</v>
      </c>
      <c r="C97" s="183" t="s">
        <v>32</v>
      </c>
      <c r="D97" s="183" t="s">
        <v>29</v>
      </c>
      <c r="E97" s="182" t="s">
        <v>17</v>
      </c>
      <c r="F97" s="182"/>
      <c r="G97" s="182"/>
      <c r="H97" s="182"/>
      <c r="I97" s="182"/>
      <c r="J97" s="182"/>
      <c r="K97" s="182"/>
      <c r="L97" s="182"/>
      <c r="M97" s="16" t="s">
        <v>16</v>
      </c>
      <c r="N97" s="179" t="s">
        <v>20</v>
      </c>
      <c r="O97" s="181" t="s">
        <v>21</v>
      </c>
      <c r="P97" s="68"/>
      <c r="Q97" s="68"/>
      <c r="R97" s="183" t="s">
        <v>3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19" s="12" customFormat="1" ht="21.75" customHeight="1">
      <c r="A98" s="183"/>
      <c r="B98" s="183"/>
      <c r="C98" s="183"/>
      <c r="D98" s="183"/>
      <c r="E98" s="15">
        <v>0</v>
      </c>
      <c r="F98" s="15">
        <v>1</v>
      </c>
      <c r="G98" s="15">
        <v>1.5</v>
      </c>
      <c r="H98" s="15">
        <v>2</v>
      </c>
      <c r="I98" s="15">
        <v>2.5</v>
      </c>
      <c r="J98" s="15">
        <v>3</v>
      </c>
      <c r="K98" s="15">
        <v>3.5</v>
      </c>
      <c r="L98" s="15">
        <v>4</v>
      </c>
      <c r="M98" s="18" t="s">
        <v>19</v>
      </c>
      <c r="N98" s="179"/>
      <c r="O98" s="181"/>
      <c r="P98" s="69" t="s">
        <v>1</v>
      </c>
      <c r="Q98" s="69" t="s">
        <v>2</v>
      </c>
      <c r="R98" s="183"/>
      <c r="S98" s="58"/>
    </row>
    <row r="99" spans="1:18" s="49" customFormat="1" ht="21.75">
      <c r="A99" s="15" t="s">
        <v>686</v>
      </c>
      <c r="B99" s="72" t="s">
        <v>453</v>
      </c>
      <c r="C99" s="130" t="s">
        <v>352</v>
      </c>
      <c r="D99" s="15" t="s">
        <v>30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30</v>
      </c>
      <c r="M99" s="15">
        <f>SUM(E99:L99)</f>
        <v>30</v>
      </c>
      <c r="N99" s="19">
        <f>((4*L99)+(3.5*K99)+(3*J99)+(2.5*I99)+(2*H99)+(1.5*G99)+(F99))/M99</f>
        <v>4</v>
      </c>
      <c r="O99" s="35">
        <f aca="true" t="shared" si="29" ref="O99:O111">SQRT((16*L99+12.25*K99+9*J99+6.25*I99+4*H99+2.25*G99+F99)/M99-(N99^2))</f>
        <v>0</v>
      </c>
      <c r="P99" s="28">
        <v>0</v>
      </c>
      <c r="Q99" s="28">
        <v>0</v>
      </c>
      <c r="R99" s="28" t="s">
        <v>675</v>
      </c>
    </row>
    <row r="100" spans="1:18" s="49" customFormat="1" ht="21.75">
      <c r="A100" s="20"/>
      <c r="B100" s="72" t="s">
        <v>680</v>
      </c>
      <c r="C100" s="130" t="s">
        <v>353</v>
      </c>
      <c r="D100" s="15" t="s">
        <v>30</v>
      </c>
      <c r="E100" s="28">
        <v>13</v>
      </c>
      <c r="F100" s="28">
        <v>2</v>
      </c>
      <c r="G100" s="28">
        <v>6</v>
      </c>
      <c r="H100" s="28">
        <v>9</v>
      </c>
      <c r="I100" s="28">
        <v>30</v>
      </c>
      <c r="J100" s="28">
        <v>86</v>
      </c>
      <c r="K100" s="28">
        <v>54</v>
      </c>
      <c r="L100" s="28">
        <v>135</v>
      </c>
      <c r="M100" s="15">
        <f>SUM(E100:L100)</f>
        <v>335</v>
      </c>
      <c r="N100" s="19">
        <f>((4*L100)+(3.5*K100)+(3*J100)+(2.5*I100)+(2*H100)+(1.5*G100)+(F100))/M100</f>
        <v>3.256716417910448</v>
      </c>
      <c r="O100" s="35">
        <f t="shared" si="29"/>
        <v>0.9165515970358449</v>
      </c>
      <c r="P100" s="28">
        <v>0</v>
      </c>
      <c r="Q100" s="28">
        <v>0</v>
      </c>
      <c r="R100" s="28" t="s">
        <v>675</v>
      </c>
    </row>
    <row r="101" spans="1:18" s="49" customFormat="1" ht="21.75">
      <c r="A101" s="20"/>
      <c r="B101" s="72" t="s">
        <v>454</v>
      </c>
      <c r="C101" s="130" t="s">
        <v>353</v>
      </c>
      <c r="D101" s="15" t="s">
        <v>30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1</v>
      </c>
      <c r="L101" s="28">
        <v>29</v>
      </c>
      <c r="M101" s="15">
        <f>SUM(E101:L101)</f>
        <v>30</v>
      </c>
      <c r="N101" s="19">
        <f>((4*L101)+(3.5*K101)+(3*J101)+(2.5*I101)+(2*H101)+(1.5*G101)+(F101))/M101</f>
        <v>3.9833333333333334</v>
      </c>
      <c r="O101" s="35">
        <f t="shared" si="29"/>
        <v>0.08975274678557714</v>
      </c>
      <c r="P101" s="28">
        <v>0</v>
      </c>
      <c r="Q101" s="28">
        <v>0</v>
      </c>
      <c r="R101" s="28" t="s">
        <v>675</v>
      </c>
    </row>
    <row r="102" spans="1:18" s="49" customFormat="1" ht="21.75">
      <c r="A102" s="20"/>
      <c r="B102" s="72" t="s">
        <v>681</v>
      </c>
      <c r="C102" s="130" t="s">
        <v>682</v>
      </c>
      <c r="D102" s="15" t="s">
        <v>30</v>
      </c>
      <c r="E102" s="28">
        <v>12</v>
      </c>
      <c r="F102" s="28">
        <v>6</v>
      </c>
      <c r="G102" s="28">
        <v>4</v>
      </c>
      <c r="H102" s="28">
        <v>86</v>
      </c>
      <c r="I102" s="28">
        <v>90</v>
      </c>
      <c r="J102" s="28">
        <v>72</v>
      </c>
      <c r="K102" s="28">
        <v>29</v>
      </c>
      <c r="L102" s="28">
        <v>36</v>
      </c>
      <c r="M102" s="15">
        <f>SUM(E102:L102)</f>
        <v>335</v>
      </c>
      <c r="N102" s="19">
        <f>((4*L102)+(3.5*K102)+(3*J102)+(2.5*I102)+(2*H102)+(1.5*G102)+(F102))/M102</f>
        <v>2.598507462686567</v>
      </c>
      <c r="O102" s="35">
        <f t="shared" si="29"/>
        <v>0.8442063370388477</v>
      </c>
      <c r="P102" s="28">
        <v>0</v>
      </c>
      <c r="Q102" s="28">
        <v>0</v>
      </c>
      <c r="R102" s="28" t="s">
        <v>675</v>
      </c>
    </row>
    <row r="103" spans="1:18" s="49" customFormat="1" ht="21.75">
      <c r="A103" s="20"/>
      <c r="B103" s="72" t="s">
        <v>683</v>
      </c>
      <c r="C103" s="130" t="s">
        <v>682</v>
      </c>
      <c r="D103" s="15" t="s">
        <v>30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30</v>
      </c>
      <c r="M103" s="15">
        <f>SUM(E103:L103)</f>
        <v>30</v>
      </c>
      <c r="N103" s="19">
        <f>((4*L103)+(3.5*K103)+(3*J103)+(2.5*I103)+(2*H103)+(1.5*G103)+(F103))/M103</f>
        <v>4</v>
      </c>
      <c r="O103" s="35">
        <f t="shared" si="29"/>
        <v>0</v>
      </c>
      <c r="P103" s="28">
        <v>0</v>
      </c>
      <c r="Q103" s="28">
        <v>0</v>
      </c>
      <c r="R103" s="28" t="s">
        <v>675</v>
      </c>
    </row>
    <row r="104" spans="1:18" s="49" customFormat="1" ht="21.75">
      <c r="A104" s="20"/>
      <c r="B104" s="72" t="s">
        <v>459</v>
      </c>
      <c r="C104" s="130" t="s">
        <v>460</v>
      </c>
      <c r="D104" s="15" t="s">
        <v>31</v>
      </c>
      <c r="E104" s="28">
        <v>7</v>
      </c>
      <c r="F104" s="28">
        <v>5</v>
      </c>
      <c r="G104" s="28">
        <v>21</v>
      </c>
      <c r="H104" s="28">
        <v>46</v>
      </c>
      <c r="I104" s="28">
        <v>39</v>
      </c>
      <c r="J104" s="28">
        <v>21</v>
      </c>
      <c r="K104" s="28">
        <v>7</v>
      </c>
      <c r="L104" s="28">
        <v>0</v>
      </c>
      <c r="M104" s="15">
        <f aca="true" t="shared" si="30" ref="M104:M111">SUM(E104:L104)</f>
        <v>146</v>
      </c>
      <c r="N104" s="19">
        <f aca="true" t="shared" si="31" ref="N104:N111">((4*L104)+(3.5*K104)+(3*J104)+(2.5*I104)+(2*H104)+(1.5*G104)+(F104))/M104</f>
        <v>2.1472602739726026</v>
      </c>
      <c r="O104" s="35">
        <f t="shared" si="29"/>
        <v>0.7475251592851632</v>
      </c>
      <c r="P104" s="28">
        <v>0</v>
      </c>
      <c r="Q104" s="28">
        <v>0</v>
      </c>
      <c r="R104" s="28" t="s">
        <v>676</v>
      </c>
    </row>
    <row r="105" spans="1:18" s="49" customFormat="1" ht="21.75">
      <c r="A105" s="20"/>
      <c r="B105" s="72" t="s">
        <v>457</v>
      </c>
      <c r="C105" s="130" t="s">
        <v>458</v>
      </c>
      <c r="D105" s="15" t="s">
        <v>31</v>
      </c>
      <c r="E105" s="28">
        <v>15</v>
      </c>
      <c r="F105" s="28">
        <v>8</v>
      </c>
      <c r="G105" s="28">
        <v>19</v>
      </c>
      <c r="H105" s="28">
        <v>65</v>
      </c>
      <c r="I105" s="28">
        <v>69</v>
      </c>
      <c r="J105" s="28">
        <v>57</v>
      </c>
      <c r="K105" s="28">
        <v>40</v>
      </c>
      <c r="L105" s="28">
        <v>62</v>
      </c>
      <c r="M105" s="15">
        <f t="shared" si="30"/>
        <v>335</v>
      </c>
      <c r="N105" s="19">
        <f t="shared" si="31"/>
        <v>2.680597014925373</v>
      </c>
      <c r="O105" s="35">
        <f t="shared" si="29"/>
        <v>0.9922443737832547</v>
      </c>
      <c r="P105" s="28">
        <v>1</v>
      </c>
      <c r="Q105" s="28">
        <v>0</v>
      </c>
      <c r="R105" s="28" t="s">
        <v>676</v>
      </c>
    </row>
    <row r="106" spans="1:18" s="49" customFormat="1" ht="21.75">
      <c r="A106" s="20"/>
      <c r="B106" s="72" t="s">
        <v>556</v>
      </c>
      <c r="C106" s="130" t="s">
        <v>458</v>
      </c>
      <c r="D106" s="15" t="s">
        <v>31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30</v>
      </c>
      <c r="M106" s="15">
        <f t="shared" si="30"/>
        <v>30</v>
      </c>
      <c r="N106" s="19">
        <f t="shared" si="31"/>
        <v>4</v>
      </c>
      <c r="O106" s="35">
        <f t="shared" si="29"/>
        <v>0</v>
      </c>
      <c r="P106" s="28">
        <v>0</v>
      </c>
      <c r="Q106" s="28">
        <v>0</v>
      </c>
      <c r="R106" s="28" t="s">
        <v>676</v>
      </c>
    </row>
    <row r="107" spans="1:18" s="49" customFormat="1" ht="21.75">
      <c r="A107" s="20"/>
      <c r="B107" s="72" t="s">
        <v>554</v>
      </c>
      <c r="C107" s="15" t="s">
        <v>555</v>
      </c>
      <c r="D107" s="15" t="s">
        <v>31</v>
      </c>
      <c r="E107" s="28">
        <v>15</v>
      </c>
      <c r="F107" s="28">
        <v>20</v>
      </c>
      <c r="G107" s="28">
        <v>29</v>
      </c>
      <c r="H107" s="28">
        <v>31</v>
      </c>
      <c r="I107" s="28">
        <v>65</v>
      </c>
      <c r="J107" s="28">
        <v>52</v>
      </c>
      <c r="K107" s="28">
        <v>37</v>
      </c>
      <c r="L107" s="28">
        <v>87</v>
      </c>
      <c r="M107" s="15">
        <f t="shared" si="30"/>
        <v>336</v>
      </c>
      <c r="N107" s="19">
        <f t="shared" si="31"/>
        <v>2.7425595238095237</v>
      </c>
      <c r="O107" s="35">
        <f t="shared" si="29"/>
        <v>1.0931080072456407</v>
      </c>
      <c r="P107" s="28">
        <v>0</v>
      </c>
      <c r="Q107" s="28">
        <v>0</v>
      </c>
      <c r="R107" s="28" t="s">
        <v>676</v>
      </c>
    </row>
    <row r="108" spans="1:18" s="49" customFormat="1" ht="21.75">
      <c r="A108" s="20"/>
      <c r="B108" s="72" t="s">
        <v>684</v>
      </c>
      <c r="C108" s="15" t="s">
        <v>555</v>
      </c>
      <c r="D108" s="15" t="s">
        <v>31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2</v>
      </c>
      <c r="K108" s="28">
        <v>2</v>
      </c>
      <c r="L108" s="28">
        <v>26</v>
      </c>
      <c r="M108" s="15">
        <f t="shared" si="30"/>
        <v>30</v>
      </c>
      <c r="N108" s="19">
        <f t="shared" si="31"/>
        <v>3.9</v>
      </c>
      <c r="O108" s="35">
        <f t="shared" si="29"/>
        <v>0.2708012801545335</v>
      </c>
      <c r="P108" s="28">
        <v>0</v>
      </c>
      <c r="Q108" s="28">
        <v>0</v>
      </c>
      <c r="R108" s="28" t="s">
        <v>676</v>
      </c>
    </row>
    <row r="109" spans="1:18" s="49" customFormat="1" ht="21.75">
      <c r="A109" s="137"/>
      <c r="B109" s="138" t="s">
        <v>552</v>
      </c>
      <c r="C109" s="15" t="s">
        <v>553</v>
      </c>
      <c r="D109" s="15" t="s">
        <v>31</v>
      </c>
      <c r="E109" s="28">
        <v>23</v>
      </c>
      <c r="F109" s="28">
        <v>8</v>
      </c>
      <c r="G109" s="28">
        <v>31</v>
      </c>
      <c r="H109" s="28">
        <v>95</v>
      </c>
      <c r="I109" s="28">
        <v>67</v>
      </c>
      <c r="J109" s="28">
        <v>53</v>
      </c>
      <c r="K109" s="28">
        <v>31</v>
      </c>
      <c r="L109" s="28">
        <v>28</v>
      </c>
      <c r="M109" s="15">
        <f t="shared" si="30"/>
        <v>336</v>
      </c>
      <c r="N109" s="19">
        <f t="shared" si="31"/>
        <v>2.355654761904762</v>
      </c>
      <c r="O109" s="35">
        <f t="shared" si="29"/>
        <v>0.9709305427814577</v>
      </c>
      <c r="P109" s="28">
        <v>0</v>
      </c>
      <c r="Q109" s="28">
        <v>0</v>
      </c>
      <c r="R109" s="79" t="s">
        <v>676</v>
      </c>
    </row>
    <row r="110" spans="1:18" s="49" customFormat="1" ht="21.75">
      <c r="A110" s="137"/>
      <c r="B110" s="138" t="s">
        <v>685</v>
      </c>
      <c r="C110" s="15" t="s">
        <v>553</v>
      </c>
      <c r="D110" s="15" t="s">
        <v>31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1</v>
      </c>
      <c r="K110" s="28">
        <v>0</v>
      </c>
      <c r="L110" s="28">
        <v>29</v>
      </c>
      <c r="M110" s="15">
        <f t="shared" si="30"/>
        <v>30</v>
      </c>
      <c r="N110" s="19">
        <f t="shared" si="31"/>
        <v>3.966666666666667</v>
      </c>
      <c r="O110" s="35">
        <f t="shared" si="29"/>
        <v>0.1795054935711493</v>
      </c>
      <c r="P110" s="28">
        <v>0</v>
      </c>
      <c r="Q110" s="28">
        <v>0</v>
      </c>
      <c r="R110" s="79" t="s">
        <v>676</v>
      </c>
    </row>
    <row r="111" spans="1:18" s="49" customFormat="1" ht="20.25" customHeight="1">
      <c r="A111" s="195" t="s">
        <v>41</v>
      </c>
      <c r="B111" s="196"/>
      <c r="C111" s="196"/>
      <c r="D111" s="197"/>
      <c r="E111" s="31">
        <f aca="true" t="shared" si="32" ref="E111:L111">SUM(E51:E69,E74:E89,E99:E110)</f>
        <v>364</v>
      </c>
      <c r="F111" s="31">
        <f t="shared" si="32"/>
        <v>538</v>
      </c>
      <c r="G111" s="31">
        <f t="shared" si="32"/>
        <v>795</v>
      </c>
      <c r="H111" s="31">
        <f t="shared" si="32"/>
        <v>1225</v>
      </c>
      <c r="I111" s="31">
        <f t="shared" si="32"/>
        <v>1294</v>
      </c>
      <c r="J111" s="31">
        <f t="shared" si="32"/>
        <v>1180</v>
      </c>
      <c r="K111" s="31">
        <f t="shared" si="32"/>
        <v>789</v>
      </c>
      <c r="L111" s="31">
        <f t="shared" si="32"/>
        <v>1418</v>
      </c>
      <c r="M111" s="61">
        <f t="shared" si="30"/>
        <v>7603</v>
      </c>
      <c r="N111" s="8">
        <f t="shared" si="31"/>
        <v>2.5501775614888857</v>
      </c>
      <c r="O111" s="35">
        <f t="shared" si="29"/>
        <v>1.0784136944216678</v>
      </c>
      <c r="P111" s="31">
        <f>SUM(P51:P69,P74:P89,P99:P110)</f>
        <v>6</v>
      </c>
      <c r="Q111" s="31">
        <f>SUM(Q51:Q69,Q74:Q89,Q99:Q110)</f>
        <v>15</v>
      </c>
      <c r="R111" s="32"/>
    </row>
    <row r="112" spans="1:18" s="49" customFormat="1" ht="20.25" customHeight="1">
      <c r="A112" s="195" t="s">
        <v>43</v>
      </c>
      <c r="B112" s="196"/>
      <c r="C112" s="196"/>
      <c r="D112" s="197"/>
      <c r="E112" s="8">
        <f aca="true" t="shared" si="33" ref="E112:L112">(E111*100)/$M111</f>
        <v>4.787583848480863</v>
      </c>
      <c r="F112" s="8">
        <f t="shared" si="33"/>
        <v>7.076154149677759</v>
      </c>
      <c r="G112" s="8">
        <f t="shared" si="33"/>
        <v>10.456398789951335</v>
      </c>
      <c r="H112" s="8">
        <f t="shared" si="33"/>
        <v>16.112061028541365</v>
      </c>
      <c r="I112" s="8">
        <f t="shared" si="33"/>
        <v>17.019597527291857</v>
      </c>
      <c r="J112" s="8">
        <f t="shared" si="33"/>
        <v>15.52018939892148</v>
      </c>
      <c r="K112" s="8">
        <f t="shared" si="33"/>
        <v>10.377482572668683</v>
      </c>
      <c r="L112" s="8">
        <f t="shared" si="33"/>
        <v>18.650532684466658</v>
      </c>
      <c r="M112" s="8">
        <f>((M111-(P111+Q111))*100)/$M111</f>
        <v>99.72379323951073</v>
      </c>
      <c r="N112" s="23" t="s">
        <v>18</v>
      </c>
      <c r="O112" s="36" t="s">
        <v>18</v>
      </c>
      <c r="P112" s="8">
        <f>(P111*100)/$M111</f>
        <v>0.07891621728265158</v>
      </c>
      <c r="Q112" s="8">
        <f>(Q111*100)/$M111</f>
        <v>0.19729054320662895</v>
      </c>
      <c r="R112" s="11"/>
    </row>
    <row r="113" spans="1:18" s="49" customFormat="1" ht="18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6"/>
      <c r="O113" s="57"/>
      <c r="P113" s="55"/>
      <c r="Q113" s="55"/>
      <c r="R113" s="55"/>
    </row>
    <row r="114" spans="1:18" s="49" customFormat="1" ht="18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7"/>
      <c r="P114" s="55"/>
      <c r="Q114" s="55"/>
      <c r="R114" s="55"/>
    </row>
    <row r="115" spans="1:18" s="49" customFormat="1" ht="18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6"/>
      <c r="O115" s="57"/>
      <c r="P115" s="55"/>
      <c r="Q115" s="55"/>
      <c r="R115" s="55"/>
    </row>
    <row r="116" spans="1:18" s="49" customFormat="1" ht="18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6"/>
      <c r="O116" s="57"/>
      <c r="P116" s="55"/>
      <c r="Q116" s="55"/>
      <c r="R116" s="55"/>
    </row>
    <row r="117" spans="1:18" s="49" customFormat="1" ht="18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57"/>
      <c r="P117" s="55"/>
      <c r="Q117" s="55"/>
      <c r="R117" s="55"/>
    </row>
    <row r="118" spans="1:18" s="49" customFormat="1" ht="18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6"/>
      <c r="O118" s="57"/>
      <c r="P118" s="55"/>
      <c r="Q118" s="55"/>
      <c r="R118" s="55"/>
    </row>
    <row r="119" spans="1:18" s="49" customFormat="1" ht="18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6"/>
      <c r="O119" s="57"/>
      <c r="P119" s="55"/>
      <c r="Q119" s="55"/>
      <c r="R119" s="55"/>
    </row>
    <row r="120" spans="1:18" s="49" customFormat="1" ht="18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6"/>
      <c r="O120" s="57"/>
      <c r="P120" s="55"/>
      <c r="Q120" s="55"/>
      <c r="R120" s="55"/>
    </row>
    <row r="121" spans="1:18" s="49" customFormat="1" ht="18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6"/>
      <c r="O121" s="57"/>
      <c r="P121" s="55"/>
      <c r="Q121" s="55"/>
      <c r="R121" s="55"/>
    </row>
    <row r="122" spans="1:18" s="49" customFormat="1" ht="18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6"/>
      <c r="O122" s="57"/>
      <c r="P122" s="55"/>
      <c r="Q122" s="55"/>
      <c r="R122" s="55"/>
    </row>
    <row r="123" spans="1:18" s="49" customFormat="1" ht="18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6"/>
      <c r="O123" s="57"/>
      <c r="P123" s="55"/>
      <c r="Q123" s="55"/>
      <c r="R123" s="55"/>
    </row>
    <row r="124" spans="1:18" s="49" customFormat="1" ht="18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6"/>
      <c r="O124" s="57"/>
      <c r="P124" s="55"/>
      <c r="Q124" s="55"/>
      <c r="R124" s="55"/>
    </row>
    <row r="125" spans="1:18" s="49" customFormat="1" ht="18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6"/>
      <c r="O125" s="57"/>
      <c r="P125" s="55"/>
      <c r="Q125" s="55"/>
      <c r="R125" s="55"/>
    </row>
    <row r="126" spans="1:18" s="49" customFormat="1" ht="18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6"/>
      <c r="O126" s="57"/>
      <c r="P126" s="55"/>
      <c r="Q126" s="55"/>
      <c r="R126" s="55"/>
    </row>
    <row r="127" spans="1:18" s="49" customFormat="1" ht="18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O127" s="57"/>
      <c r="P127" s="55"/>
      <c r="Q127" s="55"/>
      <c r="R127" s="55"/>
    </row>
    <row r="128" spans="1:18" s="49" customFormat="1" ht="18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O128" s="57"/>
      <c r="P128" s="55"/>
      <c r="Q128" s="55"/>
      <c r="R128" s="55"/>
    </row>
    <row r="129" spans="1:18" s="49" customFormat="1" ht="18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57"/>
      <c r="P129" s="55"/>
      <c r="Q129" s="55"/>
      <c r="R129" s="55"/>
    </row>
    <row r="130" spans="1:18" s="49" customFormat="1" ht="18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57"/>
      <c r="P130" s="55"/>
      <c r="Q130" s="55"/>
      <c r="R130" s="55"/>
    </row>
    <row r="131" spans="1:18" s="49" customFormat="1" ht="18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O131" s="57"/>
      <c r="P131" s="55"/>
      <c r="Q131" s="55"/>
      <c r="R131" s="55"/>
    </row>
    <row r="132" spans="1:18" ht="18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7"/>
      <c r="P132" s="55"/>
      <c r="Q132" s="55"/>
      <c r="R132" s="55"/>
    </row>
    <row r="133" spans="1:18" ht="18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7"/>
      <c r="P133" s="55"/>
      <c r="Q133" s="55"/>
      <c r="R133" s="55"/>
    </row>
    <row r="134" spans="1:18" ht="18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7"/>
      <c r="P134" s="55"/>
      <c r="Q134" s="55"/>
      <c r="R134" s="55"/>
    </row>
    <row r="135" spans="1:18" ht="18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7"/>
      <c r="P135" s="55"/>
      <c r="Q135" s="55"/>
      <c r="R135" s="55"/>
    </row>
    <row r="136" spans="1:18" ht="18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7"/>
      <c r="P136" s="55"/>
      <c r="Q136" s="55"/>
      <c r="R136" s="55"/>
    </row>
    <row r="137" spans="1:18" ht="18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7"/>
      <c r="P137" s="55"/>
      <c r="Q137" s="55"/>
      <c r="R137" s="55"/>
    </row>
    <row r="138" spans="1:18" ht="18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7"/>
      <c r="P138" s="55"/>
      <c r="Q138" s="55"/>
      <c r="R138" s="55"/>
    </row>
  </sheetData>
  <sheetProtection/>
  <mergeCells count="58">
    <mergeCell ref="Q27:Q28"/>
    <mergeCell ref="R27:R28"/>
    <mergeCell ref="A25:R25"/>
    <mergeCell ref="A26:R26"/>
    <mergeCell ref="A27:A28"/>
    <mergeCell ref="B27:B28"/>
    <mergeCell ref="C27:C28"/>
    <mergeCell ref="D27:D28"/>
    <mergeCell ref="E27:L27"/>
    <mergeCell ref="N27:N28"/>
    <mergeCell ref="O27:O28"/>
    <mergeCell ref="P27:P28"/>
    <mergeCell ref="A95:R95"/>
    <mergeCell ref="A96:R96"/>
    <mergeCell ref="A97:A98"/>
    <mergeCell ref="B97:B98"/>
    <mergeCell ref="C97:C98"/>
    <mergeCell ref="D97:D98"/>
    <mergeCell ref="E97:L97"/>
    <mergeCell ref="N97:N98"/>
    <mergeCell ref="O97:O98"/>
    <mergeCell ref="R97:R98"/>
    <mergeCell ref="A111:D111"/>
    <mergeCell ref="A112:D112"/>
    <mergeCell ref="A1:R1"/>
    <mergeCell ref="A2:R2"/>
    <mergeCell ref="A47:R47"/>
    <mergeCell ref="A48:R48"/>
    <mergeCell ref="A3:A4"/>
    <mergeCell ref="B3:B4"/>
    <mergeCell ref="C3:C4"/>
    <mergeCell ref="D3:D4"/>
    <mergeCell ref="E3:L3"/>
    <mergeCell ref="N3:N4"/>
    <mergeCell ref="O3:O4"/>
    <mergeCell ref="R3:R4"/>
    <mergeCell ref="P3:P4"/>
    <mergeCell ref="Q3:Q4"/>
    <mergeCell ref="D72:D73"/>
    <mergeCell ref="E49:L49"/>
    <mergeCell ref="N49:N50"/>
    <mergeCell ref="O49:O50"/>
    <mergeCell ref="A71:R71"/>
    <mergeCell ref="R49:R50"/>
    <mergeCell ref="A49:A50"/>
    <mergeCell ref="B49:B50"/>
    <mergeCell ref="C49:C50"/>
    <mergeCell ref="D49:D50"/>
    <mergeCell ref="A38:D38"/>
    <mergeCell ref="A39:D39"/>
    <mergeCell ref="A70:R70"/>
    <mergeCell ref="E72:L72"/>
    <mergeCell ref="N72:N73"/>
    <mergeCell ref="O72:O73"/>
    <mergeCell ref="R72:R73"/>
    <mergeCell ref="A72:A73"/>
    <mergeCell ref="B72:B73"/>
    <mergeCell ref="C72:C73"/>
  </mergeCells>
  <printOptions/>
  <pageMargins left="0.75" right="0.47" top="0.54" bottom="0.57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9">
      <selection activeCell="M26" sqref="M26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8.421875" style="0" bestFit="1" customWidth="1"/>
    <col min="4" max="4" width="10.7109375" style="0" bestFit="1" customWidth="1"/>
    <col min="5" max="5" width="4.421875" style="3" bestFit="1" customWidth="1"/>
    <col min="6" max="6" width="5.0039062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2" customWidth="1"/>
    <col min="16" max="17" width="4.421875" style="3" bestFit="1" customWidth="1"/>
    <col min="18" max="18" width="8.57421875" style="0" bestFit="1" customWidth="1"/>
    <col min="21" max="21" width="10.00390625" style="0" bestFit="1" customWidth="1"/>
    <col min="22" max="32" width="7.00390625" style="0" customWidth="1"/>
    <col min="33" max="33" width="13.28125" style="0" customWidth="1"/>
    <col min="34" max="35" width="7.00390625" style="0" customWidth="1"/>
  </cols>
  <sheetData>
    <row r="1" spans="1:18" s="106" customFormat="1" ht="26.25">
      <c r="A1" s="184" t="s">
        <v>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06" customFormat="1" ht="26.25">
      <c r="A2" s="184" t="s">
        <v>598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" customFormat="1" ht="23.25">
      <c r="A3" s="179" t="s">
        <v>22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79" t="s">
        <v>3</v>
      </c>
    </row>
    <row r="4" spans="1:32" s="1" customFormat="1" ht="23.25">
      <c r="A4" s="179"/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7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77</v>
      </c>
      <c r="C5" s="75" t="s">
        <v>312</v>
      </c>
      <c r="D5" s="22" t="s">
        <v>31</v>
      </c>
      <c r="E5" s="7">
        <v>11</v>
      </c>
      <c r="F5" s="7">
        <v>29</v>
      </c>
      <c r="G5" s="7">
        <v>42</v>
      </c>
      <c r="H5" s="7">
        <v>71</v>
      </c>
      <c r="I5" s="7">
        <v>79</v>
      </c>
      <c r="J5" s="7">
        <v>122</v>
      </c>
      <c r="K5" s="7">
        <v>91</v>
      </c>
      <c r="L5" s="7">
        <v>120</v>
      </c>
      <c r="M5" s="7">
        <f aca="true" t="shared" si="0" ref="M5:M18">SUM(E5:L5)</f>
        <v>565</v>
      </c>
      <c r="N5" s="8">
        <f aca="true" t="shared" si="1" ref="N5:N18">((4*L5)+(3.5*K5)+(3*J5)+(2.5*I5)+(2*H5)+(1.5*G5)+(F5))/M5</f>
        <v>2.824778761061947</v>
      </c>
      <c r="O5" s="40">
        <f aca="true" t="shared" si="2" ref="O5:O18">SQRT((16*L5+12.25*K5+9*J5+6.25*I5+4*H5+2.25*G5+F5)/M5-(N5^2))</f>
        <v>0.9645514316653462</v>
      </c>
      <c r="P5" s="7">
        <v>0</v>
      </c>
      <c r="Q5" s="7">
        <v>0</v>
      </c>
      <c r="R5" s="7" t="s">
        <v>601</v>
      </c>
      <c r="U5" s="1" t="s">
        <v>23</v>
      </c>
      <c r="V5" s="1">
        <f>SUM(E5:E12)</f>
        <v>65</v>
      </c>
      <c r="W5" s="1">
        <f aca="true" t="shared" si="3" ref="W5:AC5">SUM(F5:F12)</f>
        <v>452</v>
      </c>
      <c r="X5" s="1">
        <f t="shared" si="3"/>
        <v>444</v>
      </c>
      <c r="Y5" s="1">
        <f t="shared" si="3"/>
        <v>532</v>
      </c>
      <c r="Z5" s="1">
        <f t="shared" si="3"/>
        <v>446</v>
      </c>
      <c r="AA5" s="1">
        <f t="shared" si="3"/>
        <v>545</v>
      </c>
      <c r="AB5" s="1">
        <f t="shared" si="3"/>
        <v>387</v>
      </c>
      <c r="AC5" s="1">
        <f t="shared" si="3"/>
        <v>1645</v>
      </c>
      <c r="AD5" s="1">
        <f aca="true" t="shared" si="4" ref="AD5:AD10">SUM(V5:AC5)</f>
        <v>4516</v>
      </c>
      <c r="AE5" s="1">
        <f>SUM(P5:P12)</f>
        <v>0</v>
      </c>
      <c r="AF5" s="1">
        <f>SUM(Q5:Q12)</f>
        <v>0</v>
      </c>
      <c r="AG5" s="5">
        <f>((4*AC5)+(3.5*AB5)+(3*AA5)+(2.5*Z5)+(2*Y5)+(1.5*X5)+(W5))/AD5</f>
        <v>2.8490921169176264</v>
      </c>
    </row>
    <row r="6" spans="1:33" s="1" customFormat="1" ht="23.25">
      <c r="A6" s="9"/>
      <c r="B6" s="22" t="s">
        <v>78</v>
      </c>
      <c r="C6" s="22" t="s">
        <v>382</v>
      </c>
      <c r="D6" s="22" t="s">
        <v>31</v>
      </c>
      <c r="E6" s="7">
        <v>2</v>
      </c>
      <c r="F6" s="7">
        <v>61</v>
      </c>
      <c r="G6" s="7">
        <v>121</v>
      </c>
      <c r="H6" s="7">
        <v>105</v>
      </c>
      <c r="I6" s="7">
        <v>88</v>
      </c>
      <c r="J6" s="7">
        <v>63</v>
      </c>
      <c r="K6" s="7">
        <v>55</v>
      </c>
      <c r="L6" s="7">
        <v>70</v>
      </c>
      <c r="M6" s="7">
        <f t="shared" si="0"/>
        <v>565</v>
      </c>
      <c r="N6" s="8">
        <f t="shared" si="1"/>
        <v>2.361061946902655</v>
      </c>
      <c r="O6" s="40">
        <f t="shared" si="2"/>
        <v>0.9541185644879964</v>
      </c>
      <c r="P6" s="7">
        <v>0</v>
      </c>
      <c r="Q6" s="7">
        <v>0</v>
      </c>
      <c r="R6" s="7" t="s">
        <v>601</v>
      </c>
      <c r="U6" s="1" t="s">
        <v>24</v>
      </c>
      <c r="V6" s="1">
        <f>SUM(E13:E20)</f>
        <v>160</v>
      </c>
      <c r="W6" s="1">
        <f aca="true" t="shared" si="5" ref="W6:AC6">SUM(F13:F20)</f>
        <v>310</v>
      </c>
      <c r="X6" s="1">
        <f t="shared" si="5"/>
        <v>260</v>
      </c>
      <c r="Y6" s="1">
        <f t="shared" si="5"/>
        <v>485</v>
      </c>
      <c r="Z6" s="1">
        <f t="shared" si="5"/>
        <v>528</v>
      </c>
      <c r="AA6" s="1">
        <f t="shared" si="5"/>
        <v>651</v>
      </c>
      <c r="AB6" s="1">
        <f t="shared" si="5"/>
        <v>680</v>
      </c>
      <c r="AC6" s="1">
        <f t="shared" si="5"/>
        <v>1280</v>
      </c>
      <c r="AD6" s="1">
        <f t="shared" si="4"/>
        <v>4354</v>
      </c>
      <c r="AE6" s="1">
        <f>SUM(P13:P20)</f>
        <v>20</v>
      </c>
      <c r="AF6" s="1">
        <f>SUM(Q13:Q20)</f>
        <v>14</v>
      </c>
      <c r="AG6" s="5">
        <f aca="true" t="shared" si="6" ref="AG6:AG14">((4*AC6)+(3.5*AB6)+(3*AA6)+(2.5*Z6)+(2*Y6)+(1.5*X6)+(W6))/AD6</f>
        <v>2.8578318787322003</v>
      </c>
    </row>
    <row r="7" spans="1:33" s="1" customFormat="1" ht="23.25">
      <c r="A7" s="10"/>
      <c r="B7" s="22" t="s">
        <v>79</v>
      </c>
      <c r="C7" s="22" t="s">
        <v>98</v>
      </c>
      <c r="D7" s="22" t="s">
        <v>31</v>
      </c>
      <c r="E7" s="7">
        <v>2</v>
      </c>
      <c r="F7" s="7">
        <v>135</v>
      </c>
      <c r="G7" s="7">
        <v>67</v>
      </c>
      <c r="H7" s="7">
        <v>134</v>
      </c>
      <c r="I7" s="7">
        <v>80</v>
      </c>
      <c r="J7" s="7">
        <v>59</v>
      </c>
      <c r="K7" s="7">
        <v>30</v>
      </c>
      <c r="L7" s="7">
        <v>58</v>
      </c>
      <c r="M7" s="7">
        <f t="shared" si="0"/>
        <v>565</v>
      </c>
      <c r="N7" s="8">
        <f t="shared" si="1"/>
        <v>2.1548672566371683</v>
      </c>
      <c r="O7" s="40">
        <f t="shared" si="2"/>
        <v>0.9636757753924889</v>
      </c>
      <c r="P7" s="7">
        <v>0</v>
      </c>
      <c r="Q7" s="7">
        <v>0</v>
      </c>
      <c r="R7" s="7" t="s">
        <v>601</v>
      </c>
      <c r="U7" s="1" t="s">
        <v>25</v>
      </c>
      <c r="V7" s="1">
        <f aca="true" t="shared" si="7" ref="V7:AC7">SUM(E26:E33)</f>
        <v>51</v>
      </c>
      <c r="W7" s="1">
        <f t="shared" si="7"/>
        <v>421</v>
      </c>
      <c r="X7" s="1">
        <f t="shared" si="7"/>
        <v>262</v>
      </c>
      <c r="Y7" s="1">
        <f t="shared" si="7"/>
        <v>411</v>
      </c>
      <c r="Z7" s="1">
        <f t="shared" si="7"/>
        <v>501</v>
      </c>
      <c r="AA7" s="1">
        <f t="shared" si="7"/>
        <v>615</v>
      </c>
      <c r="AB7" s="1">
        <f t="shared" si="7"/>
        <v>426</v>
      </c>
      <c r="AC7" s="1">
        <f t="shared" si="7"/>
        <v>1474</v>
      </c>
      <c r="AD7" s="1">
        <f t="shared" si="4"/>
        <v>4161</v>
      </c>
      <c r="AE7" s="1">
        <f>SUM(P26:P33)</f>
        <v>0</v>
      </c>
      <c r="AF7" s="1">
        <f>SUM(Q26:Q33)</f>
        <v>15</v>
      </c>
      <c r="AG7" s="5">
        <f t="shared" si="6"/>
        <v>2.912881518865657</v>
      </c>
    </row>
    <row r="8" spans="1:33" s="1" customFormat="1" ht="23.25">
      <c r="A8" s="10"/>
      <c r="B8" s="22" t="s">
        <v>557</v>
      </c>
      <c r="C8" s="75" t="s">
        <v>492</v>
      </c>
      <c r="D8" s="22" t="s">
        <v>30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565</v>
      </c>
      <c r="M8" s="7">
        <f t="shared" si="0"/>
        <v>565</v>
      </c>
      <c r="N8" s="8">
        <f t="shared" si="1"/>
        <v>4</v>
      </c>
      <c r="O8" s="40">
        <f t="shared" si="2"/>
        <v>0</v>
      </c>
      <c r="P8" s="7">
        <v>0</v>
      </c>
      <c r="Q8" s="7">
        <v>0</v>
      </c>
      <c r="R8" s="7" t="s">
        <v>601</v>
      </c>
      <c r="U8" s="1" t="s">
        <v>26</v>
      </c>
      <c r="V8" s="1">
        <f>SUM(E48:E52)</f>
        <v>91</v>
      </c>
      <c r="W8" s="1">
        <f aca="true" t="shared" si="8" ref="W8:AC8">SUM(F48:F52)</f>
        <v>306</v>
      </c>
      <c r="X8" s="1">
        <f t="shared" si="8"/>
        <v>123</v>
      </c>
      <c r="Y8" s="1">
        <f t="shared" si="8"/>
        <v>175</v>
      </c>
      <c r="Z8" s="1">
        <f t="shared" si="8"/>
        <v>209</v>
      </c>
      <c r="AA8" s="1">
        <f t="shared" si="8"/>
        <v>292</v>
      </c>
      <c r="AB8" s="1">
        <f t="shared" si="8"/>
        <v>256</v>
      </c>
      <c r="AC8" s="1">
        <f t="shared" si="8"/>
        <v>866</v>
      </c>
      <c r="AD8" s="1">
        <f t="shared" si="4"/>
        <v>2318</v>
      </c>
      <c r="AE8" s="112">
        <f>SUM(P48:P52)</f>
        <v>0</v>
      </c>
      <c r="AF8" s="112">
        <f>SUM(Q48:Q52)</f>
        <v>0</v>
      </c>
      <c r="AG8" s="5">
        <f t="shared" si="6"/>
        <v>2.846850733390854</v>
      </c>
    </row>
    <row r="9" spans="1:33" s="1" customFormat="1" ht="23.25">
      <c r="A9" s="10"/>
      <c r="B9" s="22" t="s">
        <v>80</v>
      </c>
      <c r="C9" s="22" t="s">
        <v>313</v>
      </c>
      <c r="D9" s="22" t="s">
        <v>31</v>
      </c>
      <c r="E9" s="7">
        <v>4</v>
      </c>
      <c r="F9" s="7">
        <v>35</v>
      </c>
      <c r="G9" s="7">
        <v>28</v>
      </c>
      <c r="H9" s="7">
        <v>76</v>
      </c>
      <c r="I9" s="7">
        <v>81</v>
      </c>
      <c r="J9" s="7">
        <v>163</v>
      </c>
      <c r="K9" s="7">
        <v>120</v>
      </c>
      <c r="L9" s="7">
        <v>57</v>
      </c>
      <c r="M9" s="7">
        <f t="shared" si="0"/>
        <v>564</v>
      </c>
      <c r="N9" s="8">
        <f t="shared" si="1"/>
        <v>2.7810283687943262</v>
      </c>
      <c r="O9" s="40">
        <f t="shared" si="2"/>
        <v>0.8370911763321148</v>
      </c>
      <c r="P9" s="7">
        <v>0</v>
      </c>
      <c r="Q9" s="7">
        <v>0</v>
      </c>
      <c r="R9" s="7" t="s">
        <v>602</v>
      </c>
      <c r="U9" s="1" t="s">
        <v>27</v>
      </c>
      <c r="V9" s="1">
        <f>SUM(E53:E59)</f>
        <v>169</v>
      </c>
      <c r="W9" s="1">
        <f aca="true" t="shared" si="9" ref="W9:AC9">SUM(F53:F59)</f>
        <v>191</v>
      </c>
      <c r="X9" s="1">
        <f t="shared" si="9"/>
        <v>239</v>
      </c>
      <c r="Y9" s="1">
        <f t="shared" si="9"/>
        <v>518</v>
      </c>
      <c r="Z9" s="1">
        <f t="shared" si="9"/>
        <v>497</v>
      </c>
      <c r="AA9" s="1">
        <f t="shared" si="9"/>
        <v>609</v>
      </c>
      <c r="AB9" s="1">
        <f t="shared" si="9"/>
        <v>556</v>
      </c>
      <c r="AC9" s="1">
        <f t="shared" si="9"/>
        <v>995</v>
      </c>
      <c r="AD9" s="1">
        <f t="shared" si="4"/>
        <v>3774</v>
      </c>
      <c r="AE9" s="112">
        <f>SUM(P53:P59)</f>
        <v>39</v>
      </c>
      <c r="AF9" s="112">
        <f>SUM(Q53:Q59)</f>
        <v>8</v>
      </c>
      <c r="AG9" s="5">
        <f t="shared" si="6"/>
        <v>2.803656597774245</v>
      </c>
    </row>
    <row r="10" spans="1:33" s="1" customFormat="1" ht="23.25">
      <c r="A10" s="10"/>
      <c r="B10" s="22" t="s">
        <v>81</v>
      </c>
      <c r="C10" s="22" t="s">
        <v>314</v>
      </c>
      <c r="D10" s="22" t="s">
        <v>31</v>
      </c>
      <c r="E10" s="7">
        <v>2</v>
      </c>
      <c r="F10" s="7">
        <v>162</v>
      </c>
      <c r="G10" s="7">
        <v>148</v>
      </c>
      <c r="H10" s="7">
        <v>98</v>
      </c>
      <c r="I10" s="7">
        <v>62</v>
      </c>
      <c r="J10" s="7">
        <v>37</v>
      </c>
      <c r="K10" s="7">
        <v>24</v>
      </c>
      <c r="L10" s="7">
        <v>31</v>
      </c>
      <c r="M10" s="7">
        <f t="shared" si="0"/>
        <v>564</v>
      </c>
      <c r="N10" s="8">
        <f t="shared" si="1"/>
        <v>1.8687943262411348</v>
      </c>
      <c r="O10" s="40">
        <f t="shared" si="2"/>
        <v>0.8709157772320112</v>
      </c>
      <c r="P10" s="7">
        <v>0</v>
      </c>
      <c r="Q10" s="7">
        <v>0</v>
      </c>
      <c r="R10" s="7" t="s">
        <v>602</v>
      </c>
      <c r="U10" s="1" t="s">
        <v>28</v>
      </c>
      <c r="V10" s="12">
        <f aca="true" t="shared" si="10" ref="V10:AC10">SUM(E71:E74)</f>
        <v>89</v>
      </c>
      <c r="W10" s="12">
        <f t="shared" si="10"/>
        <v>78</v>
      </c>
      <c r="X10" s="12">
        <f t="shared" si="10"/>
        <v>110</v>
      </c>
      <c r="Y10" s="12">
        <f t="shared" si="10"/>
        <v>256</v>
      </c>
      <c r="Z10" s="12">
        <f t="shared" si="10"/>
        <v>230</v>
      </c>
      <c r="AA10" s="12">
        <f t="shared" si="10"/>
        <v>355</v>
      </c>
      <c r="AB10" s="12">
        <f t="shared" si="10"/>
        <v>262</v>
      </c>
      <c r="AC10" s="12">
        <f t="shared" si="10"/>
        <v>658</v>
      </c>
      <c r="AD10" s="1">
        <f t="shared" si="4"/>
        <v>2038</v>
      </c>
      <c r="AE10" s="1">
        <f>SUM(P71:P74)</f>
        <v>0</v>
      </c>
      <c r="AF10" s="1">
        <f>SUM(Q71:Q74)</f>
        <v>4</v>
      </c>
      <c r="AG10" s="5">
        <f t="shared" si="6"/>
        <v>2.9165848871442592</v>
      </c>
    </row>
    <row r="11" spans="1:18" s="1" customFormat="1" ht="23.25">
      <c r="A11" s="10"/>
      <c r="B11" s="22" t="s">
        <v>82</v>
      </c>
      <c r="C11" s="75" t="s">
        <v>98</v>
      </c>
      <c r="D11" s="22" t="s">
        <v>31</v>
      </c>
      <c r="E11" s="7">
        <v>42</v>
      </c>
      <c r="F11" s="7">
        <v>30</v>
      </c>
      <c r="G11" s="7">
        <v>38</v>
      </c>
      <c r="H11" s="7">
        <v>48</v>
      </c>
      <c r="I11" s="7">
        <v>56</v>
      </c>
      <c r="J11" s="7">
        <v>101</v>
      </c>
      <c r="K11" s="7">
        <v>66</v>
      </c>
      <c r="L11" s="7">
        <v>183</v>
      </c>
      <c r="M11" s="7">
        <f>SUM(E11:L11)</f>
        <v>564</v>
      </c>
      <c r="N11" s="8">
        <f>((4*L11)+(3.5*K11)+(3*J11)+(2.5*I11)+(2*H11)+(1.5*G11)+(F11))/M11</f>
        <v>2.8173758865248226</v>
      </c>
      <c r="O11" s="40">
        <f>SQRT((16*L11+12.25*K11+9*J11+6.25*I11+4*H11+2.25*G11+F11)/M11-(N11^2))</f>
        <v>1.2103203640078173</v>
      </c>
      <c r="P11" s="7">
        <v>0</v>
      </c>
      <c r="Q11" s="7">
        <v>0</v>
      </c>
      <c r="R11" s="7" t="s">
        <v>602</v>
      </c>
    </row>
    <row r="12" spans="1:33" s="1" customFormat="1" ht="23.25">
      <c r="A12" s="75"/>
      <c r="B12" s="22" t="s">
        <v>613</v>
      </c>
      <c r="C12" s="75" t="s">
        <v>493</v>
      </c>
      <c r="D12" s="22" t="s">
        <v>30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561</v>
      </c>
      <c r="M12" s="7">
        <f t="shared" si="0"/>
        <v>564</v>
      </c>
      <c r="N12" s="8">
        <f t="shared" si="1"/>
        <v>3.9849290780141846</v>
      </c>
      <c r="O12" s="40">
        <f t="shared" si="2"/>
        <v>0.2386497818442862</v>
      </c>
      <c r="P12" s="7">
        <v>0</v>
      </c>
      <c r="Q12" s="7">
        <v>0</v>
      </c>
      <c r="R12" s="7" t="s">
        <v>602</v>
      </c>
      <c r="T12" s="47"/>
      <c r="U12" s="13" t="s">
        <v>62</v>
      </c>
      <c r="V12" s="67">
        <f aca="true" t="shared" si="11" ref="V12:AF12">SUM(V5:V7)</f>
        <v>276</v>
      </c>
      <c r="W12" s="67">
        <f t="shared" si="11"/>
        <v>1183</v>
      </c>
      <c r="X12" s="67">
        <f t="shared" si="11"/>
        <v>966</v>
      </c>
      <c r="Y12" s="67">
        <f t="shared" si="11"/>
        <v>1428</v>
      </c>
      <c r="Z12" s="67">
        <f t="shared" si="11"/>
        <v>1475</v>
      </c>
      <c r="AA12" s="67">
        <f t="shared" si="11"/>
        <v>1811</v>
      </c>
      <c r="AB12" s="67">
        <f t="shared" si="11"/>
        <v>1493</v>
      </c>
      <c r="AC12" s="67">
        <f t="shared" si="11"/>
        <v>4399</v>
      </c>
      <c r="AD12" s="67">
        <f t="shared" si="11"/>
        <v>13031</v>
      </c>
      <c r="AE12" s="67">
        <f t="shared" si="11"/>
        <v>20</v>
      </c>
      <c r="AF12" s="67">
        <f t="shared" si="11"/>
        <v>29</v>
      </c>
      <c r="AG12" s="5">
        <f t="shared" si="6"/>
        <v>2.8723812447241195</v>
      </c>
    </row>
    <row r="13" spans="1:33" s="1" customFormat="1" ht="23.25">
      <c r="A13" s="7" t="s">
        <v>24</v>
      </c>
      <c r="B13" s="22" t="s">
        <v>127</v>
      </c>
      <c r="C13" s="22" t="s">
        <v>256</v>
      </c>
      <c r="D13" s="22" t="s">
        <v>31</v>
      </c>
      <c r="E13" s="7">
        <v>1</v>
      </c>
      <c r="F13" s="7">
        <v>47</v>
      </c>
      <c r="G13" s="7">
        <v>29</v>
      </c>
      <c r="H13" s="7">
        <v>51</v>
      </c>
      <c r="I13" s="7">
        <v>72</v>
      </c>
      <c r="J13" s="7">
        <v>92</v>
      </c>
      <c r="K13" s="7">
        <v>119</v>
      </c>
      <c r="L13" s="7">
        <v>137</v>
      </c>
      <c r="M13" s="7">
        <f t="shared" si="0"/>
        <v>548</v>
      </c>
      <c r="N13" s="8">
        <f t="shared" si="1"/>
        <v>2.9434306569343067</v>
      </c>
      <c r="O13" s="40">
        <f t="shared" si="2"/>
        <v>0.9516086556524733</v>
      </c>
      <c r="P13" s="7">
        <v>0</v>
      </c>
      <c r="Q13" s="7">
        <v>0</v>
      </c>
      <c r="R13" s="7" t="s">
        <v>619</v>
      </c>
      <c r="T13" s="47"/>
      <c r="U13" s="47" t="s">
        <v>63</v>
      </c>
      <c r="V13" s="12">
        <f aca="true" t="shared" si="12" ref="V13:AF13">SUM(V8:V10)</f>
        <v>349</v>
      </c>
      <c r="W13" s="12">
        <f t="shared" si="12"/>
        <v>575</v>
      </c>
      <c r="X13" s="12">
        <f t="shared" si="12"/>
        <v>472</v>
      </c>
      <c r="Y13" s="12">
        <f t="shared" si="12"/>
        <v>949</v>
      </c>
      <c r="Z13" s="12">
        <f t="shared" si="12"/>
        <v>936</v>
      </c>
      <c r="AA13" s="12">
        <f t="shared" si="12"/>
        <v>1256</v>
      </c>
      <c r="AB13" s="12">
        <f t="shared" si="12"/>
        <v>1074</v>
      </c>
      <c r="AC13" s="12">
        <f t="shared" si="12"/>
        <v>2519</v>
      </c>
      <c r="AD13" s="12">
        <f t="shared" si="12"/>
        <v>8130</v>
      </c>
      <c r="AE13" s="12">
        <f t="shared" si="12"/>
        <v>39</v>
      </c>
      <c r="AF13" s="12">
        <f t="shared" si="12"/>
        <v>12</v>
      </c>
      <c r="AG13" s="5">
        <f t="shared" si="6"/>
        <v>2.844280442804428</v>
      </c>
    </row>
    <row r="14" spans="1:33" s="1" customFormat="1" ht="23.25">
      <c r="A14" s="10"/>
      <c r="B14" s="22" t="s">
        <v>129</v>
      </c>
      <c r="C14" s="22" t="s">
        <v>98</v>
      </c>
      <c r="D14" s="22" t="s">
        <v>31</v>
      </c>
      <c r="E14" s="7">
        <v>15</v>
      </c>
      <c r="F14" s="7">
        <v>40</v>
      </c>
      <c r="G14" s="7">
        <v>61</v>
      </c>
      <c r="H14" s="7">
        <v>133</v>
      </c>
      <c r="I14" s="7">
        <v>78</v>
      </c>
      <c r="J14" s="7">
        <v>72</v>
      </c>
      <c r="K14" s="7">
        <v>59</v>
      </c>
      <c r="L14" s="7">
        <v>90</v>
      </c>
      <c r="M14" s="7">
        <f t="shared" si="0"/>
        <v>548</v>
      </c>
      <c r="N14" s="8">
        <f t="shared" si="1"/>
        <v>2.509124087591241</v>
      </c>
      <c r="O14" s="40">
        <f t="shared" si="2"/>
        <v>1.0085893700852617</v>
      </c>
      <c r="P14" s="7">
        <v>0</v>
      </c>
      <c r="Q14" s="7">
        <v>0</v>
      </c>
      <c r="R14" s="7" t="s">
        <v>619</v>
      </c>
      <c r="T14" s="47"/>
      <c r="U14" s="47" t="s">
        <v>64</v>
      </c>
      <c r="V14" s="67">
        <f aca="true" t="shared" si="13" ref="V14:AF14">SUM(V12:V13)</f>
        <v>625</v>
      </c>
      <c r="W14" s="67">
        <f t="shared" si="13"/>
        <v>1758</v>
      </c>
      <c r="X14" s="67">
        <f t="shared" si="13"/>
        <v>1438</v>
      </c>
      <c r="Y14" s="67">
        <f t="shared" si="13"/>
        <v>2377</v>
      </c>
      <c r="Z14" s="67">
        <f t="shared" si="13"/>
        <v>2411</v>
      </c>
      <c r="AA14" s="67">
        <f t="shared" si="13"/>
        <v>3067</v>
      </c>
      <c r="AB14" s="67">
        <f t="shared" si="13"/>
        <v>2567</v>
      </c>
      <c r="AC14" s="67">
        <f t="shared" si="13"/>
        <v>6918</v>
      </c>
      <c r="AD14" s="67">
        <f t="shared" si="13"/>
        <v>21161</v>
      </c>
      <c r="AE14" s="67">
        <f t="shared" si="13"/>
        <v>59</v>
      </c>
      <c r="AF14" s="67">
        <f t="shared" si="13"/>
        <v>41</v>
      </c>
      <c r="AG14" s="5">
        <f t="shared" si="6"/>
        <v>2.861584991257502</v>
      </c>
    </row>
    <row r="15" spans="1:29" s="1" customFormat="1" ht="23.25">
      <c r="A15" s="10"/>
      <c r="B15" s="22" t="s">
        <v>128</v>
      </c>
      <c r="C15" s="75" t="s">
        <v>257</v>
      </c>
      <c r="D15" s="22" t="s">
        <v>31</v>
      </c>
      <c r="E15" s="7">
        <v>24</v>
      </c>
      <c r="F15" s="7">
        <v>73</v>
      </c>
      <c r="G15" s="7">
        <v>45</v>
      </c>
      <c r="H15" s="7">
        <v>85</v>
      </c>
      <c r="I15" s="7">
        <v>85</v>
      </c>
      <c r="J15" s="7">
        <v>82</v>
      </c>
      <c r="K15" s="7">
        <v>74</v>
      </c>
      <c r="L15" s="7">
        <v>80</v>
      </c>
      <c r="M15" s="7">
        <f t="shared" si="0"/>
        <v>548</v>
      </c>
      <c r="N15" s="8">
        <f t="shared" si="1"/>
        <v>2.45985401459854</v>
      </c>
      <c r="O15" s="40">
        <f t="shared" si="2"/>
        <v>1.0925400561575307</v>
      </c>
      <c r="P15" s="7">
        <v>0</v>
      </c>
      <c r="Q15" s="7">
        <v>0</v>
      </c>
      <c r="R15" s="7" t="s">
        <v>619</v>
      </c>
      <c r="T15" s="47"/>
      <c r="V15" s="47"/>
      <c r="W15" s="47"/>
      <c r="X15" s="47"/>
      <c r="Y15" s="47"/>
      <c r="Z15" s="47"/>
      <c r="AA15" s="47"/>
      <c r="AB15" s="47"/>
      <c r="AC15" s="47"/>
    </row>
    <row r="16" spans="1:29" s="1" customFormat="1" ht="23.25">
      <c r="A16" s="10"/>
      <c r="B16" s="22" t="s">
        <v>558</v>
      </c>
      <c r="C16" s="75" t="s">
        <v>494</v>
      </c>
      <c r="D16" s="22" t="s">
        <v>30</v>
      </c>
      <c r="E16" s="7">
        <v>3</v>
      </c>
      <c r="F16" s="7">
        <v>9</v>
      </c>
      <c r="G16" s="7">
        <v>13</v>
      </c>
      <c r="H16" s="7">
        <v>16</v>
      </c>
      <c r="I16" s="7">
        <v>29</v>
      </c>
      <c r="J16" s="7">
        <v>69</v>
      </c>
      <c r="K16" s="7">
        <v>99</v>
      </c>
      <c r="L16" s="7">
        <v>290</v>
      </c>
      <c r="M16" s="7">
        <f t="shared" si="0"/>
        <v>528</v>
      </c>
      <c r="N16" s="8">
        <f>((4*L16)+(3.5*K16)+(3*J16)+(2.5*I16)+(2*H16)+(1.5*G16)+(F16))/M16</f>
        <v>3.497159090909091</v>
      </c>
      <c r="O16" s="40">
        <f>SQRT((16*L16+12.25*K16+9*J16+6.25*I16+4*H16+2.25*G16+F16)/M16-(N16^2))</f>
        <v>0.7534588658771427</v>
      </c>
      <c r="P16" s="7">
        <v>20</v>
      </c>
      <c r="Q16" s="7">
        <v>0</v>
      </c>
      <c r="R16" s="7" t="s">
        <v>619</v>
      </c>
      <c r="T16" s="47"/>
      <c r="V16" s="47"/>
      <c r="W16" s="47"/>
      <c r="X16" s="47"/>
      <c r="Y16" s="47"/>
      <c r="Z16" s="47"/>
      <c r="AA16" s="47"/>
      <c r="AB16" s="47"/>
      <c r="AC16" s="47"/>
    </row>
    <row r="17" spans="1:29" s="1" customFormat="1" ht="23.25">
      <c r="A17" s="10"/>
      <c r="B17" s="22" t="s">
        <v>130</v>
      </c>
      <c r="C17" s="75" t="s">
        <v>258</v>
      </c>
      <c r="D17" s="22" t="s">
        <v>31</v>
      </c>
      <c r="E17" s="7">
        <v>39</v>
      </c>
      <c r="F17" s="7">
        <v>75</v>
      </c>
      <c r="G17" s="7">
        <v>34</v>
      </c>
      <c r="H17" s="7">
        <v>59</v>
      </c>
      <c r="I17" s="7">
        <v>62</v>
      </c>
      <c r="J17" s="7">
        <v>103</v>
      </c>
      <c r="K17" s="7">
        <v>86</v>
      </c>
      <c r="L17" s="7">
        <v>88</v>
      </c>
      <c r="M17" s="7">
        <f t="shared" si="0"/>
        <v>546</v>
      </c>
      <c r="N17" s="8">
        <f>((4*L17)+(3.5*K17)+(3*J17)+(2.5*I17)+(2*H17)+(1.5*G17)+(F17))/M17</f>
        <v>2.4926739926739927</v>
      </c>
      <c r="O17" s="40">
        <f>SQRT((16*L17+12.25*K17+9*J17+6.25*I17+4*H17+2.25*G17+F17)/M17-(N17^2))</f>
        <v>1.1882904702574077</v>
      </c>
      <c r="P17" s="7">
        <v>0</v>
      </c>
      <c r="Q17" s="7">
        <v>3</v>
      </c>
      <c r="R17" s="7" t="s">
        <v>626</v>
      </c>
      <c r="T17" s="47"/>
      <c r="V17" s="47"/>
      <c r="W17" s="47"/>
      <c r="X17" s="47"/>
      <c r="Y17" s="47"/>
      <c r="Z17" s="47"/>
      <c r="AA17" s="47"/>
      <c r="AB17" s="47"/>
      <c r="AC17" s="47"/>
    </row>
    <row r="18" spans="1:29" s="1" customFormat="1" ht="23.25">
      <c r="A18" s="10"/>
      <c r="B18" s="22" t="s">
        <v>132</v>
      </c>
      <c r="C18" s="22" t="s">
        <v>98</v>
      </c>
      <c r="D18" s="22" t="s">
        <v>31</v>
      </c>
      <c r="E18" s="7">
        <v>10</v>
      </c>
      <c r="F18" s="7">
        <v>15</v>
      </c>
      <c r="G18" s="7">
        <v>35</v>
      </c>
      <c r="H18" s="7">
        <v>69</v>
      </c>
      <c r="I18" s="7">
        <v>82</v>
      </c>
      <c r="J18" s="7">
        <v>95</v>
      </c>
      <c r="K18" s="7">
        <v>80</v>
      </c>
      <c r="L18" s="7">
        <v>163</v>
      </c>
      <c r="M18" s="7">
        <f t="shared" si="0"/>
        <v>549</v>
      </c>
      <c r="N18" s="8">
        <f t="shared" si="1"/>
        <v>2.9644808743169397</v>
      </c>
      <c r="O18" s="40">
        <f t="shared" si="2"/>
        <v>0.9548623309817148</v>
      </c>
      <c r="P18" s="7">
        <v>0</v>
      </c>
      <c r="Q18" s="7">
        <v>0</v>
      </c>
      <c r="R18" s="7" t="s">
        <v>626</v>
      </c>
      <c r="T18" s="47"/>
      <c r="V18" s="47"/>
      <c r="W18" s="47"/>
      <c r="X18" s="47"/>
      <c r="Y18" s="47"/>
      <c r="Z18" s="47"/>
      <c r="AA18" s="47"/>
      <c r="AB18" s="47"/>
      <c r="AC18" s="47"/>
    </row>
    <row r="19" spans="1:83" s="1" customFormat="1" ht="23.25">
      <c r="A19" s="10"/>
      <c r="B19" s="34" t="s">
        <v>131</v>
      </c>
      <c r="C19" s="22" t="s">
        <v>259</v>
      </c>
      <c r="D19" s="34" t="s">
        <v>31</v>
      </c>
      <c r="E19" s="9">
        <v>39</v>
      </c>
      <c r="F19" s="9">
        <v>39</v>
      </c>
      <c r="G19" s="9">
        <v>27</v>
      </c>
      <c r="H19" s="9">
        <v>46</v>
      </c>
      <c r="I19" s="9">
        <v>75</v>
      </c>
      <c r="J19" s="9">
        <v>81</v>
      </c>
      <c r="K19" s="9">
        <v>85</v>
      </c>
      <c r="L19" s="9">
        <v>146</v>
      </c>
      <c r="M19" s="7">
        <f>SUM(E19:L19)</f>
        <v>538</v>
      </c>
      <c r="N19" s="8">
        <f>((4*L19)+(3.5*K19)+(3*J19)+(2.5*I19)+(2*H19)+(1.5*G19)+(F19))/M19</f>
        <v>2.757434944237918</v>
      </c>
      <c r="O19" s="40">
        <f>SQRT((16*L19+12.25*K19+9*J19+6.25*I19+4*H19+2.25*G19+F19)/M19-(N19^2))</f>
        <v>1.194858300089141</v>
      </c>
      <c r="P19" s="7">
        <v>0</v>
      </c>
      <c r="Q19" s="7">
        <v>11</v>
      </c>
      <c r="R19" s="9" t="s">
        <v>626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</row>
    <row r="20" spans="1:83" s="102" customFormat="1" ht="23.25">
      <c r="A20" s="11"/>
      <c r="B20" s="34" t="s">
        <v>629</v>
      </c>
      <c r="C20" s="22" t="s">
        <v>495</v>
      </c>
      <c r="D20" s="34" t="s">
        <v>30</v>
      </c>
      <c r="E20" s="9">
        <v>29</v>
      </c>
      <c r="F20" s="9">
        <v>12</v>
      </c>
      <c r="G20" s="9">
        <v>16</v>
      </c>
      <c r="H20" s="9">
        <v>26</v>
      </c>
      <c r="I20" s="9">
        <v>45</v>
      </c>
      <c r="J20" s="9">
        <v>57</v>
      </c>
      <c r="K20" s="9">
        <v>78</v>
      </c>
      <c r="L20" s="9">
        <v>286</v>
      </c>
      <c r="M20" s="7">
        <f>SUM(E20:L20)</f>
        <v>549</v>
      </c>
      <c r="N20" s="8">
        <f>((4*L20)+(3.5*K20)+(3*J20)+(2.5*I20)+(2*H20)+(1.5*G20)+(F20))/M20</f>
        <v>3.257741347905282</v>
      </c>
      <c r="O20" s="40">
        <f>SQRT((16*L20+12.25*K20+9*J20+6.25*I20+4*H20+2.25*G20+F20)/M20-(N20^2))</f>
        <v>1.0891747509087453</v>
      </c>
      <c r="P20" s="7">
        <v>0</v>
      </c>
      <c r="Q20" s="7">
        <v>0</v>
      </c>
      <c r="R20" s="9" t="s">
        <v>626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</row>
    <row r="21" spans="1:18" s="47" customFormat="1" ht="23.25">
      <c r="A21" s="101"/>
      <c r="B21" s="102"/>
      <c r="C21" s="102"/>
      <c r="D21" s="102"/>
      <c r="E21" s="101"/>
      <c r="F21" s="101"/>
      <c r="G21" s="101"/>
      <c r="H21" s="101"/>
      <c r="I21" s="101"/>
      <c r="J21" s="101"/>
      <c r="K21" s="101"/>
      <c r="L21" s="101"/>
      <c r="M21" s="101"/>
      <c r="N21" s="110"/>
      <c r="O21" s="99"/>
      <c r="P21" s="101"/>
      <c r="Q21" s="101"/>
      <c r="R21" s="101"/>
    </row>
    <row r="22" spans="1:18" s="106" customFormat="1" ht="26.25">
      <c r="A22" s="184" t="s">
        <v>48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</row>
    <row r="23" spans="1:32" s="1" customFormat="1" ht="26.25">
      <c r="A23" s="184" t="s">
        <v>598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1:31" s="1" customFormat="1" ht="23.25">
      <c r="A24" s="179" t="s">
        <v>22</v>
      </c>
      <c r="B24" s="179" t="s">
        <v>0</v>
      </c>
      <c r="C24" s="179" t="s">
        <v>32</v>
      </c>
      <c r="D24" s="179" t="s">
        <v>29</v>
      </c>
      <c r="E24" s="177" t="s">
        <v>17</v>
      </c>
      <c r="F24" s="177"/>
      <c r="G24" s="177"/>
      <c r="H24" s="177"/>
      <c r="I24" s="177"/>
      <c r="J24" s="177"/>
      <c r="K24" s="177"/>
      <c r="L24" s="177"/>
      <c r="M24" s="9" t="s">
        <v>16</v>
      </c>
      <c r="N24" s="179" t="s">
        <v>20</v>
      </c>
      <c r="O24" s="181" t="s">
        <v>21</v>
      </c>
      <c r="P24" s="68"/>
      <c r="Q24" s="68"/>
      <c r="R24" s="179" t="s">
        <v>3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s="1" customFormat="1" ht="23.25">
      <c r="A25" s="179"/>
      <c r="B25" s="179"/>
      <c r="C25" s="179"/>
      <c r="D25" s="179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19</v>
      </c>
      <c r="N25" s="179"/>
      <c r="O25" s="181"/>
      <c r="P25" s="69" t="s">
        <v>1</v>
      </c>
      <c r="Q25" s="69" t="s">
        <v>2</v>
      </c>
      <c r="R25" s="179"/>
      <c r="T25" s="12"/>
    </row>
    <row r="26" spans="1:20" s="1" customFormat="1" ht="23.25">
      <c r="A26" s="11" t="s">
        <v>25</v>
      </c>
      <c r="B26" s="75" t="s">
        <v>180</v>
      </c>
      <c r="C26" s="75" t="s">
        <v>275</v>
      </c>
      <c r="D26" s="75" t="s">
        <v>31</v>
      </c>
      <c r="E26" s="11">
        <v>1</v>
      </c>
      <c r="F26" s="11">
        <v>21</v>
      </c>
      <c r="G26" s="11">
        <v>24</v>
      </c>
      <c r="H26" s="11">
        <v>67</v>
      </c>
      <c r="I26" s="11">
        <v>91</v>
      </c>
      <c r="J26" s="11">
        <v>109</v>
      </c>
      <c r="K26" s="11">
        <v>83</v>
      </c>
      <c r="L26" s="11">
        <v>126</v>
      </c>
      <c r="M26" s="11">
        <f aca="true" t="shared" si="14" ref="M26:M34">SUM(E26:L26)</f>
        <v>522</v>
      </c>
      <c r="N26" s="29">
        <f aca="true" t="shared" si="15" ref="N26:N34">((4*L26)+(3.5*K26)+(3*J26)+(2.5*I26)+(2*H26)+(1.5*G26)+(F26))/M26</f>
        <v>2.950191570881226</v>
      </c>
      <c r="O26" s="98">
        <f aca="true" t="shared" si="16" ref="O26:O34">SQRT((16*L26+12.25*K26+9*J26+6.25*I26+4*H26+2.25*G26+F26)/M26-(N26^2))</f>
        <v>0.8556830312040993</v>
      </c>
      <c r="P26" s="11">
        <v>0</v>
      </c>
      <c r="Q26" s="11">
        <v>0</v>
      </c>
      <c r="R26" s="28" t="s">
        <v>638</v>
      </c>
      <c r="T26" s="12"/>
    </row>
    <row r="27" spans="1:30" s="1" customFormat="1" ht="23.25">
      <c r="A27" s="9"/>
      <c r="B27" s="22" t="s">
        <v>182</v>
      </c>
      <c r="C27" s="22" t="s">
        <v>98</v>
      </c>
      <c r="D27" s="75" t="s">
        <v>31</v>
      </c>
      <c r="E27" s="7">
        <v>1</v>
      </c>
      <c r="F27" s="7">
        <v>173</v>
      </c>
      <c r="G27" s="7">
        <v>85</v>
      </c>
      <c r="H27" s="7">
        <v>82</v>
      </c>
      <c r="I27" s="7">
        <v>49</v>
      </c>
      <c r="J27" s="7">
        <v>22</v>
      </c>
      <c r="K27" s="7">
        <v>16</v>
      </c>
      <c r="L27" s="7">
        <v>94</v>
      </c>
      <c r="M27" s="7">
        <f t="shared" si="14"/>
        <v>522</v>
      </c>
      <c r="N27" s="8">
        <f t="shared" si="15"/>
        <v>2.078544061302682</v>
      </c>
      <c r="O27" s="40">
        <f t="shared" si="16"/>
        <v>1.1083795198107895</v>
      </c>
      <c r="P27" s="7">
        <v>0</v>
      </c>
      <c r="Q27" s="7">
        <v>0</v>
      </c>
      <c r="R27" s="28" t="s">
        <v>638</v>
      </c>
      <c r="T27" s="13"/>
      <c r="U27" s="12"/>
      <c r="V27" s="12"/>
      <c r="W27" s="12"/>
      <c r="X27" s="12"/>
      <c r="Y27" s="12"/>
      <c r="Z27" s="12"/>
      <c r="AA27" s="12"/>
      <c r="AB27" s="12"/>
      <c r="AC27" s="47"/>
      <c r="AD27" s="47"/>
    </row>
    <row r="28" spans="1:20" s="1" customFormat="1" ht="23.25">
      <c r="A28" s="10"/>
      <c r="B28" s="22" t="s">
        <v>181</v>
      </c>
      <c r="C28" s="22" t="s">
        <v>276</v>
      </c>
      <c r="D28" s="22" t="s">
        <v>31</v>
      </c>
      <c r="E28" s="7">
        <v>1</v>
      </c>
      <c r="F28" s="7">
        <v>25</v>
      </c>
      <c r="G28" s="7">
        <v>44</v>
      </c>
      <c r="H28" s="7">
        <v>65</v>
      </c>
      <c r="I28" s="7">
        <v>105</v>
      </c>
      <c r="J28" s="7">
        <v>138</v>
      </c>
      <c r="K28" s="7">
        <v>84</v>
      </c>
      <c r="L28" s="7">
        <v>60</v>
      </c>
      <c r="M28" s="7">
        <f t="shared" si="14"/>
        <v>522</v>
      </c>
      <c r="N28" s="8">
        <f t="shared" si="15"/>
        <v>2.742337164750958</v>
      </c>
      <c r="O28" s="40">
        <f t="shared" si="16"/>
        <v>0.8136695515954214</v>
      </c>
      <c r="P28" s="7">
        <v>0</v>
      </c>
      <c r="Q28" s="7">
        <v>0</v>
      </c>
      <c r="R28" s="28" t="s">
        <v>638</v>
      </c>
      <c r="T28" s="13"/>
    </row>
    <row r="29" spans="1:20" s="1" customFormat="1" ht="23.25">
      <c r="A29" s="10"/>
      <c r="B29" s="22" t="s">
        <v>559</v>
      </c>
      <c r="C29" s="75" t="s">
        <v>496</v>
      </c>
      <c r="D29" s="75" t="s">
        <v>30</v>
      </c>
      <c r="E29" s="7">
        <v>4</v>
      </c>
      <c r="F29" s="7">
        <v>26</v>
      </c>
      <c r="G29" s="7">
        <v>12</v>
      </c>
      <c r="H29" s="7">
        <v>27</v>
      </c>
      <c r="I29" s="7">
        <v>21</v>
      </c>
      <c r="J29" s="7">
        <v>33</v>
      </c>
      <c r="K29" s="7">
        <v>36</v>
      </c>
      <c r="L29" s="7">
        <v>363</v>
      </c>
      <c r="M29" s="7">
        <f t="shared" si="14"/>
        <v>522</v>
      </c>
      <c r="N29" s="8">
        <f t="shared" si="15"/>
        <v>3.5009578544061304</v>
      </c>
      <c r="O29" s="40">
        <f t="shared" si="16"/>
        <v>0.9183626119962842</v>
      </c>
      <c r="P29" s="7">
        <v>0</v>
      </c>
      <c r="Q29" s="7">
        <v>0</v>
      </c>
      <c r="R29" s="28" t="s">
        <v>638</v>
      </c>
      <c r="T29" s="13"/>
    </row>
    <row r="30" spans="1:20" s="1" customFormat="1" ht="23.25">
      <c r="A30" s="10"/>
      <c r="B30" s="22" t="s">
        <v>560</v>
      </c>
      <c r="C30" s="22" t="s">
        <v>277</v>
      </c>
      <c r="D30" s="75" t="s">
        <v>31</v>
      </c>
      <c r="E30" s="7">
        <v>15</v>
      </c>
      <c r="F30" s="7">
        <v>36</v>
      </c>
      <c r="G30" s="7">
        <v>23</v>
      </c>
      <c r="H30" s="7">
        <v>65</v>
      </c>
      <c r="I30" s="7">
        <v>62</v>
      </c>
      <c r="J30" s="7">
        <v>108</v>
      </c>
      <c r="K30" s="7">
        <v>74</v>
      </c>
      <c r="L30" s="7">
        <v>139</v>
      </c>
      <c r="M30" s="7">
        <f t="shared" si="14"/>
        <v>522</v>
      </c>
      <c r="N30" s="8">
        <f t="shared" si="15"/>
        <v>2.8630268199233715</v>
      </c>
      <c r="O30" s="40">
        <f t="shared" si="16"/>
        <v>1.0347935711594258</v>
      </c>
      <c r="P30" s="7">
        <v>0</v>
      </c>
      <c r="Q30" s="7">
        <v>0</v>
      </c>
      <c r="R30" s="28" t="s">
        <v>639</v>
      </c>
      <c r="T30" s="13"/>
    </row>
    <row r="31" spans="1:20" s="1" customFormat="1" ht="23.25">
      <c r="A31" s="10"/>
      <c r="B31" s="22" t="s">
        <v>184</v>
      </c>
      <c r="C31" s="22" t="s">
        <v>98</v>
      </c>
      <c r="D31" s="75" t="s">
        <v>31</v>
      </c>
      <c r="E31" s="7">
        <v>6</v>
      </c>
      <c r="F31" s="7">
        <v>26</v>
      </c>
      <c r="G31" s="7">
        <v>36</v>
      </c>
      <c r="H31" s="7">
        <v>50</v>
      </c>
      <c r="I31" s="7">
        <v>113</v>
      </c>
      <c r="J31" s="7">
        <v>102</v>
      </c>
      <c r="K31" s="7">
        <v>64</v>
      </c>
      <c r="L31" s="7">
        <v>110</v>
      </c>
      <c r="M31" s="7">
        <f t="shared" si="14"/>
        <v>507</v>
      </c>
      <c r="N31" s="8">
        <f>((4*L31)+(3.5*K31)+(3*J31)+(2.5*I31)+(2*H31)+(1.5*G31)+(F31))/M31</f>
        <v>2.8254437869822486</v>
      </c>
      <c r="O31" s="40">
        <f>SQRT((16*L31+12.25*K31+9*J31+6.25*I31+4*H31+2.25*G31+F31)/M31-(N31^2))</f>
        <v>0.9185806897200086</v>
      </c>
      <c r="P31" s="7">
        <v>0</v>
      </c>
      <c r="Q31" s="7">
        <v>15</v>
      </c>
      <c r="R31" s="28" t="s">
        <v>639</v>
      </c>
      <c r="T31" s="13"/>
    </row>
    <row r="32" spans="1:256" s="46" customFormat="1" ht="21" customHeight="1">
      <c r="A32" s="10"/>
      <c r="B32" s="22" t="s">
        <v>183</v>
      </c>
      <c r="C32" s="22" t="s">
        <v>278</v>
      </c>
      <c r="D32" s="22" t="s">
        <v>31</v>
      </c>
      <c r="E32" s="7">
        <v>15</v>
      </c>
      <c r="F32" s="7">
        <v>80</v>
      </c>
      <c r="G32" s="7">
        <v>32</v>
      </c>
      <c r="H32" s="7">
        <v>50</v>
      </c>
      <c r="I32" s="7">
        <v>51</v>
      </c>
      <c r="J32" s="7">
        <v>71</v>
      </c>
      <c r="K32" s="7">
        <v>58</v>
      </c>
      <c r="L32" s="7">
        <v>165</v>
      </c>
      <c r="M32" s="7">
        <f t="shared" si="14"/>
        <v>522</v>
      </c>
      <c r="N32" s="8">
        <f t="shared" si="15"/>
        <v>2.742337164750958</v>
      </c>
      <c r="O32" s="40">
        <f t="shared" si="16"/>
        <v>1.1862836368941634</v>
      </c>
      <c r="P32" s="7">
        <v>0</v>
      </c>
      <c r="Q32" s="7">
        <v>0</v>
      </c>
      <c r="R32" s="28" t="s">
        <v>639</v>
      </c>
      <c r="S32" s="2"/>
      <c r="T32" s="4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6" customFormat="1" ht="21" customHeight="1">
      <c r="A33" s="11"/>
      <c r="B33" s="22" t="s">
        <v>561</v>
      </c>
      <c r="C33" s="22" t="s">
        <v>497</v>
      </c>
      <c r="D33" s="22" t="s">
        <v>30</v>
      </c>
      <c r="E33" s="7">
        <v>8</v>
      </c>
      <c r="F33" s="7">
        <v>34</v>
      </c>
      <c r="G33" s="7">
        <v>6</v>
      </c>
      <c r="H33" s="7">
        <v>5</v>
      </c>
      <c r="I33" s="7">
        <v>9</v>
      </c>
      <c r="J33" s="7">
        <v>32</v>
      </c>
      <c r="K33" s="7">
        <v>11</v>
      </c>
      <c r="L33" s="7">
        <v>417</v>
      </c>
      <c r="M33" s="7">
        <f>SUM(E33:L33)</f>
        <v>522</v>
      </c>
      <c r="N33" s="8">
        <f>((4*L33)+(3.5*K33)+(3*J33)+(2.5*I33)+(2*H33)+(1.5*G33)+(F33))/M33</f>
        <v>3.5977011494252875</v>
      </c>
      <c r="O33" s="40">
        <f>SQRT((16*L33+12.25*K33+9*J33+6.25*I33+4*H33+2.25*G33+F33)/M33-(N33^2))</f>
        <v>0.940792485475223</v>
      </c>
      <c r="P33" s="7">
        <v>0</v>
      </c>
      <c r="Q33" s="7">
        <v>0</v>
      </c>
      <c r="R33" s="79" t="s">
        <v>639</v>
      </c>
      <c r="S33" s="2"/>
      <c r="T33" s="4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32" s="2" customFormat="1" ht="21" customHeight="1">
      <c r="A34" s="177" t="s">
        <v>41</v>
      </c>
      <c r="B34" s="177"/>
      <c r="C34" s="177"/>
      <c r="D34" s="177"/>
      <c r="E34" s="7">
        <f aca="true" t="shared" si="17" ref="E34:L34">SUM(E5:E20,E26:E33)</f>
        <v>276</v>
      </c>
      <c r="F34" s="7">
        <f t="shared" si="17"/>
        <v>1183</v>
      </c>
      <c r="G34" s="7">
        <f t="shared" si="17"/>
        <v>966</v>
      </c>
      <c r="H34" s="7">
        <f t="shared" si="17"/>
        <v>1428</v>
      </c>
      <c r="I34" s="7">
        <f t="shared" si="17"/>
        <v>1475</v>
      </c>
      <c r="J34" s="7">
        <f t="shared" si="17"/>
        <v>1811</v>
      </c>
      <c r="K34" s="7">
        <f t="shared" si="17"/>
        <v>1493</v>
      </c>
      <c r="L34" s="7">
        <f t="shared" si="17"/>
        <v>4399</v>
      </c>
      <c r="M34" s="7">
        <f t="shared" si="14"/>
        <v>13031</v>
      </c>
      <c r="N34" s="8">
        <f t="shared" si="15"/>
        <v>2.8723812447241195</v>
      </c>
      <c r="O34" s="40">
        <f t="shared" si="16"/>
        <v>1.0992588600679174</v>
      </c>
      <c r="P34" s="7">
        <f>SUM(P5:P20,P26:P32)</f>
        <v>20</v>
      </c>
      <c r="Q34" s="7">
        <f>SUM(Q5:Q20,Q26:Q32)</f>
        <v>29</v>
      </c>
      <c r="R34" s="9"/>
      <c r="T34" s="47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256" s="46" customFormat="1" ht="23.25">
      <c r="A35" s="177" t="s">
        <v>43</v>
      </c>
      <c r="B35" s="177"/>
      <c r="C35" s="177"/>
      <c r="D35" s="177"/>
      <c r="E35" s="8">
        <f>(E34*100)/$M34</f>
        <v>2.11802624510782</v>
      </c>
      <c r="F35" s="8">
        <f aca="true" t="shared" si="18" ref="F35:L35">(F34*100)/$M34</f>
        <v>9.07835162305272</v>
      </c>
      <c r="G35" s="8">
        <f t="shared" si="18"/>
        <v>7.41309185787737</v>
      </c>
      <c r="H35" s="8">
        <f t="shared" si="18"/>
        <v>10.958483615992632</v>
      </c>
      <c r="I35" s="8">
        <f t="shared" si="18"/>
        <v>11.319161998311719</v>
      </c>
      <c r="J35" s="8">
        <f t="shared" si="18"/>
        <v>13.897628731486455</v>
      </c>
      <c r="K35" s="8">
        <f t="shared" si="18"/>
        <v>11.457294144731794</v>
      </c>
      <c r="L35" s="8">
        <f t="shared" si="18"/>
        <v>33.75796178343949</v>
      </c>
      <c r="M35" s="8">
        <f>((M34-(P34+Q34))*100)/$M34</f>
        <v>99.62397360141202</v>
      </c>
      <c r="N35" s="14"/>
      <c r="O35" s="36"/>
      <c r="P35" s="8">
        <f>(P34*100)/$M34</f>
        <v>0.15348016268897244</v>
      </c>
      <c r="Q35" s="8">
        <f>(Q34*100)/$M34</f>
        <v>0.22254623589901004</v>
      </c>
      <c r="R35" s="11"/>
      <c r="S35" s="2"/>
      <c r="T35" s="1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32" s="46" customFormat="1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39"/>
      <c r="P36" s="2"/>
      <c r="Q36" s="2"/>
      <c r="R36" s="2"/>
      <c r="S36" s="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"/>
      <c r="AF36" s="2"/>
    </row>
    <row r="37" spans="1:19" s="46" customFormat="1" ht="23.25">
      <c r="A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9"/>
      <c r="P37" s="107"/>
      <c r="Q37" s="107"/>
      <c r="S37" s="1"/>
    </row>
    <row r="38" spans="1:19" s="46" customFormat="1" ht="23.25">
      <c r="A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9"/>
      <c r="P38" s="107"/>
      <c r="Q38" s="107"/>
      <c r="S38" s="1"/>
    </row>
    <row r="39" spans="1:19" s="46" customFormat="1" ht="23.25">
      <c r="A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07"/>
      <c r="Q39" s="107"/>
      <c r="S39" s="1"/>
    </row>
    <row r="40" spans="1:19" s="46" customFormat="1" ht="23.25">
      <c r="A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9"/>
      <c r="P40" s="107"/>
      <c r="Q40" s="107"/>
      <c r="S40" s="1"/>
    </row>
    <row r="41" spans="1:19" s="46" customFormat="1" ht="23.25">
      <c r="A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9"/>
      <c r="P41" s="107"/>
      <c r="Q41" s="107"/>
      <c r="S41" s="1"/>
    </row>
    <row r="42" spans="1:19" s="46" customFormat="1" ht="23.25">
      <c r="A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9"/>
      <c r="P42" s="107"/>
      <c r="Q42" s="107"/>
      <c r="S42" s="1"/>
    </row>
    <row r="43" spans="1:19" s="46" customFormat="1" ht="23.25">
      <c r="A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9"/>
      <c r="P43" s="107"/>
      <c r="Q43" s="107"/>
      <c r="S43" s="1"/>
    </row>
    <row r="44" spans="1:18" s="1" customFormat="1" ht="29.25">
      <c r="A44" s="198" t="s">
        <v>48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</row>
    <row r="45" spans="1:32" s="17" customFormat="1" ht="29.25">
      <c r="A45" s="198" t="s">
        <v>599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18" s="17" customFormat="1" ht="23.25">
      <c r="A46" s="183" t="s">
        <v>22</v>
      </c>
      <c r="B46" s="183" t="s">
        <v>0</v>
      </c>
      <c r="C46" s="183" t="s">
        <v>32</v>
      </c>
      <c r="D46" s="183" t="s">
        <v>29</v>
      </c>
      <c r="E46" s="182" t="s">
        <v>17</v>
      </c>
      <c r="F46" s="182"/>
      <c r="G46" s="182"/>
      <c r="H46" s="182"/>
      <c r="I46" s="182"/>
      <c r="J46" s="182"/>
      <c r="K46" s="182"/>
      <c r="L46" s="182"/>
      <c r="M46" s="16" t="s">
        <v>16</v>
      </c>
      <c r="N46" s="179" t="s">
        <v>20</v>
      </c>
      <c r="O46" s="181" t="s">
        <v>21</v>
      </c>
      <c r="P46" s="68"/>
      <c r="Q46" s="68"/>
      <c r="R46" s="183" t="s">
        <v>3</v>
      </c>
    </row>
    <row r="47" spans="1:18" s="17" customFormat="1" ht="23.25">
      <c r="A47" s="183"/>
      <c r="B47" s="183"/>
      <c r="C47" s="183"/>
      <c r="D47" s="183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19</v>
      </c>
      <c r="N47" s="179"/>
      <c r="O47" s="181"/>
      <c r="P47" s="69" t="s">
        <v>1</v>
      </c>
      <c r="Q47" s="69" t="s">
        <v>2</v>
      </c>
      <c r="R47" s="183"/>
    </row>
    <row r="48" spans="1:18" s="17" customFormat="1" ht="21.75">
      <c r="A48" s="95" t="s">
        <v>26</v>
      </c>
      <c r="B48" s="72" t="s">
        <v>96</v>
      </c>
      <c r="C48" s="24" t="s">
        <v>312</v>
      </c>
      <c r="D48" s="24" t="s">
        <v>31</v>
      </c>
      <c r="E48" s="28">
        <v>2</v>
      </c>
      <c r="F48" s="28">
        <v>45</v>
      </c>
      <c r="G48" s="28">
        <v>26</v>
      </c>
      <c r="H48" s="28">
        <v>49</v>
      </c>
      <c r="I48" s="28">
        <v>52</v>
      </c>
      <c r="J48" s="28">
        <v>80</v>
      </c>
      <c r="K48" s="28">
        <v>61</v>
      </c>
      <c r="L48" s="28">
        <v>148</v>
      </c>
      <c r="M48" s="15">
        <f aca="true" t="shared" si="19" ref="M48:M58">SUM(E48:L48)</f>
        <v>463</v>
      </c>
      <c r="N48" s="19">
        <f aca="true" t="shared" si="20" ref="N48:N58">((4*L48)+(3.5*K48)+(3*J48)+(2.5*I48)+(2*H48)+(1.5*G48)+(F48))/M48</f>
        <v>2.9319654427645787</v>
      </c>
      <c r="O48" s="35">
        <f aca="true" t="shared" si="21" ref="O48:O58">SQRT((16*L48+12.25*K48+9*J48+6.25*I48+4*H48+2.25*G48+F48)/M48-(N48^2))</f>
        <v>1.0177760359140706</v>
      </c>
      <c r="P48" s="28">
        <v>0</v>
      </c>
      <c r="Q48" s="28">
        <v>0</v>
      </c>
      <c r="R48" s="95" t="s">
        <v>658</v>
      </c>
    </row>
    <row r="49" spans="1:18" s="17" customFormat="1" ht="21.75">
      <c r="A49" s="20"/>
      <c r="B49" s="72" t="s">
        <v>461</v>
      </c>
      <c r="C49" s="24" t="s">
        <v>492</v>
      </c>
      <c r="D49" s="24" t="s">
        <v>30</v>
      </c>
      <c r="E49" s="28">
        <v>1</v>
      </c>
      <c r="F49" s="28">
        <v>71</v>
      </c>
      <c r="G49" s="28">
        <v>14</v>
      </c>
      <c r="H49" s="28">
        <v>12</v>
      </c>
      <c r="I49" s="28">
        <v>14</v>
      </c>
      <c r="J49" s="28">
        <v>15</v>
      </c>
      <c r="K49" s="28">
        <v>31</v>
      </c>
      <c r="L49" s="28">
        <v>305</v>
      </c>
      <c r="M49" s="15">
        <f t="shared" si="19"/>
        <v>463</v>
      </c>
      <c r="N49" s="19">
        <f t="shared" si="20"/>
        <v>3.2926565874730023</v>
      </c>
      <c r="O49" s="35">
        <f t="shared" si="21"/>
        <v>1.1507299142855156</v>
      </c>
      <c r="P49" s="28">
        <v>0</v>
      </c>
      <c r="Q49" s="28">
        <v>0</v>
      </c>
      <c r="R49" s="95" t="s">
        <v>658</v>
      </c>
    </row>
    <row r="50" spans="1:18" s="17" customFormat="1" ht="21.75">
      <c r="A50" s="20"/>
      <c r="B50" s="72" t="s">
        <v>97</v>
      </c>
      <c r="C50" s="24" t="s">
        <v>314</v>
      </c>
      <c r="D50" s="24" t="s">
        <v>31</v>
      </c>
      <c r="E50" s="28">
        <v>21</v>
      </c>
      <c r="F50" s="28">
        <v>56</v>
      </c>
      <c r="G50" s="28">
        <v>15</v>
      </c>
      <c r="H50" s="28">
        <v>36</v>
      </c>
      <c r="I50" s="28">
        <v>29</v>
      </c>
      <c r="J50" s="28">
        <v>71</v>
      </c>
      <c r="K50" s="28">
        <v>73</v>
      </c>
      <c r="L50" s="28">
        <v>163</v>
      </c>
      <c r="M50" s="15">
        <f t="shared" si="19"/>
        <v>464</v>
      </c>
      <c r="N50" s="19">
        <f t="shared" si="20"/>
        <v>2.8954741379310347</v>
      </c>
      <c r="O50" s="35">
        <f t="shared" si="21"/>
        <v>1.1982211093606048</v>
      </c>
      <c r="P50" s="28">
        <v>0</v>
      </c>
      <c r="Q50" s="28">
        <v>0</v>
      </c>
      <c r="R50" s="28" t="s">
        <v>659</v>
      </c>
    </row>
    <row r="51" spans="1:18" s="17" customFormat="1" ht="21.75">
      <c r="A51" s="20"/>
      <c r="B51" s="72" t="s">
        <v>661</v>
      </c>
      <c r="C51" s="24" t="s">
        <v>395</v>
      </c>
      <c r="D51" s="24" t="s">
        <v>31</v>
      </c>
      <c r="E51" s="28">
        <v>31</v>
      </c>
      <c r="F51" s="28">
        <v>116</v>
      </c>
      <c r="G51" s="28">
        <v>52</v>
      </c>
      <c r="H51" s="28">
        <v>52</v>
      </c>
      <c r="I51" s="28">
        <v>33</v>
      </c>
      <c r="J51" s="28">
        <v>40</v>
      </c>
      <c r="K51" s="28">
        <v>35</v>
      </c>
      <c r="L51" s="28">
        <v>105</v>
      </c>
      <c r="M51" s="15">
        <f t="shared" si="19"/>
        <v>464</v>
      </c>
      <c r="N51" s="19">
        <f t="shared" si="20"/>
        <v>2.247844827586207</v>
      </c>
      <c r="O51" s="35">
        <f t="shared" si="21"/>
        <v>1.2894614660676162</v>
      </c>
      <c r="P51" s="28">
        <v>0</v>
      </c>
      <c r="Q51" s="28">
        <v>0</v>
      </c>
      <c r="R51" s="28" t="s">
        <v>659</v>
      </c>
    </row>
    <row r="52" spans="1:18" s="17" customFormat="1" ht="21.75">
      <c r="A52" s="20"/>
      <c r="B52" s="72" t="s">
        <v>396</v>
      </c>
      <c r="C52" s="24" t="s">
        <v>98</v>
      </c>
      <c r="D52" s="24" t="s">
        <v>31</v>
      </c>
      <c r="E52" s="28">
        <v>36</v>
      </c>
      <c r="F52" s="28">
        <v>18</v>
      </c>
      <c r="G52" s="28">
        <v>16</v>
      </c>
      <c r="H52" s="28">
        <v>26</v>
      </c>
      <c r="I52" s="28">
        <v>81</v>
      </c>
      <c r="J52" s="28">
        <v>86</v>
      </c>
      <c r="K52" s="28">
        <v>56</v>
      </c>
      <c r="L52" s="28">
        <v>145</v>
      </c>
      <c r="M52" s="15">
        <f>SUM(E52:L52)</f>
        <v>464</v>
      </c>
      <c r="N52" s="19">
        <f>((4*L52)+(3.5*K52)+(3*J52)+(2.5*I52)+(2*H52)+(1.5*G52)+(F52))/M52</f>
        <v>2.867456896551724</v>
      </c>
      <c r="O52" s="35">
        <f>SQRT((16*L52+12.25*K52+9*J52+6.25*I52+4*H52+2.25*G52+F52)/M52-(N52^2))</f>
        <v>1.1643950989324694</v>
      </c>
      <c r="P52" s="28">
        <v>0</v>
      </c>
      <c r="Q52" s="28">
        <v>0</v>
      </c>
      <c r="R52" s="28" t="s">
        <v>659</v>
      </c>
    </row>
    <row r="53" spans="1:18" s="17" customFormat="1" ht="21.75">
      <c r="A53" s="15" t="s">
        <v>27</v>
      </c>
      <c r="B53" s="28" t="s">
        <v>133</v>
      </c>
      <c r="C53" s="24" t="s">
        <v>256</v>
      </c>
      <c r="D53" s="24" t="s">
        <v>31</v>
      </c>
      <c r="E53" s="28">
        <v>10</v>
      </c>
      <c r="F53" s="28">
        <v>19</v>
      </c>
      <c r="G53" s="28">
        <v>40</v>
      </c>
      <c r="H53" s="28">
        <v>117</v>
      </c>
      <c r="I53" s="28">
        <v>110</v>
      </c>
      <c r="J53" s="28">
        <v>95</v>
      </c>
      <c r="K53" s="28">
        <v>97</v>
      </c>
      <c r="L53" s="28">
        <v>53</v>
      </c>
      <c r="M53" s="15">
        <f>SUM(E53:L53)</f>
        <v>541</v>
      </c>
      <c r="N53" s="19">
        <f>((4*L53)+(3.5*K53)+(3*J53)+(2.5*I53)+(2*H53)+(1.5*G53)+(F53))/M53</f>
        <v>2.633086876155268</v>
      </c>
      <c r="O53" s="35">
        <f>SQRT((16*L53+12.25*K53+9*J53+6.25*I53+4*H53+2.25*G53+F53)/M53-(N53^2))</f>
        <v>0.8651367728317695</v>
      </c>
      <c r="P53" s="28">
        <v>5</v>
      </c>
      <c r="Q53" s="28">
        <v>0</v>
      </c>
      <c r="R53" s="28" t="s">
        <v>669</v>
      </c>
    </row>
    <row r="54" spans="1:18" s="17" customFormat="1" ht="21.75">
      <c r="A54" s="16" t="s">
        <v>18</v>
      </c>
      <c r="B54" s="28" t="s">
        <v>134</v>
      </c>
      <c r="C54" s="24" t="s">
        <v>330</v>
      </c>
      <c r="D54" s="24" t="s">
        <v>31</v>
      </c>
      <c r="E54" s="28">
        <v>21</v>
      </c>
      <c r="F54" s="28">
        <v>54</v>
      </c>
      <c r="G54" s="28">
        <v>40</v>
      </c>
      <c r="H54" s="28">
        <v>39</v>
      </c>
      <c r="I54" s="28">
        <v>54</v>
      </c>
      <c r="J54" s="28">
        <v>75</v>
      </c>
      <c r="K54" s="28">
        <v>67</v>
      </c>
      <c r="L54" s="28">
        <v>196</v>
      </c>
      <c r="M54" s="15">
        <f t="shared" si="19"/>
        <v>546</v>
      </c>
      <c r="N54" s="19">
        <f t="shared" si="20"/>
        <v>2.8763736263736264</v>
      </c>
      <c r="O54" s="35">
        <f t="shared" si="21"/>
        <v>1.173505767835531</v>
      </c>
      <c r="P54" s="28">
        <v>0</v>
      </c>
      <c r="Q54" s="28">
        <v>0</v>
      </c>
      <c r="R54" s="28" t="s">
        <v>669</v>
      </c>
    </row>
    <row r="55" spans="1:27" s="17" customFormat="1" ht="23.25">
      <c r="A55" s="20"/>
      <c r="B55" s="28" t="s">
        <v>498</v>
      </c>
      <c r="C55" s="24" t="s">
        <v>493</v>
      </c>
      <c r="D55" s="24" t="s">
        <v>30</v>
      </c>
      <c r="E55" s="28">
        <v>4</v>
      </c>
      <c r="F55" s="28">
        <v>4</v>
      </c>
      <c r="G55" s="28">
        <v>17</v>
      </c>
      <c r="H55" s="28">
        <v>40</v>
      </c>
      <c r="I55" s="28">
        <v>73</v>
      </c>
      <c r="J55" s="28">
        <v>132</v>
      </c>
      <c r="K55" s="28">
        <v>203</v>
      </c>
      <c r="L55" s="28">
        <v>72</v>
      </c>
      <c r="M55" s="15">
        <f t="shared" si="19"/>
        <v>545</v>
      </c>
      <c r="N55" s="19">
        <f t="shared" si="20"/>
        <v>3.0944954128440365</v>
      </c>
      <c r="O55" s="35">
        <f t="shared" si="21"/>
        <v>0.6991259106697337</v>
      </c>
      <c r="P55" s="28">
        <v>0</v>
      </c>
      <c r="Q55" s="28">
        <v>0</v>
      </c>
      <c r="R55" s="28" t="s">
        <v>669</v>
      </c>
      <c r="T55" s="12" t="s">
        <v>18</v>
      </c>
      <c r="U55" s="63"/>
      <c r="V55" s="63"/>
      <c r="W55" s="63"/>
      <c r="X55" s="63"/>
      <c r="Y55" s="63"/>
      <c r="Z55" s="63"/>
      <c r="AA55" s="63"/>
    </row>
    <row r="56" spans="1:28" s="17" customFormat="1" ht="23.25">
      <c r="A56" s="20"/>
      <c r="B56" s="28" t="s">
        <v>462</v>
      </c>
      <c r="C56" s="24" t="s">
        <v>258</v>
      </c>
      <c r="D56" s="24" t="s">
        <v>31</v>
      </c>
      <c r="E56" s="28">
        <v>40</v>
      </c>
      <c r="F56" s="28">
        <v>36</v>
      </c>
      <c r="G56" s="28">
        <v>76</v>
      </c>
      <c r="H56" s="28">
        <v>96</v>
      </c>
      <c r="I56" s="28">
        <v>88</v>
      </c>
      <c r="J56" s="28">
        <v>81</v>
      </c>
      <c r="K56" s="28">
        <v>57</v>
      </c>
      <c r="L56" s="28">
        <v>40</v>
      </c>
      <c r="M56" s="15">
        <f t="shared" si="19"/>
        <v>514</v>
      </c>
      <c r="N56" s="19">
        <f t="shared" si="20"/>
        <v>2.2655642023346303</v>
      </c>
      <c r="O56" s="35">
        <f t="shared" si="21"/>
        <v>1.0530671216069645</v>
      </c>
      <c r="P56" s="28">
        <v>32</v>
      </c>
      <c r="Q56" s="28">
        <v>0</v>
      </c>
      <c r="R56" s="28" t="s">
        <v>670</v>
      </c>
      <c r="T56" s="12"/>
      <c r="U56" s="12"/>
      <c r="V56" s="12"/>
      <c r="W56" s="12"/>
      <c r="X56" s="12"/>
      <c r="Y56" s="12"/>
      <c r="Z56" s="12"/>
      <c r="AA56" s="12"/>
      <c r="AB56" s="1"/>
    </row>
    <row r="57" spans="1:28" s="17" customFormat="1" ht="23.25">
      <c r="A57" s="20"/>
      <c r="B57" s="28" t="s">
        <v>463</v>
      </c>
      <c r="C57" s="24" t="s">
        <v>98</v>
      </c>
      <c r="D57" s="24" t="s">
        <v>31</v>
      </c>
      <c r="E57" s="28">
        <v>31</v>
      </c>
      <c r="F57" s="28">
        <v>21</v>
      </c>
      <c r="G57" s="28">
        <v>22</v>
      </c>
      <c r="H57" s="28">
        <v>146</v>
      </c>
      <c r="I57" s="28">
        <v>93</v>
      </c>
      <c r="J57" s="28">
        <v>130</v>
      </c>
      <c r="K57" s="28">
        <v>40</v>
      </c>
      <c r="L57" s="28">
        <v>55</v>
      </c>
      <c r="M57" s="15">
        <f>SUM(E57:L57)</f>
        <v>538</v>
      </c>
      <c r="N57" s="19">
        <f>((4*L57)+(3.5*K57)+(3*J57)+(2.5*I57)+(2*H57)+(1.5*G57)+(F57))/M57</f>
        <v>2.4693308550185873</v>
      </c>
      <c r="O57" s="35">
        <f>SQRT((16*L57+12.25*K57+9*J57+6.25*I57+4*H57+2.25*G57+F57)/M57-(N57^2))</f>
        <v>0.9594414026052336</v>
      </c>
      <c r="P57" s="28">
        <v>0</v>
      </c>
      <c r="Q57" s="28">
        <v>8</v>
      </c>
      <c r="R57" s="28" t="s">
        <v>670</v>
      </c>
      <c r="T57" s="12"/>
      <c r="U57" s="12"/>
      <c r="V57" s="12"/>
      <c r="W57" s="12"/>
      <c r="X57" s="12"/>
      <c r="Y57" s="12"/>
      <c r="Z57" s="12"/>
      <c r="AA57" s="12"/>
      <c r="AB57" s="1"/>
    </row>
    <row r="58" spans="1:28" s="17" customFormat="1" ht="23.25">
      <c r="A58" s="20"/>
      <c r="B58" s="28" t="s">
        <v>135</v>
      </c>
      <c r="C58" s="24" t="s">
        <v>331</v>
      </c>
      <c r="D58" s="24" t="s">
        <v>31</v>
      </c>
      <c r="E58" s="28">
        <v>50</v>
      </c>
      <c r="F58" s="28">
        <v>34</v>
      </c>
      <c r="G58" s="28">
        <v>35</v>
      </c>
      <c r="H58" s="28">
        <v>68</v>
      </c>
      <c r="I58" s="28">
        <v>62</v>
      </c>
      <c r="J58" s="28">
        <v>77</v>
      </c>
      <c r="K58" s="28">
        <v>70</v>
      </c>
      <c r="L58" s="28">
        <v>150</v>
      </c>
      <c r="M58" s="15">
        <f t="shared" si="19"/>
        <v>546</v>
      </c>
      <c r="N58" s="19">
        <f t="shared" si="20"/>
        <v>2.662087912087912</v>
      </c>
      <c r="O58" s="35">
        <f t="shared" si="21"/>
        <v>1.2502052723615817</v>
      </c>
      <c r="P58" s="28">
        <v>0</v>
      </c>
      <c r="Q58" s="28">
        <v>0</v>
      </c>
      <c r="R58" s="28" t="s">
        <v>670</v>
      </c>
      <c r="T58" s="12"/>
      <c r="U58" s="12"/>
      <c r="V58" s="12"/>
      <c r="W58" s="12"/>
      <c r="X58" s="12"/>
      <c r="Y58" s="12"/>
      <c r="Z58" s="12"/>
      <c r="AA58" s="12"/>
      <c r="AB58" s="1"/>
    </row>
    <row r="59" spans="1:28" s="17" customFormat="1" ht="23.25">
      <c r="A59" s="20"/>
      <c r="B59" s="28" t="s">
        <v>499</v>
      </c>
      <c r="C59" s="24" t="s">
        <v>494</v>
      </c>
      <c r="D59" s="24" t="s">
        <v>30</v>
      </c>
      <c r="E59" s="28">
        <v>13</v>
      </c>
      <c r="F59" s="28">
        <v>23</v>
      </c>
      <c r="G59" s="28">
        <v>9</v>
      </c>
      <c r="H59" s="28">
        <v>12</v>
      </c>
      <c r="I59" s="28">
        <v>17</v>
      </c>
      <c r="J59" s="28">
        <v>19</v>
      </c>
      <c r="K59" s="28">
        <v>22</v>
      </c>
      <c r="L59" s="28">
        <v>429</v>
      </c>
      <c r="M59" s="15">
        <f>SUM(E59:L59)</f>
        <v>544</v>
      </c>
      <c r="N59" s="19">
        <f>((4*L59)+(3.5*K59)+(3*J59)+(2.5*I59)+(2*H59)+(1.5*G59)+(F59))/M59</f>
        <v>3.5900735294117645</v>
      </c>
      <c r="O59" s="35">
        <f>SQRT((16*L59+12.25*K59+9*J59+6.25*I59+4*H59+2.25*G59+F59)/M59-(N59^2))</f>
        <v>0.949638473255768</v>
      </c>
      <c r="P59" s="28">
        <v>2</v>
      </c>
      <c r="Q59" s="28">
        <v>0</v>
      </c>
      <c r="R59" s="28" t="s">
        <v>670</v>
      </c>
      <c r="T59" s="12"/>
      <c r="U59" s="12"/>
      <c r="V59" s="12"/>
      <c r="W59" s="12"/>
      <c r="X59" s="12"/>
      <c r="Y59" s="12"/>
      <c r="Z59" s="12"/>
      <c r="AA59" s="12"/>
      <c r="AB59" s="1"/>
    </row>
    <row r="60" spans="1:28" s="17" customFormat="1" ht="23.25">
      <c r="A60" s="81"/>
      <c r="B60" s="82"/>
      <c r="C60" s="100"/>
      <c r="D60" s="100"/>
      <c r="E60" s="82"/>
      <c r="F60" s="82"/>
      <c r="G60" s="82"/>
      <c r="H60" s="82"/>
      <c r="I60" s="82"/>
      <c r="J60" s="82"/>
      <c r="K60" s="82"/>
      <c r="L60" s="82"/>
      <c r="M60" s="81"/>
      <c r="N60" s="83"/>
      <c r="O60" s="84"/>
      <c r="P60" s="82"/>
      <c r="Q60" s="82"/>
      <c r="R60" s="82"/>
      <c r="T60" s="12"/>
      <c r="U60" s="12"/>
      <c r="V60" s="12"/>
      <c r="W60" s="12"/>
      <c r="X60" s="12"/>
      <c r="Y60" s="12"/>
      <c r="Z60" s="12"/>
      <c r="AA60" s="12"/>
      <c r="AB60" s="1"/>
    </row>
    <row r="61" spans="1:28" s="17" customFormat="1" ht="23.25">
      <c r="A61" s="43"/>
      <c r="B61" s="103"/>
      <c r="C61" s="63"/>
      <c r="D61" s="63"/>
      <c r="E61" s="103"/>
      <c r="F61" s="103"/>
      <c r="G61" s="103"/>
      <c r="H61" s="103"/>
      <c r="I61" s="103"/>
      <c r="J61" s="103"/>
      <c r="K61" s="103"/>
      <c r="L61" s="103"/>
      <c r="M61" s="43"/>
      <c r="N61" s="59"/>
      <c r="O61" s="60"/>
      <c r="P61" s="103"/>
      <c r="Q61" s="103"/>
      <c r="R61" s="103"/>
      <c r="T61" s="12"/>
      <c r="U61" s="12"/>
      <c r="V61" s="12"/>
      <c r="W61" s="12"/>
      <c r="X61" s="12"/>
      <c r="Y61" s="12"/>
      <c r="Z61" s="12"/>
      <c r="AA61" s="12"/>
      <c r="AB61" s="1"/>
    </row>
    <row r="62" spans="1:28" s="17" customFormat="1" ht="23.25">
      <c r="A62" s="43"/>
      <c r="B62" s="103"/>
      <c r="C62" s="63"/>
      <c r="D62" s="63"/>
      <c r="E62" s="103"/>
      <c r="F62" s="103"/>
      <c r="G62" s="103"/>
      <c r="H62" s="103"/>
      <c r="I62" s="103"/>
      <c r="J62" s="103"/>
      <c r="K62" s="103"/>
      <c r="L62" s="103"/>
      <c r="M62" s="43"/>
      <c r="N62" s="59"/>
      <c r="O62" s="60"/>
      <c r="P62" s="103"/>
      <c r="Q62" s="103"/>
      <c r="R62" s="103"/>
      <c r="T62" s="12"/>
      <c r="U62" s="12"/>
      <c r="V62" s="12"/>
      <c r="W62" s="12"/>
      <c r="X62" s="12"/>
      <c r="Y62" s="12"/>
      <c r="Z62" s="12"/>
      <c r="AA62" s="12"/>
      <c r="AB62" s="1"/>
    </row>
    <row r="63" spans="1:28" s="17" customFormat="1" ht="23.25">
      <c r="A63" s="43"/>
      <c r="B63" s="103"/>
      <c r="C63" s="63"/>
      <c r="D63" s="63"/>
      <c r="E63" s="103"/>
      <c r="F63" s="103"/>
      <c r="G63" s="103"/>
      <c r="H63" s="103"/>
      <c r="I63" s="103"/>
      <c r="J63" s="103"/>
      <c r="K63" s="103"/>
      <c r="L63" s="103"/>
      <c r="M63" s="43"/>
      <c r="N63" s="59"/>
      <c r="O63" s="60"/>
      <c r="P63" s="103"/>
      <c r="Q63" s="103"/>
      <c r="R63" s="103"/>
      <c r="T63" s="12"/>
      <c r="U63" s="12"/>
      <c r="V63" s="12"/>
      <c r="W63" s="12"/>
      <c r="X63" s="12"/>
      <c r="Y63" s="12"/>
      <c r="Z63" s="12"/>
      <c r="AA63" s="12"/>
      <c r="AB63" s="1"/>
    </row>
    <row r="64" spans="1:28" s="17" customFormat="1" ht="23.25">
      <c r="A64" s="43"/>
      <c r="B64" s="103"/>
      <c r="C64" s="63"/>
      <c r="D64" s="63"/>
      <c r="E64" s="103"/>
      <c r="F64" s="103"/>
      <c r="G64" s="103"/>
      <c r="H64" s="103"/>
      <c r="I64" s="103"/>
      <c r="J64" s="103"/>
      <c r="K64" s="103"/>
      <c r="L64" s="103"/>
      <c r="M64" s="43"/>
      <c r="N64" s="59"/>
      <c r="O64" s="60"/>
      <c r="P64" s="103"/>
      <c r="Q64" s="103"/>
      <c r="R64" s="103"/>
      <c r="T64" s="12"/>
      <c r="U64" s="12"/>
      <c r="V64" s="12"/>
      <c r="W64" s="12"/>
      <c r="X64" s="12"/>
      <c r="Y64" s="12"/>
      <c r="Z64" s="12"/>
      <c r="AA64" s="12"/>
      <c r="AB64" s="1"/>
    </row>
    <row r="65" spans="1:28" s="17" customFormat="1" ht="23.25">
      <c r="A65" s="43"/>
      <c r="B65" s="103"/>
      <c r="C65" s="63"/>
      <c r="D65" s="63"/>
      <c r="E65" s="103"/>
      <c r="F65" s="103"/>
      <c r="G65" s="103"/>
      <c r="H65" s="103"/>
      <c r="I65" s="103"/>
      <c r="J65" s="103"/>
      <c r="K65" s="103"/>
      <c r="L65" s="103"/>
      <c r="M65" s="43"/>
      <c r="N65" s="59"/>
      <c r="O65" s="60"/>
      <c r="P65" s="103"/>
      <c r="Q65" s="103"/>
      <c r="R65" s="103"/>
      <c r="T65" s="12"/>
      <c r="U65" s="12"/>
      <c r="V65" s="12"/>
      <c r="W65" s="12"/>
      <c r="X65" s="12"/>
      <c r="Y65" s="12"/>
      <c r="Z65" s="12"/>
      <c r="AA65" s="12"/>
      <c r="AB65" s="1"/>
    </row>
    <row r="66" spans="1:32" s="1" customFormat="1" ht="23.25">
      <c r="A66" s="43"/>
      <c r="B66" s="103"/>
      <c r="C66" s="63"/>
      <c r="D66" s="63"/>
      <c r="E66" s="103"/>
      <c r="F66" s="103"/>
      <c r="G66" s="103"/>
      <c r="H66" s="103"/>
      <c r="I66" s="103"/>
      <c r="J66" s="103"/>
      <c r="K66" s="103"/>
      <c r="L66" s="103"/>
      <c r="M66" s="43"/>
      <c r="N66" s="59"/>
      <c r="O66" s="60"/>
      <c r="P66" s="103"/>
      <c r="Q66" s="103"/>
      <c r="R66" s="103"/>
      <c r="U66" s="12"/>
      <c r="V66" s="12"/>
      <c r="W66" s="12"/>
      <c r="X66" s="12"/>
      <c r="Y66" s="12"/>
      <c r="Z66" s="12"/>
      <c r="AA66" s="12"/>
      <c r="AC66" s="17"/>
      <c r="AD66" s="17"/>
      <c r="AE66" s="17"/>
      <c r="AF66" s="17"/>
    </row>
    <row r="67" spans="1:18" s="1" customFormat="1" ht="29.25">
      <c r="A67" s="198" t="s">
        <v>48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</row>
    <row r="68" spans="1:32" s="17" customFormat="1" ht="29.25">
      <c r="A68" s="198" t="s">
        <v>599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18" s="17" customFormat="1" ht="23.25">
      <c r="A69" s="183" t="s">
        <v>22</v>
      </c>
      <c r="B69" s="183" t="s">
        <v>0</v>
      </c>
      <c r="C69" s="183" t="s">
        <v>32</v>
      </c>
      <c r="D69" s="183" t="s">
        <v>29</v>
      </c>
      <c r="E69" s="182" t="s">
        <v>17</v>
      </c>
      <c r="F69" s="182"/>
      <c r="G69" s="182"/>
      <c r="H69" s="182"/>
      <c r="I69" s="182"/>
      <c r="J69" s="182"/>
      <c r="K69" s="182"/>
      <c r="L69" s="182"/>
      <c r="M69" s="16" t="s">
        <v>16</v>
      </c>
      <c r="N69" s="179" t="s">
        <v>20</v>
      </c>
      <c r="O69" s="181" t="s">
        <v>21</v>
      </c>
      <c r="P69" s="68"/>
      <c r="Q69" s="68"/>
      <c r="R69" s="183" t="s">
        <v>3</v>
      </c>
    </row>
    <row r="70" spans="1:18" s="17" customFormat="1" ht="23.25">
      <c r="A70" s="183"/>
      <c r="B70" s="183"/>
      <c r="C70" s="183"/>
      <c r="D70" s="183"/>
      <c r="E70" s="15">
        <v>0</v>
      </c>
      <c r="F70" s="15">
        <v>1</v>
      </c>
      <c r="G70" s="15">
        <v>1.5</v>
      </c>
      <c r="H70" s="15">
        <v>2</v>
      </c>
      <c r="I70" s="15">
        <v>2.5</v>
      </c>
      <c r="J70" s="15">
        <v>3</v>
      </c>
      <c r="K70" s="15">
        <v>3.5</v>
      </c>
      <c r="L70" s="15">
        <v>4</v>
      </c>
      <c r="M70" s="18" t="s">
        <v>19</v>
      </c>
      <c r="N70" s="179"/>
      <c r="O70" s="181"/>
      <c r="P70" s="69" t="s">
        <v>1</v>
      </c>
      <c r="Q70" s="69" t="s">
        <v>2</v>
      </c>
      <c r="R70" s="183"/>
    </row>
    <row r="71" spans="1:18" s="17" customFormat="1" ht="21.75">
      <c r="A71" s="18" t="s">
        <v>28</v>
      </c>
      <c r="B71" s="3" t="s">
        <v>501</v>
      </c>
      <c r="C71" s="111" t="s">
        <v>275</v>
      </c>
      <c r="D71" s="111" t="s">
        <v>31</v>
      </c>
      <c r="E71" s="97">
        <v>18</v>
      </c>
      <c r="F71" s="97">
        <v>1</v>
      </c>
      <c r="G71" s="97">
        <v>2</v>
      </c>
      <c r="H71" s="97">
        <v>16</v>
      </c>
      <c r="I71" s="97">
        <v>37</v>
      </c>
      <c r="J71" s="97">
        <v>84</v>
      </c>
      <c r="K71" s="97">
        <v>91</v>
      </c>
      <c r="L71" s="97">
        <v>261</v>
      </c>
      <c r="M71" s="18">
        <f>SUM(E71:L71)</f>
        <v>510</v>
      </c>
      <c r="N71" s="50">
        <f>((4*L71)+(3.5*K71)+(3*J71)+(2.5*I71)+(2*H71)+(1.5*G71)+(F71))/M71</f>
        <v>3.4176470588235293</v>
      </c>
      <c r="O71" s="104">
        <f>SQRT((16*L71+12.25*K71+9*J71+6.25*I71+4*H71+2.25*G71+F71)/M71-(N71^2))</f>
        <v>0.8750811463443995</v>
      </c>
      <c r="P71" s="97">
        <v>0</v>
      </c>
      <c r="Q71" s="97">
        <v>0</v>
      </c>
      <c r="R71" s="139" t="s">
        <v>675</v>
      </c>
    </row>
    <row r="72" spans="1:18" s="17" customFormat="1" ht="21.75">
      <c r="A72" s="16"/>
      <c r="B72" s="28" t="s">
        <v>687</v>
      </c>
      <c r="C72" s="111" t="s">
        <v>98</v>
      </c>
      <c r="D72" s="111" t="s">
        <v>31</v>
      </c>
      <c r="E72" s="97">
        <v>23</v>
      </c>
      <c r="F72" s="97">
        <v>39</v>
      </c>
      <c r="G72" s="97">
        <v>64</v>
      </c>
      <c r="H72" s="97">
        <v>149</v>
      </c>
      <c r="I72" s="97">
        <v>81</v>
      </c>
      <c r="J72" s="97">
        <v>84</v>
      </c>
      <c r="K72" s="97">
        <v>27</v>
      </c>
      <c r="L72" s="97">
        <v>43</v>
      </c>
      <c r="M72" s="18">
        <f>SUM(E72:L72)</f>
        <v>510</v>
      </c>
      <c r="N72" s="50">
        <f>((4*L72)+(3.5*K72)+(3*J72)+(2.5*I72)+(2*H72)+(1.5*G72)+(F72))/M72</f>
        <v>2.2627450980392156</v>
      </c>
      <c r="O72" s="104">
        <f>SQRT((16*L72+12.25*K72+9*J72+6.25*I72+4*H72+2.25*G72+F72)/M72-(N72^2))</f>
        <v>0.9380749550539659</v>
      </c>
      <c r="P72" s="97">
        <v>0</v>
      </c>
      <c r="Q72" s="97">
        <v>0</v>
      </c>
      <c r="R72" s="139" t="s">
        <v>675</v>
      </c>
    </row>
    <row r="73" spans="1:28" s="17" customFormat="1" ht="23.25">
      <c r="A73" s="20"/>
      <c r="B73" s="28" t="s">
        <v>500</v>
      </c>
      <c r="C73" s="24" t="s">
        <v>688</v>
      </c>
      <c r="D73" s="24" t="s">
        <v>31</v>
      </c>
      <c r="E73" s="28">
        <v>26</v>
      </c>
      <c r="F73" s="28">
        <v>22</v>
      </c>
      <c r="G73" s="28">
        <v>35</v>
      </c>
      <c r="H73" s="28">
        <v>75</v>
      </c>
      <c r="I73" s="28">
        <v>66</v>
      </c>
      <c r="J73" s="28">
        <v>94</v>
      </c>
      <c r="K73" s="28">
        <v>64</v>
      </c>
      <c r="L73" s="28">
        <v>128</v>
      </c>
      <c r="M73" s="15">
        <f>SUM(E73:L73)</f>
        <v>510</v>
      </c>
      <c r="N73" s="19">
        <f>((4*L73)+(3.5*K73)+(3*J73)+(2.5*I73)+(2*H73)+(1.5*G73)+(F73))/M73</f>
        <v>2.7598039215686274</v>
      </c>
      <c r="O73" s="35">
        <f>SQRT((16*L73+12.25*K73+9*J73+6.25*I73+4*H73+2.25*G73+F73)/M73-(N73^2))</f>
        <v>1.0908046862358234</v>
      </c>
      <c r="P73" s="28">
        <v>0</v>
      </c>
      <c r="Q73" s="28">
        <v>0</v>
      </c>
      <c r="R73" s="28" t="s">
        <v>675</v>
      </c>
      <c r="T73" s="1"/>
      <c r="U73" s="1"/>
      <c r="V73" s="1"/>
      <c r="W73" s="1"/>
      <c r="X73" s="1"/>
      <c r="Y73" s="1"/>
      <c r="Z73" s="62"/>
      <c r="AA73" s="1"/>
      <c r="AB73" s="1"/>
    </row>
    <row r="74" spans="1:18" s="17" customFormat="1" ht="21.75">
      <c r="A74" s="20"/>
      <c r="B74" s="28" t="s">
        <v>216</v>
      </c>
      <c r="C74" s="24" t="s">
        <v>277</v>
      </c>
      <c r="D74" s="24" t="s">
        <v>31</v>
      </c>
      <c r="E74" s="28">
        <v>22</v>
      </c>
      <c r="F74" s="28">
        <v>16</v>
      </c>
      <c r="G74" s="28">
        <v>9</v>
      </c>
      <c r="H74" s="28">
        <v>16</v>
      </c>
      <c r="I74" s="28">
        <v>46</v>
      </c>
      <c r="J74" s="28">
        <v>93</v>
      </c>
      <c r="K74" s="28">
        <v>80</v>
      </c>
      <c r="L74" s="28">
        <v>226</v>
      </c>
      <c r="M74" s="15">
        <f>SUM(E74:L74)</f>
        <v>508</v>
      </c>
      <c r="N74" s="19">
        <f>((4*L74)+(3.5*K74)+(3*J74)+(2.5*I74)+(2*H74)+(1.5*G74)+(F74))/M74</f>
        <v>3.2273622047244093</v>
      </c>
      <c r="O74" s="35">
        <f>SQRT((16*L74+12.25*K74+9*J74+6.25*I74+4*H74+2.25*G74+F74)/M74-(N74^2))</f>
        <v>1.020932167607125</v>
      </c>
      <c r="P74" s="28">
        <v>0</v>
      </c>
      <c r="Q74" s="28">
        <v>4</v>
      </c>
      <c r="R74" s="140" t="s">
        <v>676</v>
      </c>
    </row>
    <row r="75" spans="1:32" s="51" customFormat="1" ht="21.75">
      <c r="A75" s="182" t="s">
        <v>41</v>
      </c>
      <c r="B75" s="182"/>
      <c r="C75" s="182"/>
      <c r="D75" s="182"/>
      <c r="E75" s="15">
        <f aca="true" t="shared" si="22" ref="E75:L75">SUM(E48:E59,E71:E74)</f>
        <v>349</v>
      </c>
      <c r="F75" s="15">
        <f t="shared" si="22"/>
        <v>575</v>
      </c>
      <c r="G75" s="15">
        <f t="shared" si="22"/>
        <v>472</v>
      </c>
      <c r="H75" s="15">
        <f t="shared" si="22"/>
        <v>949</v>
      </c>
      <c r="I75" s="15">
        <f t="shared" si="22"/>
        <v>936</v>
      </c>
      <c r="J75" s="15">
        <f t="shared" si="22"/>
        <v>1256</v>
      </c>
      <c r="K75" s="15">
        <f t="shared" si="22"/>
        <v>1074</v>
      </c>
      <c r="L75" s="15">
        <f t="shared" si="22"/>
        <v>2519</v>
      </c>
      <c r="M75" s="15">
        <f>SUM(E75:L75)</f>
        <v>8130</v>
      </c>
      <c r="N75" s="19">
        <f>((4*L75)+(3.5*K75)+(3*J75)+(2.5*I75)+(2*H75)+(1.5*G75)+(F75))/M75</f>
        <v>2.844280442804428</v>
      </c>
      <c r="O75" s="35">
        <f>SQRT((16*L75+12.25*K75+9*J75+6.25*I75+4*H75+2.25*G75+F75)/M75-(N75^2))</f>
        <v>1.1242796814141223</v>
      </c>
      <c r="P75" s="15">
        <f>SUM(P48:P59,P71:P74)</f>
        <v>39</v>
      </c>
      <c r="Q75" s="15">
        <f>SUM(Q48:Q59,Q71:Q74)</f>
        <v>12</v>
      </c>
      <c r="R75" s="54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1" customFormat="1" ht="23.25">
      <c r="A76" s="182" t="s">
        <v>43</v>
      </c>
      <c r="B76" s="182"/>
      <c r="C76" s="182"/>
      <c r="D76" s="182"/>
      <c r="E76" s="19">
        <f aca="true" t="shared" si="23" ref="E76:L76">(E75*100)/$M75</f>
        <v>4.292742927429274</v>
      </c>
      <c r="F76" s="19">
        <f t="shared" si="23"/>
        <v>7.072570725707257</v>
      </c>
      <c r="G76" s="19">
        <f t="shared" si="23"/>
        <v>5.805658056580566</v>
      </c>
      <c r="H76" s="19">
        <f t="shared" si="23"/>
        <v>11.672816728167282</v>
      </c>
      <c r="I76" s="19">
        <f t="shared" si="23"/>
        <v>11.512915129151292</v>
      </c>
      <c r="J76" s="19">
        <f t="shared" si="23"/>
        <v>15.448954489544896</v>
      </c>
      <c r="K76" s="19">
        <f t="shared" si="23"/>
        <v>13.210332103321033</v>
      </c>
      <c r="L76" s="19">
        <f t="shared" si="23"/>
        <v>30.984009840098402</v>
      </c>
      <c r="M76" s="19">
        <f>((M75-(P75+Q75))*100)/$M75</f>
        <v>99.37269372693727</v>
      </c>
      <c r="N76" s="21"/>
      <c r="O76" s="38"/>
      <c r="P76" s="19">
        <f>(P75*100)/$M75</f>
        <v>0.4797047970479705</v>
      </c>
      <c r="Q76" s="19">
        <f>(Q75*100)/$M75</f>
        <v>0.14760147601476015</v>
      </c>
      <c r="R76" s="18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 ht="23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0"/>
      <c r="P77" s="1"/>
      <c r="Q77" s="1"/>
      <c r="R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93" ht="8.25" customHeight="1"/>
  </sheetData>
  <sheetProtection/>
  <mergeCells count="44">
    <mergeCell ref="D3:D4"/>
    <mergeCell ref="E3:L3"/>
    <mergeCell ref="R24:R25"/>
    <mergeCell ref="R46:R47"/>
    <mergeCell ref="A76:D76"/>
    <mergeCell ref="A1:R1"/>
    <mergeCell ref="A2:R2"/>
    <mergeCell ref="A44:R44"/>
    <mergeCell ref="A45:R45"/>
    <mergeCell ref="A3:A4"/>
    <mergeCell ref="B46:B47"/>
    <mergeCell ref="C46:C47"/>
    <mergeCell ref="D46:D47"/>
    <mergeCell ref="E46:L46"/>
    <mergeCell ref="A34:D34"/>
    <mergeCell ref="A46:A47"/>
    <mergeCell ref="N3:N4"/>
    <mergeCell ref="O3:O4"/>
    <mergeCell ref="O24:O25"/>
    <mergeCell ref="A22:R22"/>
    <mergeCell ref="A23:R23"/>
    <mergeCell ref="R3:R4"/>
    <mergeCell ref="B3:B4"/>
    <mergeCell ref="C3:C4"/>
    <mergeCell ref="A24:A25"/>
    <mergeCell ref="B24:B25"/>
    <mergeCell ref="O69:O70"/>
    <mergeCell ref="R69:R70"/>
    <mergeCell ref="C69:C70"/>
    <mergeCell ref="D69:D70"/>
    <mergeCell ref="N46:N47"/>
    <mergeCell ref="O46:O47"/>
    <mergeCell ref="E69:L69"/>
    <mergeCell ref="N69:N70"/>
    <mergeCell ref="C24:C25"/>
    <mergeCell ref="D24:D25"/>
    <mergeCell ref="E24:L24"/>
    <mergeCell ref="N24:N25"/>
    <mergeCell ref="A75:D75"/>
    <mergeCell ref="A35:D35"/>
    <mergeCell ref="A67:R67"/>
    <mergeCell ref="A68:R68"/>
    <mergeCell ref="A69:A70"/>
    <mergeCell ref="B69:B70"/>
  </mergeCells>
  <printOptions/>
  <pageMargins left="0.7480314960629921" right="0.4330708661417323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06">
      <selection activeCell="V53" sqref="V53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2" bestFit="1" customWidth="1"/>
    <col min="16" max="17" width="4.57421875" style="3" customWidth="1"/>
    <col min="18" max="18" width="8.57421875" style="0" bestFit="1" customWidth="1"/>
    <col min="20" max="21" width="10.00390625" style="0" bestFit="1" customWidth="1"/>
    <col min="22" max="31" width="6.57421875" style="0" customWidth="1"/>
  </cols>
  <sheetData>
    <row r="1" spans="1:18" s="52" customFormat="1" ht="25.5" customHeight="1">
      <c r="A1" s="187" t="s">
        <v>49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s="52" customFormat="1" ht="25.5" customHeight="1">
      <c r="A2" s="187" t="s">
        <v>598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s="17" customFormat="1" ht="20.25" customHeight="1">
      <c r="A3" s="183" t="s">
        <v>22</v>
      </c>
      <c r="B3" s="183" t="s">
        <v>0</v>
      </c>
      <c r="C3" s="183" t="s">
        <v>32</v>
      </c>
      <c r="D3" s="183" t="s">
        <v>29</v>
      </c>
      <c r="E3" s="182" t="s">
        <v>17</v>
      </c>
      <c r="F3" s="182"/>
      <c r="G3" s="182"/>
      <c r="H3" s="182"/>
      <c r="I3" s="182"/>
      <c r="J3" s="182"/>
      <c r="K3" s="182"/>
      <c r="L3" s="182"/>
      <c r="M3" s="16" t="s">
        <v>16</v>
      </c>
      <c r="N3" s="179" t="s">
        <v>20</v>
      </c>
      <c r="O3" s="181" t="s">
        <v>21</v>
      </c>
      <c r="P3" s="68"/>
      <c r="Q3" s="68"/>
      <c r="R3" s="183" t="s">
        <v>3</v>
      </c>
    </row>
    <row r="4" spans="1:32" s="17" customFormat="1" ht="20.25" customHeight="1">
      <c r="A4" s="183"/>
      <c r="B4" s="183"/>
      <c r="C4" s="183"/>
      <c r="D4" s="183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19</v>
      </c>
      <c r="N4" s="179"/>
      <c r="O4" s="181"/>
      <c r="P4" s="69" t="s">
        <v>1</v>
      </c>
      <c r="Q4" s="69" t="s">
        <v>2</v>
      </c>
      <c r="R4" s="183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43" s="17" customFormat="1" ht="20.25" customHeight="1">
      <c r="A5" s="15" t="s">
        <v>23</v>
      </c>
      <c r="B5" s="24" t="s">
        <v>234</v>
      </c>
      <c r="C5" s="24" t="s">
        <v>139</v>
      </c>
      <c r="D5" s="15" t="s">
        <v>31</v>
      </c>
      <c r="E5" s="28">
        <v>2</v>
      </c>
      <c r="F5" s="28">
        <v>0</v>
      </c>
      <c r="G5" s="28">
        <v>0</v>
      </c>
      <c r="H5" s="28">
        <v>0</v>
      </c>
      <c r="I5" s="28">
        <v>7</v>
      </c>
      <c r="J5" s="28">
        <v>34</v>
      </c>
      <c r="K5" s="28">
        <v>64</v>
      </c>
      <c r="L5" s="28">
        <v>458</v>
      </c>
      <c r="M5" s="15">
        <f aca="true" t="shared" si="0" ref="M5:M18">SUM(E5:L5)</f>
        <v>565</v>
      </c>
      <c r="N5" s="19">
        <f aca="true" t="shared" si="1" ref="N5:N18">((4*L5)+(3.5*K5)+(3*J5)+(2.5*I5)+(2*H5)+(1.5*G5)+(F5))/M5</f>
        <v>3.8504424778761064</v>
      </c>
      <c r="O5" s="35">
        <f aca="true" t="shared" si="2" ref="O5:O18">SQRT((16*L5+12.25*K5+9*J5+6.25*I5+4*H5+2.25*G5+F5)/M5-(N5^2))</f>
        <v>0.3881254914762503</v>
      </c>
      <c r="P5" s="28">
        <v>0</v>
      </c>
      <c r="Q5" s="28">
        <v>0</v>
      </c>
      <c r="R5" s="28" t="s">
        <v>601</v>
      </c>
      <c r="S5" s="3"/>
      <c r="U5" s="17" t="s">
        <v>23</v>
      </c>
      <c r="V5" s="51">
        <f aca="true" t="shared" si="3" ref="V5:AC5">SUM(E5:E8)</f>
        <v>21</v>
      </c>
      <c r="W5" s="17">
        <f t="shared" si="3"/>
        <v>93</v>
      </c>
      <c r="X5" s="17">
        <f t="shared" si="3"/>
        <v>87</v>
      </c>
      <c r="Y5" s="17">
        <f t="shared" si="3"/>
        <v>123</v>
      </c>
      <c r="Z5" s="17">
        <f t="shared" si="3"/>
        <v>164</v>
      </c>
      <c r="AA5" s="17">
        <f t="shared" si="3"/>
        <v>271</v>
      </c>
      <c r="AB5" s="17">
        <f t="shared" si="3"/>
        <v>275</v>
      </c>
      <c r="AC5" s="17">
        <f t="shared" si="3"/>
        <v>1224</v>
      </c>
      <c r="AD5" s="17">
        <f aca="true" t="shared" si="4" ref="AD5:AD10">SUM(V5:AC5)</f>
        <v>2258</v>
      </c>
      <c r="AE5" s="17">
        <f>SUM(P5:P8)</f>
        <v>0</v>
      </c>
      <c r="AF5" s="17">
        <f>SUM(Q5:Q8)</f>
        <v>0</v>
      </c>
      <c r="AG5" s="59">
        <f aca="true" t="shared" si="5" ref="AG5:AG10">((4*AC5)+(3.5*AB5)+(3*AA5)+(2.5*Z5)+(2*Y5)+(1.5*X5)+(W5))/AD5</f>
        <v>3.3441098317094773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43" s="17" customFormat="1" ht="20.25" customHeight="1">
      <c r="A6" s="16"/>
      <c r="B6" s="24" t="s">
        <v>83</v>
      </c>
      <c r="C6" s="24" t="s">
        <v>233</v>
      </c>
      <c r="D6" s="15" t="s">
        <v>31</v>
      </c>
      <c r="E6" s="28">
        <v>9</v>
      </c>
      <c r="F6" s="28">
        <v>15</v>
      </c>
      <c r="G6" s="28">
        <v>23</v>
      </c>
      <c r="H6" s="28">
        <v>48</v>
      </c>
      <c r="I6" s="28">
        <v>49</v>
      </c>
      <c r="J6" s="28">
        <v>102</v>
      </c>
      <c r="K6" s="28">
        <v>90</v>
      </c>
      <c r="L6" s="28">
        <v>229</v>
      </c>
      <c r="M6" s="15">
        <f t="shared" si="0"/>
        <v>565</v>
      </c>
      <c r="N6" s="19">
        <f t="shared" si="1"/>
        <v>3.1946902654867255</v>
      </c>
      <c r="O6" s="35">
        <f t="shared" si="2"/>
        <v>0.9246707816877364</v>
      </c>
      <c r="P6" s="28">
        <v>0</v>
      </c>
      <c r="Q6" s="28">
        <v>0</v>
      </c>
      <c r="R6" s="28" t="s">
        <v>601</v>
      </c>
      <c r="S6" s="3"/>
      <c r="U6" s="17" t="s">
        <v>24</v>
      </c>
      <c r="V6" s="43">
        <f aca="true" t="shared" si="6" ref="V6:AC6">SUM(E9:E14)</f>
        <v>24</v>
      </c>
      <c r="W6" s="63">
        <f t="shared" si="6"/>
        <v>83</v>
      </c>
      <c r="X6" s="63">
        <f t="shared" si="6"/>
        <v>54</v>
      </c>
      <c r="Y6" s="63">
        <f t="shared" si="6"/>
        <v>125</v>
      </c>
      <c r="Z6" s="63">
        <f t="shared" si="6"/>
        <v>107</v>
      </c>
      <c r="AA6" s="63">
        <f t="shared" si="6"/>
        <v>231</v>
      </c>
      <c r="AB6" s="63">
        <f t="shared" si="6"/>
        <v>321</v>
      </c>
      <c r="AC6" s="63">
        <f t="shared" si="6"/>
        <v>1333</v>
      </c>
      <c r="AD6" s="17">
        <f t="shared" si="4"/>
        <v>2278</v>
      </c>
      <c r="AE6" s="63">
        <f>SUM(P9:P14)</f>
        <v>3</v>
      </c>
      <c r="AF6" s="63">
        <f>SUM(Q9:Q14)</f>
        <v>0</v>
      </c>
      <c r="AG6" s="59">
        <f t="shared" si="5"/>
        <v>3.437225636523266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3" s="17" customFormat="1" ht="20.25" customHeight="1">
      <c r="A7" s="20"/>
      <c r="B7" s="24" t="s">
        <v>236</v>
      </c>
      <c r="C7" s="24" t="s">
        <v>136</v>
      </c>
      <c r="D7" s="15" t="s">
        <v>30</v>
      </c>
      <c r="E7" s="28">
        <v>2</v>
      </c>
      <c r="F7" s="28">
        <v>6</v>
      </c>
      <c r="G7" s="28">
        <v>22</v>
      </c>
      <c r="H7" s="28">
        <v>27</v>
      </c>
      <c r="I7" s="28">
        <v>49</v>
      </c>
      <c r="J7" s="28">
        <v>46</v>
      </c>
      <c r="K7" s="28">
        <v>67</v>
      </c>
      <c r="L7" s="28">
        <v>345</v>
      </c>
      <c r="M7" s="15">
        <f t="shared" si="0"/>
        <v>564</v>
      </c>
      <c r="N7" s="19">
        <f t="shared" si="1"/>
        <v>3.4893617021276597</v>
      </c>
      <c r="O7" s="35">
        <f t="shared" si="2"/>
        <v>0.7960854695604785</v>
      </c>
      <c r="P7" s="28">
        <v>0</v>
      </c>
      <c r="Q7" s="28">
        <v>0</v>
      </c>
      <c r="R7" s="28" t="s">
        <v>602</v>
      </c>
      <c r="S7" s="3"/>
      <c r="U7" s="17" t="s">
        <v>25</v>
      </c>
      <c r="V7" s="12">
        <f>SUM(P15:P18,E29:E30)</f>
        <v>18</v>
      </c>
      <c r="W7" s="12">
        <f>SUM(Q15:Q18,F29:F30)</f>
        <v>13</v>
      </c>
      <c r="X7" s="12">
        <f>SUM(R15:R18,G29:G30)</f>
        <v>17</v>
      </c>
      <c r="Y7" s="12">
        <f>SUM(S17:S20,H29:H30)</f>
        <v>39</v>
      </c>
      <c r="Z7" s="12">
        <f>SUM(T17:T20,I29:I30)</f>
        <v>56</v>
      </c>
      <c r="AA7" s="12">
        <f>SUM(U18:U20,J29:J30)</f>
        <v>87</v>
      </c>
      <c r="AB7" s="12">
        <f>SUM(V18:V20,K29:K30)</f>
        <v>300</v>
      </c>
      <c r="AC7" s="12">
        <f>SUM(W18:W20,L29:L30)</f>
        <v>609</v>
      </c>
      <c r="AD7" s="17">
        <f t="shared" si="4"/>
        <v>1139</v>
      </c>
      <c r="AE7" s="63">
        <f>SUM(P15:P18,P29:P30)</f>
        <v>13</v>
      </c>
      <c r="AF7" s="63">
        <f>SUM(Q15:Q18,Q29:Q30)</f>
        <v>0</v>
      </c>
      <c r="AG7" s="59">
        <f t="shared" si="5"/>
        <v>3.514925373134328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17" customFormat="1" ht="20.25" customHeight="1">
      <c r="A8" s="20"/>
      <c r="B8" s="24" t="s">
        <v>84</v>
      </c>
      <c r="C8" s="24" t="s">
        <v>235</v>
      </c>
      <c r="D8" s="15" t="s">
        <v>31</v>
      </c>
      <c r="E8" s="28">
        <v>8</v>
      </c>
      <c r="F8" s="28">
        <v>72</v>
      </c>
      <c r="G8" s="28">
        <v>42</v>
      </c>
      <c r="H8" s="28">
        <v>48</v>
      </c>
      <c r="I8" s="28">
        <v>59</v>
      </c>
      <c r="J8" s="28">
        <v>89</v>
      </c>
      <c r="K8" s="28">
        <v>54</v>
      </c>
      <c r="L8" s="28">
        <v>192</v>
      </c>
      <c r="M8" s="15">
        <f t="shared" si="0"/>
        <v>564</v>
      </c>
      <c r="N8" s="19">
        <f t="shared" si="1"/>
        <v>2.8413120567375887</v>
      </c>
      <c r="O8" s="35">
        <f t="shared" si="2"/>
        <v>1.1208433288684105</v>
      </c>
      <c r="P8" s="28">
        <v>0</v>
      </c>
      <c r="Q8" s="28">
        <v>0</v>
      </c>
      <c r="R8" s="28" t="s">
        <v>602</v>
      </c>
      <c r="S8" s="3"/>
      <c r="U8" s="17" t="s">
        <v>26</v>
      </c>
      <c r="V8" s="12">
        <f aca="true" t="shared" si="7" ref="V8:AC8">SUM(E52:E55)</f>
        <v>31</v>
      </c>
      <c r="W8" s="12">
        <f t="shared" si="7"/>
        <v>16</v>
      </c>
      <c r="X8" s="12">
        <f t="shared" si="7"/>
        <v>9</v>
      </c>
      <c r="Y8" s="12">
        <f t="shared" si="7"/>
        <v>24</v>
      </c>
      <c r="Z8" s="12">
        <f t="shared" si="7"/>
        <v>30</v>
      </c>
      <c r="AA8" s="12">
        <f t="shared" si="7"/>
        <v>24</v>
      </c>
      <c r="AB8" s="12">
        <f t="shared" si="7"/>
        <v>106</v>
      </c>
      <c r="AC8" s="12">
        <f t="shared" si="7"/>
        <v>925</v>
      </c>
      <c r="AD8" s="17">
        <f t="shared" si="4"/>
        <v>1165</v>
      </c>
      <c r="AE8" s="63">
        <f>SUM(P52:P55)</f>
        <v>26</v>
      </c>
      <c r="AF8" s="63">
        <f>SUM(Q52:Q55)</f>
        <v>0</v>
      </c>
      <c r="AG8" s="59">
        <f t="shared" si="5"/>
        <v>3.6871244635193134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s="17" customFormat="1" ht="20.25" customHeight="1">
      <c r="A9" s="15" t="s">
        <v>24</v>
      </c>
      <c r="B9" s="24" t="s">
        <v>387</v>
      </c>
      <c r="C9" s="157" t="s">
        <v>562</v>
      </c>
      <c r="D9" s="15" t="s">
        <v>31</v>
      </c>
      <c r="E9" s="28">
        <v>3</v>
      </c>
      <c r="F9" s="28">
        <v>6</v>
      </c>
      <c r="G9" s="28">
        <v>17</v>
      </c>
      <c r="H9" s="28">
        <v>73</v>
      </c>
      <c r="I9" s="28">
        <v>35</v>
      </c>
      <c r="J9" s="28">
        <v>78</v>
      </c>
      <c r="K9" s="28">
        <v>105</v>
      </c>
      <c r="L9" s="28">
        <v>231</v>
      </c>
      <c r="M9" s="15">
        <f t="shared" si="0"/>
        <v>548</v>
      </c>
      <c r="N9" s="19">
        <f t="shared" si="1"/>
        <v>3.2673357664233578</v>
      </c>
      <c r="O9" s="35">
        <f t="shared" si="2"/>
        <v>0.8426207273623265</v>
      </c>
      <c r="P9" s="15">
        <v>0</v>
      </c>
      <c r="Q9" s="15">
        <v>0</v>
      </c>
      <c r="R9" s="72" t="s">
        <v>619</v>
      </c>
      <c r="S9" s="3"/>
      <c r="U9" s="17" t="s">
        <v>27</v>
      </c>
      <c r="V9" s="12">
        <f aca="true" t="shared" si="8" ref="V9:AC9">SUM(E56:E59)</f>
        <v>42</v>
      </c>
      <c r="W9" s="12">
        <f t="shared" si="8"/>
        <v>24</v>
      </c>
      <c r="X9" s="12">
        <f t="shared" si="8"/>
        <v>32</v>
      </c>
      <c r="Y9" s="12">
        <f t="shared" si="8"/>
        <v>46</v>
      </c>
      <c r="Z9" s="12">
        <f t="shared" si="8"/>
        <v>87</v>
      </c>
      <c r="AA9" s="12">
        <f t="shared" si="8"/>
        <v>216</v>
      </c>
      <c r="AB9" s="12">
        <f t="shared" si="8"/>
        <v>307</v>
      </c>
      <c r="AC9" s="12">
        <f t="shared" si="8"/>
        <v>651</v>
      </c>
      <c r="AD9" s="17">
        <f t="shared" si="4"/>
        <v>1405</v>
      </c>
      <c r="AE9" s="63">
        <f>SUM(P56:P59)</f>
        <v>1</v>
      </c>
      <c r="AF9" s="63">
        <f>SUM(Q56:Q59)</f>
        <v>12</v>
      </c>
      <c r="AG9" s="59">
        <f t="shared" si="5"/>
        <v>3.3508896797153023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s="17" customFormat="1" ht="20.25" customHeight="1">
      <c r="A10" s="16"/>
      <c r="B10" s="24" t="s">
        <v>502</v>
      </c>
      <c r="C10" s="24" t="s">
        <v>503</v>
      </c>
      <c r="D10" s="15" t="s">
        <v>30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2</v>
      </c>
      <c r="K10" s="28">
        <v>19</v>
      </c>
      <c r="L10" s="28">
        <v>22</v>
      </c>
      <c r="M10" s="15">
        <f t="shared" si="0"/>
        <v>43</v>
      </c>
      <c r="N10" s="19">
        <f t="shared" si="1"/>
        <v>3.7325581395348837</v>
      </c>
      <c r="O10" s="35">
        <f t="shared" si="2"/>
        <v>0.29232104860410524</v>
      </c>
      <c r="P10" s="15">
        <v>0</v>
      </c>
      <c r="Q10" s="15">
        <v>0</v>
      </c>
      <c r="R10" s="72" t="s">
        <v>619</v>
      </c>
      <c r="S10" s="3"/>
      <c r="U10" s="17" t="s">
        <v>28</v>
      </c>
      <c r="V10" s="47">
        <f aca="true" t="shared" si="9" ref="V10:AC10">SUM(E60:E63)</f>
        <v>49</v>
      </c>
      <c r="W10" s="47">
        <f t="shared" si="9"/>
        <v>24</v>
      </c>
      <c r="X10" s="47">
        <f t="shared" si="9"/>
        <v>16</v>
      </c>
      <c r="Y10" s="47">
        <f t="shared" si="9"/>
        <v>35</v>
      </c>
      <c r="Z10" s="47">
        <f t="shared" si="9"/>
        <v>110</v>
      </c>
      <c r="AA10" s="47">
        <f t="shared" si="9"/>
        <v>149</v>
      </c>
      <c r="AB10" s="47">
        <f t="shared" si="9"/>
        <v>136</v>
      </c>
      <c r="AC10" s="47">
        <f t="shared" si="9"/>
        <v>793</v>
      </c>
      <c r="AD10" s="17">
        <f t="shared" si="4"/>
        <v>1312</v>
      </c>
      <c r="AE10" s="63">
        <f>SUM(P60:P63)</f>
        <v>1</v>
      </c>
      <c r="AF10" s="63">
        <f>SUM(Q60:Q63)</f>
        <v>0</v>
      </c>
      <c r="AG10" s="59">
        <f t="shared" si="5"/>
        <v>3.4207317073170733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s="17" customFormat="1" ht="20.25" customHeight="1">
      <c r="A11" s="20"/>
      <c r="B11" s="24" t="s">
        <v>137</v>
      </c>
      <c r="C11" s="24" t="s">
        <v>248</v>
      </c>
      <c r="D11" s="15" t="s">
        <v>31</v>
      </c>
      <c r="E11" s="28">
        <v>0</v>
      </c>
      <c r="F11" s="28">
        <v>42</v>
      </c>
      <c r="G11" s="28">
        <v>24</v>
      </c>
      <c r="H11" s="28">
        <v>34</v>
      </c>
      <c r="I11" s="28">
        <v>20</v>
      </c>
      <c r="J11" s="28">
        <v>56</v>
      </c>
      <c r="K11" s="28">
        <v>39</v>
      </c>
      <c r="L11" s="28">
        <v>333</v>
      </c>
      <c r="M11" s="15">
        <f t="shared" si="0"/>
        <v>548</v>
      </c>
      <c r="N11" s="19">
        <f t="shared" si="1"/>
        <v>3.343978102189781</v>
      </c>
      <c r="O11" s="35">
        <f t="shared" si="2"/>
        <v>0.9916716401391406</v>
      </c>
      <c r="P11" s="15">
        <v>0</v>
      </c>
      <c r="Q11" s="15">
        <v>0</v>
      </c>
      <c r="R11" s="72" t="s">
        <v>619</v>
      </c>
      <c r="V11" s="12"/>
      <c r="W11" s="12"/>
      <c r="X11" s="12"/>
      <c r="Y11" s="12"/>
      <c r="Z11" s="12"/>
      <c r="AA11" s="12"/>
      <c r="AB11" s="12"/>
      <c r="AC11" s="12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18" s="17" customFormat="1" ht="21" customHeight="1">
      <c r="A12" s="20"/>
      <c r="B12" s="24" t="s">
        <v>630</v>
      </c>
      <c r="C12" s="24" t="s">
        <v>229</v>
      </c>
      <c r="D12" s="15" t="s">
        <v>31</v>
      </c>
      <c r="E12" s="28">
        <v>8</v>
      </c>
      <c r="F12" s="28">
        <v>2</v>
      </c>
      <c r="G12" s="28">
        <v>2</v>
      </c>
      <c r="H12" s="28">
        <v>6</v>
      </c>
      <c r="I12" s="28">
        <v>34</v>
      </c>
      <c r="J12" s="28">
        <v>66</v>
      </c>
      <c r="K12" s="28">
        <v>110</v>
      </c>
      <c r="L12" s="28">
        <v>321</v>
      </c>
      <c r="M12" s="15">
        <f t="shared" si="0"/>
        <v>549</v>
      </c>
      <c r="N12" s="19">
        <f t="shared" si="1"/>
        <v>3.586520947176685</v>
      </c>
      <c r="O12" s="35">
        <f t="shared" si="2"/>
        <v>0.6863756811022479</v>
      </c>
      <c r="P12" s="15">
        <v>0</v>
      </c>
      <c r="Q12" s="15">
        <v>0</v>
      </c>
      <c r="R12" s="72" t="s">
        <v>626</v>
      </c>
    </row>
    <row r="13" spans="1:31" s="17" customFormat="1" ht="21" customHeight="1">
      <c r="A13" s="20"/>
      <c r="B13" s="24" t="s">
        <v>435</v>
      </c>
      <c r="C13" s="24" t="s">
        <v>631</v>
      </c>
      <c r="D13" s="15" t="s">
        <v>30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44</v>
      </c>
      <c r="M13" s="15">
        <f t="shared" si="0"/>
        <v>44</v>
      </c>
      <c r="N13" s="19">
        <f t="shared" si="1"/>
        <v>4</v>
      </c>
      <c r="O13" s="35">
        <f t="shared" si="2"/>
        <v>0</v>
      </c>
      <c r="P13" s="15">
        <v>0</v>
      </c>
      <c r="Q13" s="15">
        <v>0</v>
      </c>
      <c r="R13" s="72" t="s">
        <v>626</v>
      </c>
      <c r="U13" s="47"/>
      <c r="V13" s="47"/>
      <c r="W13" s="47"/>
      <c r="X13" s="47"/>
      <c r="Y13" s="47"/>
      <c r="Z13" s="47"/>
      <c r="AA13" s="64"/>
      <c r="AB13" s="47"/>
      <c r="AC13" s="47"/>
      <c r="AD13" s="63"/>
      <c r="AE13" s="63"/>
    </row>
    <row r="14" spans="1:33" s="17" customFormat="1" ht="21" customHeight="1">
      <c r="A14" s="20"/>
      <c r="B14" s="24" t="s">
        <v>138</v>
      </c>
      <c r="C14" s="24" t="s">
        <v>249</v>
      </c>
      <c r="D14" s="15" t="s">
        <v>31</v>
      </c>
      <c r="E14" s="28">
        <v>13</v>
      </c>
      <c r="F14" s="28">
        <v>33</v>
      </c>
      <c r="G14" s="28">
        <v>11</v>
      </c>
      <c r="H14" s="28">
        <v>12</v>
      </c>
      <c r="I14" s="28">
        <v>18</v>
      </c>
      <c r="J14" s="28">
        <v>29</v>
      </c>
      <c r="K14" s="28">
        <v>48</v>
      </c>
      <c r="L14" s="28">
        <v>382</v>
      </c>
      <c r="M14" s="15">
        <f t="shared" si="0"/>
        <v>546</v>
      </c>
      <c r="N14" s="19">
        <f t="shared" si="1"/>
        <v>3.4826007326007327</v>
      </c>
      <c r="O14" s="35">
        <f t="shared" si="2"/>
        <v>1.0100998272935025</v>
      </c>
      <c r="P14" s="15">
        <v>3</v>
      </c>
      <c r="Q14" s="15">
        <v>0</v>
      </c>
      <c r="R14" s="158" t="s">
        <v>626</v>
      </c>
      <c r="U14" s="17" t="s">
        <v>62</v>
      </c>
      <c r="V14" s="51">
        <f>SUM(V5:V7)</f>
        <v>63</v>
      </c>
      <c r="W14" s="51">
        <f aca="true" t="shared" si="10" ref="W14:AF14">SUM(W5:W7)</f>
        <v>189</v>
      </c>
      <c r="X14" s="51">
        <f t="shared" si="10"/>
        <v>158</v>
      </c>
      <c r="Y14" s="51">
        <f t="shared" si="10"/>
        <v>287</v>
      </c>
      <c r="Z14" s="51">
        <f t="shared" si="10"/>
        <v>327</v>
      </c>
      <c r="AA14" s="51">
        <f t="shared" si="10"/>
        <v>589</v>
      </c>
      <c r="AB14" s="51">
        <f t="shared" si="10"/>
        <v>896</v>
      </c>
      <c r="AC14" s="51">
        <f t="shared" si="10"/>
        <v>3166</v>
      </c>
      <c r="AD14" s="51">
        <f t="shared" si="10"/>
        <v>5675</v>
      </c>
      <c r="AE14" s="51">
        <f t="shared" si="10"/>
        <v>16</v>
      </c>
      <c r="AF14" s="51">
        <f t="shared" si="10"/>
        <v>0</v>
      </c>
      <c r="AG14" s="53">
        <f>((4*AC14)+(3.5*AB14)+(3*AA14)+(2.5*Z14)+(2*Y14)+(1.5*X14)+(W14))/AD14</f>
        <v>3.4157709251101323</v>
      </c>
    </row>
    <row r="15" spans="1:33" s="17" customFormat="1" ht="21" customHeight="1">
      <c r="A15" s="15" t="s">
        <v>25</v>
      </c>
      <c r="B15" s="111" t="s">
        <v>448</v>
      </c>
      <c r="C15" s="111" t="s">
        <v>141</v>
      </c>
      <c r="D15" s="18" t="s">
        <v>31</v>
      </c>
      <c r="E15" s="97">
        <v>1</v>
      </c>
      <c r="F15" s="97">
        <v>1</v>
      </c>
      <c r="G15" s="97">
        <v>2</v>
      </c>
      <c r="H15" s="97">
        <v>12</v>
      </c>
      <c r="I15" s="97">
        <v>3</v>
      </c>
      <c r="J15" s="97">
        <v>38</v>
      </c>
      <c r="K15" s="97">
        <v>21</v>
      </c>
      <c r="L15" s="97">
        <v>444</v>
      </c>
      <c r="M15" s="18">
        <f t="shared" si="0"/>
        <v>522</v>
      </c>
      <c r="N15" s="50">
        <f t="shared" si="1"/>
        <v>3.8295019157088124</v>
      </c>
      <c r="O15" s="104">
        <f t="shared" si="2"/>
        <v>0.4801134733730533</v>
      </c>
      <c r="P15" s="97">
        <v>0</v>
      </c>
      <c r="Q15" s="97">
        <v>0</v>
      </c>
      <c r="R15" s="28" t="s">
        <v>638</v>
      </c>
      <c r="U15" s="17" t="s">
        <v>63</v>
      </c>
      <c r="V15" s="51">
        <f aca="true" t="shared" si="11" ref="V15:AF15">SUM(V8:V11)</f>
        <v>122</v>
      </c>
      <c r="W15" s="51">
        <f t="shared" si="11"/>
        <v>64</v>
      </c>
      <c r="X15" s="51">
        <f t="shared" si="11"/>
        <v>57</v>
      </c>
      <c r="Y15" s="51">
        <f t="shared" si="11"/>
        <v>105</v>
      </c>
      <c r="Z15" s="51">
        <f t="shared" si="11"/>
        <v>227</v>
      </c>
      <c r="AA15" s="51">
        <f t="shared" si="11"/>
        <v>389</v>
      </c>
      <c r="AB15" s="51">
        <f t="shared" si="11"/>
        <v>549</v>
      </c>
      <c r="AC15" s="51">
        <f t="shared" si="11"/>
        <v>2369</v>
      </c>
      <c r="AD15" s="51">
        <f t="shared" si="11"/>
        <v>3882</v>
      </c>
      <c r="AE15" s="51">
        <f t="shared" si="11"/>
        <v>28</v>
      </c>
      <c r="AF15" s="51">
        <f t="shared" si="11"/>
        <v>12</v>
      </c>
      <c r="AG15" s="53">
        <f>((4*AC15)+(3.5*AB15)+(3*AA15)+(2.5*Z15)+(2*Y15)+(1.5*X15)+(W15))/AD15</f>
        <v>3.4753992787223082</v>
      </c>
    </row>
    <row r="16" spans="1:33" s="17" customFormat="1" ht="21" customHeight="1">
      <c r="A16" s="16"/>
      <c r="B16" s="24" t="s">
        <v>504</v>
      </c>
      <c r="C16" s="24" t="s">
        <v>140</v>
      </c>
      <c r="D16" s="15" t="s">
        <v>30</v>
      </c>
      <c r="E16" s="28">
        <v>1</v>
      </c>
      <c r="F16" s="28">
        <v>4</v>
      </c>
      <c r="G16" s="28">
        <v>8</v>
      </c>
      <c r="H16" s="28">
        <v>5</v>
      </c>
      <c r="I16" s="28">
        <v>12</v>
      </c>
      <c r="J16" s="28">
        <v>43</v>
      </c>
      <c r="K16" s="28">
        <v>57</v>
      </c>
      <c r="L16" s="28">
        <v>35</v>
      </c>
      <c r="M16" s="15">
        <f t="shared" si="0"/>
        <v>165</v>
      </c>
      <c r="N16" s="19">
        <f t="shared" si="1"/>
        <v>3.1787878787878787</v>
      </c>
      <c r="O16" s="35">
        <f t="shared" si="2"/>
        <v>0.7586900895453221</v>
      </c>
      <c r="P16" s="28">
        <v>3</v>
      </c>
      <c r="Q16" s="28">
        <v>0</v>
      </c>
      <c r="R16" s="28" t="s">
        <v>638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17" customFormat="1" ht="21" customHeight="1">
      <c r="A17" s="20"/>
      <c r="B17" s="24" t="s">
        <v>185</v>
      </c>
      <c r="C17" s="24" t="s">
        <v>269</v>
      </c>
      <c r="D17" s="15" t="s">
        <v>31</v>
      </c>
      <c r="E17" s="28">
        <v>1</v>
      </c>
      <c r="F17" s="28">
        <v>0</v>
      </c>
      <c r="G17" s="28">
        <v>0</v>
      </c>
      <c r="H17" s="28">
        <v>12</v>
      </c>
      <c r="I17" s="28">
        <v>21</v>
      </c>
      <c r="J17" s="28">
        <v>61</v>
      </c>
      <c r="K17" s="28">
        <v>86</v>
      </c>
      <c r="L17" s="28">
        <v>341</v>
      </c>
      <c r="M17" s="15">
        <f t="shared" si="0"/>
        <v>522</v>
      </c>
      <c r="N17" s="19">
        <f t="shared" si="1"/>
        <v>3.6867816091954024</v>
      </c>
      <c r="O17" s="35">
        <f t="shared" si="2"/>
        <v>0.5225541331166152</v>
      </c>
      <c r="P17" s="28">
        <v>0</v>
      </c>
      <c r="Q17" s="28">
        <v>0</v>
      </c>
      <c r="R17" s="28" t="s">
        <v>638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17" customFormat="1" ht="21" customHeight="1">
      <c r="A18" s="18"/>
      <c r="B18" s="24" t="s">
        <v>449</v>
      </c>
      <c r="C18" s="24" t="s">
        <v>230</v>
      </c>
      <c r="D18" s="15" t="s">
        <v>31</v>
      </c>
      <c r="E18" s="28">
        <v>7</v>
      </c>
      <c r="F18" s="28">
        <v>26</v>
      </c>
      <c r="G18" s="28">
        <v>5</v>
      </c>
      <c r="H18" s="28">
        <v>15</v>
      </c>
      <c r="I18" s="28">
        <v>23</v>
      </c>
      <c r="J18" s="28">
        <v>46</v>
      </c>
      <c r="K18" s="28">
        <v>67</v>
      </c>
      <c r="L18" s="28">
        <v>324</v>
      </c>
      <c r="M18" s="15">
        <f t="shared" si="0"/>
        <v>513</v>
      </c>
      <c r="N18" s="19">
        <f t="shared" si="1"/>
        <v>3.4883040935672516</v>
      </c>
      <c r="O18" s="35">
        <f t="shared" si="2"/>
        <v>0.9020550768762043</v>
      </c>
      <c r="P18" s="28">
        <v>9</v>
      </c>
      <c r="Q18" s="28">
        <v>0</v>
      </c>
      <c r="R18" s="28" t="s">
        <v>639</v>
      </c>
      <c r="U18" s="17" t="s">
        <v>64</v>
      </c>
      <c r="V18" s="51">
        <f>SUM(V14:V15)</f>
        <v>185</v>
      </c>
      <c r="W18" s="51">
        <f aca="true" t="shared" si="12" ref="W18:AC18">SUM(W14:W15)</f>
        <v>253</v>
      </c>
      <c r="X18" s="51">
        <f t="shared" si="12"/>
        <v>215</v>
      </c>
      <c r="Y18" s="51">
        <f t="shared" si="12"/>
        <v>392</v>
      </c>
      <c r="Z18" s="51">
        <f t="shared" si="12"/>
        <v>554</v>
      </c>
      <c r="AA18" s="51">
        <f t="shared" si="12"/>
        <v>978</v>
      </c>
      <c r="AB18" s="51">
        <f t="shared" si="12"/>
        <v>1445</v>
      </c>
      <c r="AC18" s="51">
        <f t="shared" si="12"/>
        <v>5535</v>
      </c>
      <c r="AD18" s="51">
        <f>SUM(AD14:AD15)</f>
        <v>9557</v>
      </c>
      <c r="AE18" s="51">
        <f>SUM(AE14:AE15)</f>
        <v>44</v>
      </c>
      <c r="AF18" s="51">
        <f>SUM(AF14:AF15)</f>
        <v>12</v>
      </c>
      <c r="AG18" s="53">
        <f>((4*AC18)+(3.5*AB18)+(3*AA18)+(2.5*Z18)+(2*Y18)+(1.5*X18)+(W18))/AD18</f>
        <v>3.4399916291723343</v>
      </c>
    </row>
    <row r="19" spans="1:18" s="17" customFormat="1" ht="21" customHeight="1">
      <c r="A19" s="43"/>
      <c r="B19" s="63"/>
      <c r="C19" s="63"/>
      <c r="D19" s="43"/>
      <c r="E19" s="103"/>
      <c r="F19" s="103"/>
      <c r="G19" s="103"/>
      <c r="H19" s="103"/>
      <c r="I19" s="103"/>
      <c r="J19" s="103"/>
      <c r="K19" s="103"/>
      <c r="L19" s="103"/>
      <c r="M19" s="43"/>
      <c r="N19" s="59"/>
      <c r="O19" s="60"/>
      <c r="P19" s="103"/>
      <c r="Q19" s="103"/>
      <c r="R19" s="103"/>
    </row>
    <row r="20" spans="1:18" s="17" customFormat="1" ht="21" customHeight="1">
      <c r="A20" s="43"/>
      <c r="B20" s="63"/>
      <c r="C20" s="63"/>
      <c r="D20" s="43"/>
      <c r="E20" s="103"/>
      <c r="F20" s="103"/>
      <c r="G20" s="103"/>
      <c r="H20" s="103"/>
      <c r="I20" s="103"/>
      <c r="J20" s="103"/>
      <c r="K20" s="103"/>
      <c r="L20" s="103"/>
      <c r="M20" s="43"/>
      <c r="N20" s="59"/>
      <c r="O20" s="60"/>
      <c r="P20" s="103"/>
      <c r="Q20" s="103"/>
      <c r="R20" s="103"/>
    </row>
    <row r="21" spans="1:18" s="17" customFormat="1" ht="21" customHeight="1">
      <c r="A21" s="43"/>
      <c r="B21" s="63"/>
      <c r="C21" s="63"/>
      <c r="D21" s="43"/>
      <c r="E21" s="103"/>
      <c r="F21" s="103"/>
      <c r="G21" s="103"/>
      <c r="H21" s="103"/>
      <c r="I21" s="103"/>
      <c r="J21" s="103"/>
      <c r="K21" s="103"/>
      <c r="L21" s="103"/>
      <c r="M21" s="43"/>
      <c r="N21" s="59"/>
      <c r="O21" s="60"/>
      <c r="P21" s="43"/>
      <c r="Q21" s="43"/>
      <c r="R21" s="66"/>
    </row>
    <row r="22" spans="1:18" s="17" customFormat="1" ht="21" customHeight="1">
      <c r="A22" s="43"/>
      <c r="B22" s="63"/>
      <c r="C22" s="63"/>
      <c r="D22" s="43"/>
      <c r="E22" s="103"/>
      <c r="F22" s="103"/>
      <c r="G22" s="103"/>
      <c r="H22" s="103"/>
      <c r="I22" s="103"/>
      <c r="J22" s="103"/>
      <c r="K22" s="103"/>
      <c r="L22" s="103"/>
      <c r="M22" s="43"/>
      <c r="N22" s="59"/>
      <c r="O22" s="60"/>
      <c r="P22" s="43"/>
      <c r="Q22" s="43"/>
      <c r="R22" s="66"/>
    </row>
    <row r="23" spans="1:18" s="17" customFormat="1" ht="21" customHeight="1">
      <c r="A23" s="43"/>
      <c r="B23" s="63"/>
      <c r="C23" s="63"/>
      <c r="D23" s="43"/>
      <c r="E23" s="103"/>
      <c r="F23" s="103"/>
      <c r="G23" s="103"/>
      <c r="H23" s="103"/>
      <c r="I23" s="103"/>
      <c r="J23" s="103"/>
      <c r="K23" s="103"/>
      <c r="L23" s="103"/>
      <c r="M23" s="43"/>
      <c r="N23" s="59"/>
      <c r="O23" s="60"/>
      <c r="P23" s="43"/>
      <c r="Q23" s="43"/>
      <c r="R23" s="66"/>
    </row>
    <row r="24" spans="1:18" s="17" customFormat="1" ht="21" customHeight="1">
      <c r="A24" s="43"/>
      <c r="B24" s="63"/>
      <c r="C24" s="63"/>
      <c r="D24" s="43"/>
      <c r="E24" s="103"/>
      <c r="F24" s="103"/>
      <c r="G24" s="103"/>
      <c r="H24" s="103"/>
      <c r="I24" s="103"/>
      <c r="J24" s="103"/>
      <c r="K24" s="103"/>
      <c r="L24" s="103"/>
      <c r="M24" s="43"/>
      <c r="N24" s="59"/>
      <c r="O24" s="60"/>
      <c r="P24" s="43"/>
      <c r="Q24" s="43"/>
      <c r="R24" s="66"/>
    </row>
    <row r="25" spans="1:31" s="17" customFormat="1" ht="27">
      <c r="A25" s="187" t="s">
        <v>49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s="17" customFormat="1" ht="21" customHeight="1">
      <c r="A26" s="187" t="s">
        <v>598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18" s="52" customFormat="1" ht="25.5" customHeight="1">
      <c r="A27" s="183" t="s">
        <v>22</v>
      </c>
      <c r="B27" s="183" t="s">
        <v>0</v>
      </c>
      <c r="C27" s="183" t="s">
        <v>32</v>
      </c>
      <c r="D27" s="183" t="s">
        <v>29</v>
      </c>
      <c r="E27" s="182" t="s">
        <v>17</v>
      </c>
      <c r="F27" s="182"/>
      <c r="G27" s="182"/>
      <c r="H27" s="182"/>
      <c r="I27" s="182"/>
      <c r="J27" s="182"/>
      <c r="K27" s="182"/>
      <c r="L27" s="182"/>
      <c r="M27" s="16" t="s">
        <v>16</v>
      </c>
      <c r="N27" s="179" t="s">
        <v>20</v>
      </c>
      <c r="O27" s="181" t="s">
        <v>21</v>
      </c>
      <c r="P27" s="68"/>
      <c r="Q27" s="68"/>
      <c r="R27" s="183" t="s">
        <v>3</v>
      </c>
    </row>
    <row r="28" spans="1:18" s="52" customFormat="1" ht="25.5" customHeight="1">
      <c r="A28" s="183"/>
      <c r="B28" s="183"/>
      <c r="C28" s="183"/>
      <c r="D28" s="183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19</v>
      </c>
      <c r="N28" s="179"/>
      <c r="O28" s="181"/>
      <c r="P28" s="69" t="s">
        <v>1</v>
      </c>
      <c r="Q28" s="69" t="s">
        <v>2</v>
      </c>
      <c r="R28" s="183"/>
    </row>
    <row r="29" spans="1:30" s="17" customFormat="1" ht="20.25" customHeight="1">
      <c r="A29" s="18" t="s">
        <v>25</v>
      </c>
      <c r="B29" s="24" t="s">
        <v>450</v>
      </c>
      <c r="C29" s="154" t="s">
        <v>652</v>
      </c>
      <c r="D29" s="15" t="s">
        <v>30</v>
      </c>
      <c r="E29" s="28">
        <v>3</v>
      </c>
      <c r="F29" s="28">
        <v>3</v>
      </c>
      <c r="G29" s="28">
        <v>3</v>
      </c>
      <c r="H29" s="28">
        <v>13</v>
      </c>
      <c r="I29" s="28">
        <v>15</v>
      </c>
      <c r="J29" s="28">
        <v>13</v>
      </c>
      <c r="K29" s="28">
        <v>19</v>
      </c>
      <c r="L29" s="28">
        <v>98</v>
      </c>
      <c r="M29" s="15">
        <f>SUM(E29:L29)</f>
        <v>167</v>
      </c>
      <c r="N29" s="19">
        <f>((4*L29)+(3.5*K29)+(3*J29)+(2.5*I29)+(2*H29)+(1.5*G29)+(F29))/M29</f>
        <v>3.404191616766467</v>
      </c>
      <c r="O29" s="35">
        <f>SQRT((16*L29+12.25*K29+9*J29+6.25*I29+4*H29+2.25*G29+F29)/M29-(N29^2))</f>
        <v>0.9089279922081511</v>
      </c>
      <c r="P29" s="28">
        <v>1</v>
      </c>
      <c r="Q29" s="28">
        <v>0</v>
      </c>
      <c r="R29" s="28" t="s">
        <v>639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18" s="17" customFormat="1" ht="20.25" customHeight="1">
      <c r="A30" s="16"/>
      <c r="B30" s="24" t="s">
        <v>186</v>
      </c>
      <c r="C30" s="24" t="s">
        <v>270</v>
      </c>
      <c r="D30" s="15" t="s">
        <v>31</v>
      </c>
      <c r="E30" s="28">
        <v>3</v>
      </c>
      <c r="F30" s="28">
        <v>10</v>
      </c>
      <c r="G30" s="28">
        <v>14</v>
      </c>
      <c r="H30" s="28">
        <v>26</v>
      </c>
      <c r="I30" s="28">
        <v>41</v>
      </c>
      <c r="J30" s="28">
        <v>74</v>
      </c>
      <c r="K30" s="28">
        <v>96</v>
      </c>
      <c r="L30" s="28">
        <v>258</v>
      </c>
      <c r="M30" s="15">
        <f>SUM(E30:L30)</f>
        <v>522</v>
      </c>
      <c r="N30" s="19">
        <f>((4*L30)+(3.5*K30)+(3*J30)+(2.5*I30)+(2*H30)+(1.5*G30)+(F30))/M30</f>
        <v>3.4013409961685825</v>
      </c>
      <c r="O30" s="35">
        <f>SQRT((16*L30+12.25*K30+9*J30+6.25*I30+4*H30+2.25*G30+F30)/M30-(N30^2))</f>
        <v>0.7983088702400764</v>
      </c>
      <c r="P30" s="15">
        <v>0</v>
      </c>
      <c r="Q30" s="15">
        <v>0</v>
      </c>
      <c r="R30" s="72" t="s">
        <v>639</v>
      </c>
    </row>
    <row r="31" spans="1:31" s="17" customFormat="1" ht="21" customHeight="1">
      <c r="A31" s="182" t="s">
        <v>41</v>
      </c>
      <c r="B31" s="182"/>
      <c r="C31" s="182"/>
      <c r="D31" s="182"/>
      <c r="E31" s="15">
        <f aca="true" t="shared" si="13" ref="E31:L31">SUM(E5:E18,E29:E30)</f>
        <v>61</v>
      </c>
      <c r="F31" s="15">
        <f t="shared" si="13"/>
        <v>220</v>
      </c>
      <c r="G31" s="15">
        <f t="shared" si="13"/>
        <v>173</v>
      </c>
      <c r="H31" s="15">
        <f t="shared" si="13"/>
        <v>331</v>
      </c>
      <c r="I31" s="15">
        <f t="shared" si="13"/>
        <v>386</v>
      </c>
      <c r="J31" s="15">
        <f t="shared" si="13"/>
        <v>777</v>
      </c>
      <c r="K31" s="15">
        <f t="shared" si="13"/>
        <v>942</v>
      </c>
      <c r="L31" s="15">
        <f t="shared" si="13"/>
        <v>4057</v>
      </c>
      <c r="M31" s="15">
        <f>SUM(E31:L31)</f>
        <v>6947</v>
      </c>
      <c r="N31" s="19">
        <f>((4*L31)+(3.5*K31)+(3*J31)+(2.5*I31)+(2*H31)+(1.5*G31)+(F31))/M31</f>
        <v>3.4493306463221534</v>
      </c>
      <c r="O31" s="35">
        <f>SQRT((16*L31+12.25*K31+9*J31+6.25*I31+4*H31+2.25*G31+F31)/M31-(N31^2))</f>
        <v>0.859804409611623</v>
      </c>
      <c r="P31" s="15">
        <f>SUM(P5:P18,P29:P30)</f>
        <v>16</v>
      </c>
      <c r="Q31" s="15">
        <f>SUM(Q5:Q18,Q29:Q30)</f>
        <v>0</v>
      </c>
      <c r="R31" s="48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18" s="17" customFormat="1" ht="21" customHeight="1">
      <c r="A32" s="182" t="s">
        <v>43</v>
      </c>
      <c r="B32" s="182"/>
      <c r="C32" s="182"/>
      <c r="D32" s="182"/>
      <c r="E32" s="19">
        <f>(E31*100)/$M31</f>
        <v>0.8780768677126818</v>
      </c>
      <c r="F32" s="19">
        <f aca="true" t="shared" si="14" ref="F32:L32">(F31*100)/$M31</f>
        <v>3.1668346048654095</v>
      </c>
      <c r="G32" s="19">
        <f t="shared" si="14"/>
        <v>2.490283575644163</v>
      </c>
      <c r="H32" s="19">
        <f t="shared" si="14"/>
        <v>4.764646610047502</v>
      </c>
      <c r="I32" s="19">
        <f t="shared" si="14"/>
        <v>5.556355261263855</v>
      </c>
      <c r="J32" s="19">
        <f t="shared" si="14"/>
        <v>11.184684036274652</v>
      </c>
      <c r="K32" s="19">
        <f t="shared" si="14"/>
        <v>13.559809989923709</v>
      </c>
      <c r="L32" s="19">
        <f t="shared" si="14"/>
        <v>58.39930905426803</v>
      </c>
      <c r="M32" s="19">
        <f>((M31-(P31+Q31))*100)/$M31</f>
        <v>99.7696847560098</v>
      </c>
      <c r="N32" s="21"/>
      <c r="O32" s="38"/>
      <c r="P32" s="50">
        <f>(P31*100)/$M31</f>
        <v>0.2303152439902116</v>
      </c>
      <c r="Q32" s="50">
        <f>(Q31*100)/$M31</f>
        <v>0</v>
      </c>
      <c r="R32" s="18"/>
    </row>
    <row r="33" spans="1:30" s="49" customFormat="1" ht="20.25" customHeight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7"/>
      <c r="P33" s="13"/>
      <c r="Q33" s="13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51" customFormat="1" ht="20.25" customHeight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7"/>
      <c r="P35" s="13"/>
      <c r="Q35" s="13"/>
      <c r="R35" s="1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13"/>
      <c r="Q36" s="13"/>
      <c r="R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13"/>
      <c r="Q37" s="13"/>
      <c r="R37" s="1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7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7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7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7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7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7"/>
      <c r="P46" s="13"/>
      <c r="Q46" s="13"/>
      <c r="R46" s="12"/>
    </row>
    <row r="47" spans="1:18" s="2" customFormat="1" ht="23.25">
      <c r="A47" s="12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7"/>
      <c r="P47" s="13"/>
      <c r="Q47" s="13"/>
      <c r="R47" s="12"/>
    </row>
    <row r="48" spans="1:18" s="2" customFormat="1" ht="26.25">
      <c r="A48" s="184" t="s">
        <v>49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</row>
    <row r="49" spans="1:18" s="2" customFormat="1" ht="26.25">
      <c r="A49" s="184" t="s">
        <v>599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30" s="1" customFormat="1" ht="23.25">
      <c r="A50" s="183" t="s">
        <v>22</v>
      </c>
      <c r="B50" s="183" t="s">
        <v>0</v>
      </c>
      <c r="C50" s="183" t="s">
        <v>32</v>
      </c>
      <c r="D50" s="183" t="s">
        <v>29</v>
      </c>
      <c r="E50" s="182" t="s">
        <v>17</v>
      </c>
      <c r="F50" s="182"/>
      <c r="G50" s="182"/>
      <c r="H50" s="182"/>
      <c r="I50" s="182"/>
      <c r="J50" s="182"/>
      <c r="K50" s="182"/>
      <c r="L50" s="182"/>
      <c r="M50" s="16" t="s">
        <v>16</v>
      </c>
      <c r="N50" s="179" t="s">
        <v>20</v>
      </c>
      <c r="O50" s="181" t="s">
        <v>21</v>
      </c>
      <c r="P50" s="68"/>
      <c r="Q50" s="68"/>
      <c r="R50" s="183" t="s">
        <v>3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18" s="1" customFormat="1" ht="23.25">
      <c r="A51" s="183"/>
      <c r="B51" s="183"/>
      <c r="C51" s="183"/>
      <c r="D51" s="183"/>
      <c r="E51" s="15">
        <v>0</v>
      </c>
      <c r="F51" s="15">
        <v>1</v>
      </c>
      <c r="G51" s="15">
        <v>1.5</v>
      </c>
      <c r="H51" s="15">
        <v>2</v>
      </c>
      <c r="I51" s="15">
        <v>2.5</v>
      </c>
      <c r="J51" s="15">
        <v>3</v>
      </c>
      <c r="K51" s="15">
        <v>3.5</v>
      </c>
      <c r="L51" s="15">
        <v>4</v>
      </c>
      <c r="M51" s="18" t="s">
        <v>19</v>
      </c>
      <c r="N51" s="179"/>
      <c r="O51" s="181"/>
      <c r="P51" s="69" t="s">
        <v>1</v>
      </c>
      <c r="Q51" s="69" t="s">
        <v>2</v>
      </c>
      <c r="R51" s="183"/>
    </row>
    <row r="52" spans="1:30" s="17" customFormat="1" ht="23.25">
      <c r="A52" s="15" t="s">
        <v>26</v>
      </c>
      <c r="B52" s="24" t="s">
        <v>8</v>
      </c>
      <c r="C52" s="24" t="s">
        <v>233</v>
      </c>
      <c r="D52" s="15" t="s">
        <v>31</v>
      </c>
      <c r="E52" s="28">
        <v>17</v>
      </c>
      <c r="F52" s="28">
        <v>4</v>
      </c>
      <c r="G52" s="28">
        <v>3</v>
      </c>
      <c r="H52" s="28">
        <v>5</v>
      </c>
      <c r="I52" s="28">
        <v>5</v>
      </c>
      <c r="J52" s="28">
        <v>16</v>
      </c>
      <c r="K52" s="28">
        <v>72</v>
      </c>
      <c r="L52" s="28">
        <v>315</v>
      </c>
      <c r="M52" s="15">
        <f aca="true" t="shared" si="15" ref="M52:M64">SUM(E52:L52)</f>
        <v>437</v>
      </c>
      <c r="N52" s="19">
        <f aca="true" t="shared" si="16" ref="N52:N64">((4*L52)+(3.5*K52)+(3*J52)+(2.5*I52)+(2*H52)+(1.5*G52)+(F52))/M52</f>
        <v>3.6407322654462244</v>
      </c>
      <c r="O52" s="35">
        <f aca="true" t="shared" si="17" ref="O52:O64">SQRT((16*L52+12.25*K52+9*J52+6.25*I52+4*H52+2.25*G52+F52)/M52-(N52^2))</f>
        <v>0.8763286293014221</v>
      </c>
      <c r="P52" s="28">
        <v>26</v>
      </c>
      <c r="Q52" s="28">
        <v>0</v>
      </c>
      <c r="R52" s="28" t="s">
        <v>658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18" s="17" customFormat="1" ht="21.75">
      <c r="A53" s="16"/>
      <c r="B53" s="24" t="s">
        <v>662</v>
      </c>
      <c r="C53" s="24" t="s">
        <v>663</v>
      </c>
      <c r="D53" s="15" t="s">
        <v>30</v>
      </c>
      <c r="E53" s="28">
        <v>2</v>
      </c>
      <c r="F53" s="28">
        <v>9</v>
      </c>
      <c r="G53" s="28">
        <v>0</v>
      </c>
      <c r="H53" s="28">
        <v>3</v>
      </c>
      <c r="I53" s="28">
        <v>7</v>
      </c>
      <c r="J53" s="28">
        <v>1</v>
      </c>
      <c r="K53" s="28">
        <v>16</v>
      </c>
      <c r="L53" s="28">
        <v>94</v>
      </c>
      <c r="M53" s="15">
        <f t="shared" si="15"/>
        <v>132</v>
      </c>
      <c r="N53" s="19">
        <f t="shared" si="16"/>
        <v>3.5416666666666665</v>
      </c>
      <c r="O53" s="35">
        <f t="shared" si="17"/>
        <v>0.9455671431591853</v>
      </c>
      <c r="P53" s="28">
        <v>0</v>
      </c>
      <c r="Q53" s="28">
        <v>0</v>
      </c>
      <c r="R53" s="28" t="s">
        <v>658</v>
      </c>
    </row>
    <row r="54" spans="1:18" s="17" customFormat="1" ht="21.75">
      <c r="A54" s="20"/>
      <c r="B54" s="24" t="s">
        <v>99</v>
      </c>
      <c r="C54" s="24" t="s">
        <v>235</v>
      </c>
      <c r="D54" s="15" t="s">
        <v>31</v>
      </c>
      <c r="E54" s="28">
        <v>11</v>
      </c>
      <c r="F54" s="28">
        <v>3</v>
      </c>
      <c r="G54" s="28">
        <v>6</v>
      </c>
      <c r="H54" s="28">
        <v>15</v>
      </c>
      <c r="I54" s="28">
        <v>17</v>
      </c>
      <c r="J54" s="28">
        <v>5</v>
      </c>
      <c r="K54" s="28">
        <v>14</v>
      </c>
      <c r="L54" s="28">
        <v>393</v>
      </c>
      <c r="M54" s="15">
        <f t="shared" si="15"/>
        <v>464</v>
      </c>
      <c r="N54" s="19">
        <f t="shared" si="16"/>
        <v>3.7079741379310347</v>
      </c>
      <c r="O54" s="35">
        <f t="shared" si="17"/>
        <v>0.8143122967096414</v>
      </c>
      <c r="P54" s="28">
        <v>0</v>
      </c>
      <c r="Q54" s="28">
        <v>0</v>
      </c>
      <c r="R54" s="28" t="s">
        <v>659</v>
      </c>
    </row>
    <row r="55" spans="1:18" s="17" customFormat="1" ht="21.75">
      <c r="A55" s="18"/>
      <c r="B55" s="24" t="s">
        <v>464</v>
      </c>
      <c r="C55" s="24" t="s">
        <v>141</v>
      </c>
      <c r="D55" s="15" t="s">
        <v>30</v>
      </c>
      <c r="E55" s="28">
        <v>1</v>
      </c>
      <c r="F55" s="28">
        <v>0</v>
      </c>
      <c r="G55" s="28">
        <v>0</v>
      </c>
      <c r="H55" s="28">
        <v>1</v>
      </c>
      <c r="I55" s="28">
        <v>1</v>
      </c>
      <c r="J55" s="28">
        <v>2</v>
      </c>
      <c r="K55" s="28">
        <v>4</v>
      </c>
      <c r="L55" s="28">
        <v>123</v>
      </c>
      <c r="M55" s="15">
        <f t="shared" si="15"/>
        <v>132</v>
      </c>
      <c r="N55" s="19">
        <f t="shared" si="16"/>
        <v>3.912878787878788</v>
      </c>
      <c r="O55" s="35">
        <f t="shared" si="17"/>
        <v>0.42859978206528265</v>
      </c>
      <c r="P55" s="28">
        <v>0</v>
      </c>
      <c r="Q55" s="28">
        <v>0</v>
      </c>
      <c r="R55" s="28" t="s">
        <v>659</v>
      </c>
    </row>
    <row r="56" spans="1:18" s="17" customFormat="1" ht="21.75">
      <c r="A56" s="15" t="s">
        <v>27</v>
      </c>
      <c r="B56" s="24" t="s">
        <v>14</v>
      </c>
      <c r="C56" s="24" t="s">
        <v>248</v>
      </c>
      <c r="D56" s="15" t="s">
        <v>31</v>
      </c>
      <c r="E56" s="28">
        <v>13</v>
      </c>
      <c r="F56" s="28">
        <v>10</v>
      </c>
      <c r="G56" s="28">
        <v>19</v>
      </c>
      <c r="H56" s="28">
        <v>26</v>
      </c>
      <c r="I56" s="28">
        <v>34</v>
      </c>
      <c r="J56" s="28">
        <v>96</v>
      </c>
      <c r="K56" s="28">
        <v>107</v>
      </c>
      <c r="L56" s="28">
        <v>241</v>
      </c>
      <c r="M56" s="15">
        <f t="shared" si="15"/>
        <v>546</v>
      </c>
      <c r="N56" s="19">
        <f t="shared" si="16"/>
        <v>3.3003663003663</v>
      </c>
      <c r="O56" s="35">
        <f t="shared" si="17"/>
        <v>0.9106009032601389</v>
      </c>
      <c r="P56" s="28">
        <v>0</v>
      </c>
      <c r="Q56" s="28">
        <v>0</v>
      </c>
      <c r="R56" s="28" t="s">
        <v>669</v>
      </c>
    </row>
    <row r="57" spans="1:18" s="17" customFormat="1" ht="21.75">
      <c r="A57" s="16"/>
      <c r="B57" s="24" t="s">
        <v>672</v>
      </c>
      <c r="C57" s="24" t="s">
        <v>673</v>
      </c>
      <c r="D57" s="15" t="s">
        <v>30</v>
      </c>
      <c r="E57" s="28">
        <v>7</v>
      </c>
      <c r="F57" s="28">
        <v>4</v>
      </c>
      <c r="G57" s="28">
        <v>1</v>
      </c>
      <c r="H57" s="28">
        <v>0</v>
      </c>
      <c r="I57" s="28">
        <v>3</v>
      </c>
      <c r="J57" s="28">
        <v>0</v>
      </c>
      <c r="K57" s="28">
        <v>7</v>
      </c>
      <c r="L57" s="28">
        <v>141</v>
      </c>
      <c r="M57" s="15">
        <f t="shared" si="15"/>
        <v>163</v>
      </c>
      <c r="N57" s="19">
        <f t="shared" si="16"/>
        <v>3.6901840490797544</v>
      </c>
      <c r="O57" s="35">
        <f t="shared" si="17"/>
        <v>0.9499896495352451</v>
      </c>
      <c r="P57" s="28">
        <v>0</v>
      </c>
      <c r="Q57" s="28">
        <v>0</v>
      </c>
      <c r="R57" s="28" t="s">
        <v>669</v>
      </c>
    </row>
    <row r="58" spans="1:18" s="17" customFormat="1" ht="21.75">
      <c r="A58" s="20"/>
      <c r="B58" s="24" t="s">
        <v>142</v>
      </c>
      <c r="C58" s="131" t="s">
        <v>249</v>
      </c>
      <c r="D58" s="15" t="s">
        <v>31</v>
      </c>
      <c r="E58" s="28">
        <v>12</v>
      </c>
      <c r="F58" s="28">
        <v>10</v>
      </c>
      <c r="G58" s="28">
        <v>12</v>
      </c>
      <c r="H58" s="28">
        <v>20</v>
      </c>
      <c r="I58" s="28">
        <v>44</v>
      </c>
      <c r="J58" s="28">
        <v>115</v>
      </c>
      <c r="K58" s="28">
        <v>188</v>
      </c>
      <c r="L58" s="28">
        <v>132</v>
      </c>
      <c r="M58" s="15">
        <f t="shared" si="15"/>
        <v>533</v>
      </c>
      <c r="N58" s="19">
        <f t="shared" si="16"/>
        <v>3.206378986866792</v>
      </c>
      <c r="O58" s="35">
        <f t="shared" si="17"/>
        <v>0.8244599249288034</v>
      </c>
      <c r="P58" s="28">
        <v>1</v>
      </c>
      <c r="Q58" s="28">
        <v>12</v>
      </c>
      <c r="R58" s="28" t="s">
        <v>670</v>
      </c>
    </row>
    <row r="59" spans="1:18" s="17" customFormat="1" ht="21.75">
      <c r="A59" s="18"/>
      <c r="B59" s="24" t="s">
        <v>465</v>
      </c>
      <c r="C59" s="24" t="s">
        <v>466</v>
      </c>
      <c r="D59" s="15" t="s">
        <v>30</v>
      </c>
      <c r="E59" s="28">
        <v>10</v>
      </c>
      <c r="F59" s="28">
        <v>0</v>
      </c>
      <c r="G59" s="28">
        <v>0</v>
      </c>
      <c r="H59" s="28">
        <v>0</v>
      </c>
      <c r="I59" s="28">
        <v>6</v>
      </c>
      <c r="J59" s="28">
        <v>5</v>
      </c>
      <c r="K59" s="28">
        <v>5</v>
      </c>
      <c r="L59" s="28">
        <v>137</v>
      </c>
      <c r="M59" s="15">
        <f t="shared" si="15"/>
        <v>163</v>
      </c>
      <c r="N59" s="19">
        <f t="shared" si="16"/>
        <v>3.6533742331288344</v>
      </c>
      <c r="O59" s="35">
        <f t="shared" si="17"/>
        <v>0.9912675289432697</v>
      </c>
      <c r="P59" s="28">
        <v>0</v>
      </c>
      <c r="Q59" s="28">
        <v>0</v>
      </c>
      <c r="R59" s="28" t="s">
        <v>670</v>
      </c>
    </row>
    <row r="60" spans="1:18" s="17" customFormat="1" ht="21.75">
      <c r="A60" s="15" t="s">
        <v>28</v>
      </c>
      <c r="B60" s="28" t="s">
        <v>689</v>
      </c>
      <c r="C60" s="24" t="s">
        <v>690</v>
      </c>
      <c r="D60" s="15" t="s">
        <v>30</v>
      </c>
      <c r="E60" s="28">
        <v>8</v>
      </c>
      <c r="F60" s="28">
        <v>9</v>
      </c>
      <c r="G60" s="28">
        <v>0</v>
      </c>
      <c r="H60" s="28">
        <v>0</v>
      </c>
      <c r="I60" s="28">
        <v>4</v>
      </c>
      <c r="J60" s="28">
        <v>2</v>
      </c>
      <c r="K60" s="28">
        <v>1</v>
      </c>
      <c r="L60" s="28">
        <v>121</v>
      </c>
      <c r="M60" s="15">
        <f t="shared" si="15"/>
        <v>145</v>
      </c>
      <c r="N60" s="19">
        <f>((4*L60)+(3.5*K60)+(3*J60)+(2.5*I60)+(2*H60)+(1.5*G60)+(F60))/M60</f>
        <v>3.5344827586206895</v>
      </c>
      <c r="O60" s="35">
        <f t="shared" si="17"/>
        <v>1.1411657264481685</v>
      </c>
      <c r="P60" s="28">
        <v>0</v>
      </c>
      <c r="Q60" s="28">
        <v>0</v>
      </c>
      <c r="R60" s="28" t="s">
        <v>675</v>
      </c>
    </row>
    <row r="61" spans="1:18" s="17" customFormat="1" ht="21.75">
      <c r="A61" s="16"/>
      <c r="B61" s="28" t="s">
        <v>217</v>
      </c>
      <c r="C61" s="24" t="s">
        <v>269</v>
      </c>
      <c r="D61" s="15" t="s">
        <v>31</v>
      </c>
      <c r="E61" s="28">
        <v>17</v>
      </c>
      <c r="F61" s="28">
        <v>0</v>
      </c>
      <c r="G61" s="28">
        <v>0</v>
      </c>
      <c r="H61" s="28">
        <v>1</v>
      </c>
      <c r="I61" s="28">
        <v>3</v>
      </c>
      <c r="J61" s="28">
        <v>9</v>
      </c>
      <c r="K61" s="28">
        <v>17</v>
      </c>
      <c r="L61" s="28">
        <v>463</v>
      </c>
      <c r="M61" s="15">
        <f t="shared" si="15"/>
        <v>510</v>
      </c>
      <c r="N61" s="19">
        <f>((4*L61)+(3.5*K61)+(3*J61)+(2.5*I61)+(2*H61)+(1.5*G61)+(F61))/M61</f>
        <v>3.819607843137255</v>
      </c>
      <c r="O61" s="35">
        <f t="shared" si="17"/>
        <v>0.740169458033192</v>
      </c>
      <c r="P61" s="28">
        <v>0</v>
      </c>
      <c r="Q61" s="28">
        <v>0</v>
      </c>
      <c r="R61" s="28" t="s">
        <v>675</v>
      </c>
    </row>
    <row r="62" spans="1:18" s="17" customFormat="1" ht="21.75">
      <c r="A62" s="20"/>
      <c r="B62" s="28" t="s">
        <v>218</v>
      </c>
      <c r="C62" s="24" t="s">
        <v>270</v>
      </c>
      <c r="D62" s="15" t="s">
        <v>31</v>
      </c>
      <c r="E62" s="28">
        <v>19</v>
      </c>
      <c r="F62" s="28">
        <v>14</v>
      </c>
      <c r="G62" s="28">
        <v>14</v>
      </c>
      <c r="H62" s="28">
        <v>32</v>
      </c>
      <c r="I62" s="28">
        <v>102</v>
      </c>
      <c r="J62" s="28">
        <v>134</v>
      </c>
      <c r="K62" s="28">
        <v>114</v>
      </c>
      <c r="L62" s="28">
        <v>82</v>
      </c>
      <c r="M62" s="15">
        <f t="shared" si="15"/>
        <v>511</v>
      </c>
      <c r="N62" s="19">
        <f>((4*L62)+(3.5*K62)+(3*J62)+(2.5*I62)+(2*H62)+(1.5*G62)+(F62))/M62</f>
        <v>2.9021526418786694</v>
      </c>
      <c r="O62" s="35">
        <f t="shared" si="17"/>
        <v>0.9083302589276797</v>
      </c>
      <c r="P62" s="28">
        <v>1</v>
      </c>
      <c r="Q62" s="28">
        <v>0</v>
      </c>
      <c r="R62" s="140" t="s">
        <v>676</v>
      </c>
    </row>
    <row r="63" spans="1:18" s="17" customFormat="1" ht="21.75">
      <c r="A63" s="20"/>
      <c r="B63" s="28" t="s">
        <v>219</v>
      </c>
      <c r="C63" s="24" t="s">
        <v>229</v>
      </c>
      <c r="D63" s="15" t="s">
        <v>30</v>
      </c>
      <c r="E63" s="28">
        <v>5</v>
      </c>
      <c r="F63" s="28">
        <v>1</v>
      </c>
      <c r="G63" s="28">
        <v>2</v>
      </c>
      <c r="H63" s="28">
        <v>2</v>
      </c>
      <c r="I63" s="28">
        <v>1</v>
      </c>
      <c r="J63" s="28">
        <v>4</v>
      </c>
      <c r="K63" s="28">
        <v>4</v>
      </c>
      <c r="L63" s="28">
        <v>127</v>
      </c>
      <c r="M63" s="15">
        <f t="shared" si="15"/>
        <v>146</v>
      </c>
      <c r="N63" s="19">
        <f>((4*L63)+(3.5*K63)+(3*J63)+(2.5*I63)+(2*H63)+(1.5*G63)+(F63))/M63</f>
        <v>3.7294520547945207</v>
      </c>
      <c r="O63" s="35">
        <f t="shared" si="17"/>
        <v>0.8523270168143607</v>
      </c>
      <c r="P63" s="28">
        <v>0</v>
      </c>
      <c r="Q63" s="28">
        <v>0</v>
      </c>
      <c r="R63" s="28" t="s">
        <v>676</v>
      </c>
    </row>
    <row r="64" spans="1:20" s="17" customFormat="1" ht="23.25">
      <c r="A64" s="182" t="s">
        <v>41</v>
      </c>
      <c r="B64" s="182"/>
      <c r="C64" s="182"/>
      <c r="D64" s="182"/>
      <c r="E64" s="25">
        <f aca="true" t="shared" si="18" ref="E64:L64">SUM(E52:E63)</f>
        <v>122</v>
      </c>
      <c r="F64" s="25">
        <f t="shared" si="18"/>
        <v>64</v>
      </c>
      <c r="G64" s="25">
        <f t="shared" si="18"/>
        <v>57</v>
      </c>
      <c r="H64" s="25">
        <f t="shared" si="18"/>
        <v>105</v>
      </c>
      <c r="I64" s="25">
        <f t="shared" si="18"/>
        <v>227</v>
      </c>
      <c r="J64" s="25">
        <f t="shared" si="18"/>
        <v>389</v>
      </c>
      <c r="K64" s="25">
        <f t="shared" si="18"/>
        <v>549</v>
      </c>
      <c r="L64" s="25">
        <f t="shared" si="18"/>
        <v>2369</v>
      </c>
      <c r="M64" s="15">
        <f t="shared" si="15"/>
        <v>3882</v>
      </c>
      <c r="N64" s="19">
        <f t="shared" si="16"/>
        <v>3.4753992787223082</v>
      </c>
      <c r="O64" s="35">
        <f t="shared" si="17"/>
        <v>0.9182028668367228</v>
      </c>
      <c r="P64" s="25">
        <f>SUM(P52:P63)</f>
        <v>28</v>
      </c>
      <c r="Q64" s="25">
        <f>SUM(Q52:Q63)</f>
        <v>12</v>
      </c>
      <c r="R64" s="26"/>
      <c r="T64" s="1"/>
    </row>
    <row r="65" spans="1:20" s="17" customFormat="1" ht="23.25">
      <c r="A65" s="182" t="s">
        <v>43</v>
      </c>
      <c r="B65" s="182"/>
      <c r="C65" s="182"/>
      <c r="D65" s="182"/>
      <c r="E65" s="19">
        <f aca="true" t="shared" si="19" ref="E65:L65">(E64*100)/$M64</f>
        <v>3.1427099433281813</v>
      </c>
      <c r="F65" s="19">
        <f t="shared" si="19"/>
        <v>1.648634724368882</v>
      </c>
      <c r="G65" s="19">
        <f t="shared" si="19"/>
        <v>1.4683153013910355</v>
      </c>
      <c r="H65" s="19">
        <f t="shared" si="19"/>
        <v>2.704791344667697</v>
      </c>
      <c r="I65" s="19">
        <f t="shared" si="19"/>
        <v>5.847501287995878</v>
      </c>
      <c r="J65" s="19">
        <f t="shared" si="19"/>
        <v>10.020607934054611</v>
      </c>
      <c r="K65" s="19">
        <f t="shared" si="19"/>
        <v>14.142194744976816</v>
      </c>
      <c r="L65" s="19">
        <f t="shared" si="19"/>
        <v>61.0252447192169</v>
      </c>
      <c r="M65" s="19">
        <f>((M64-(P64+Q64))*100)/$M64</f>
        <v>98.96960329726944</v>
      </c>
      <c r="N65" s="21"/>
      <c r="O65" s="38"/>
      <c r="P65" s="19">
        <f>(P64*100)/$M64</f>
        <v>0.7212776919113859</v>
      </c>
      <c r="Q65" s="19">
        <f>(Q64*100)/$M64</f>
        <v>0.3091190108191654</v>
      </c>
      <c r="R65" s="18"/>
      <c r="T65" s="1"/>
    </row>
    <row r="66" spans="1:248" s="17" customFormat="1" ht="23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9"/>
      <c r="P66" s="5"/>
      <c r="Q66" s="5"/>
      <c r="R66" s="5"/>
      <c r="S66" s="53"/>
      <c r="T66" s="1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</row>
    <row r="67" spans="1:22" s="51" customFormat="1" ht="23.25">
      <c r="A67" s="3"/>
      <c r="B67"/>
      <c r="C67"/>
      <c r="D67" s="3"/>
      <c r="E67"/>
      <c r="F67"/>
      <c r="G67"/>
      <c r="H67"/>
      <c r="I67"/>
      <c r="J67"/>
      <c r="K67"/>
      <c r="L67"/>
      <c r="M67" s="3"/>
      <c r="N67" s="6"/>
      <c r="O67" s="42"/>
      <c r="P67" s="3"/>
      <c r="Q67" s="3"/>
      <c r="R67"/>
      <c r="T67" s="1"/>
      <c r="U67" s="53"/>
      <c r="V67" s="53"/>
    </row>
    <row r="68" spans="19:256" ht="23.25">
      <c r="S68" s="5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</sheetData>
  <sheetProtection/>
  <mergeCells count="34">
    <mergeCell ref="A1:R1"/>
    <mergeCell ref="A2:R2"/>
    <mergeCell ref="A48:R48"/>
    <mergeCell ref="A49:R49"/>
    <mergeCell ref="E3:L3"/>
    <mergeCell ref="N3:N4"/>
    <mergeCell ref="O3:O4"/>
    <mergeCell ref="R3:R4"/>
    <mergeCell ref="A26:R26"/>
    <mergeCell ref="A27:A28"/>
    <mergeCell ref="A65:D65"/>
    <mergeCell ref="A3:A4"/>
    <mergeCell ref="B3:B4"/>
    <mergeCell ref="C3:C4"/>
    <mergeCell ref="D3:D4"/>
    <mergeCell ref="A50:A51"/>
    <mergeCell ref="B50:B51"/>
    <mergeCell ref="C50:C51"/>
    <mergeCell ref="D50:D51"/>
    <mergeCell ref="A25:R25"/>
    <mergeCell ref="R50:R51"/>
    <mergeCell ref="A31:D31"/>
    <mergeCell ref="A64:D64"/>
    <mergeCell ref="A32:D32"/>
    <mergeCell ref="E50:L50"/>
    <mergeCell ref="N50:N51"/>
    <mergeCell ref="O50:O51"/>
    <mergeCell ref="N27:N28"/>
    <mergeCell ref="O27:O28"/>
    <mergeCell ref="R27:R28"/>
    <mergeCell ref="B27:B28"/>
    <mergeCell ref="C27:C28"/>
    <mergeCell ref="D27:D28"/>
    <mergeCell ref="E27:L27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94">
      <selection activeCell="S23" sqref="S23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2" customWidth="1"/>
    <col min="16" max="17" width="4.421875" style="3" bestFit="1" customWidth="1"/>
    <col min="18" max="18" width="9.28125" style="0" customWidth="1"/>
    <col min="21" max="21" width="10.421875" style="0" bestFit="1" customWidth="1"/>
    <col min="22" max="31" width="6.57421875" style="0" customWidth="1"/>
  </cols>
  <sheetData>
    <row r="1" spans="1:18" s="1" customFormat="1" ht="27.75" customHeight="1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" customFormat="1" ht="26.25">
      <c r="A2" s="184" t="s">
        <v>598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" customFormat="1" ht="23.25">
      <c r="A3" s="179" t="s">
        <v>22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79" t="s">
        <v>3</v>
      </c>
    </row>
    <row r="4" spans="1:32" s="1" customFormat="1" ht="23.25">
      <c r="A4" s="179"/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7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7" t="s">
        <v>2</v>
      </c>
    </row>
    <row r="5" spans="1:33" s="1" customFormat="1" ht="23.25">
      <c r="A5" s="9" t="s">
        <v>23</v>
      </c>
      <c r="B5" s="22" t="s">
        <v>85</v>
      </c>
      <c r="C5" s="22" t="s">
        <v>38</v>
      </c>
      <c r="D5" s="22" t="s">
        <v>31</v>
      </c>
      <c r="E5" s="28">
        <v>20</v>
      </c>
      <c r="F5" s="28">
        <v>19</v>
      </c>
      <c r="G5" s="28">
        <v>24</v>
      </c>
      <c r="H5" s="28">
        <v>27</v>
      </c>
      <c r="I5" s="28">
        <v>38</v>
      </c>
      <c r="J5" s="28">
        <v>84</v>
      </c>
      <c r="K5" s="28">
        <v>125</v>
      </c>
      <c r="L5" s="28">
        <v>228</v>
      </c>
      <c r="M5" s="7">
        <f aca="true" t="shared" si="0" ref="M5:M12">SUM(E5:L5)</f>
        <v>565</v>
      </c>
      <c r="N5" s="8">
        <f aca="true" t="shared" si="1" ref="N5:N12">((4*L5)+(3.5*K5)+(3*J5)+(2.5*I5)+(2*H5)+(1.5*G5)+(F5))/M5</f>
        <v>3.195575221238938</v>
      </c>
      <c r="O5" s="40">
        <f aca="true" t="shared" si="2" ref="O5:O12">SQRT((16*L5+12.25*K5+9*J5+6.25*I5+4*H5+2.25*G5+F5)/M5-(N5^2))</f>
        <v>1.0167960595137309</v>
      </c>
      <c r="P5" s="28">
        <v>0</v>
      </c>
      <c r="Q5" s="28">
        <v>0</v>
      </c>
      <c r="R5" s="28" t="s">
        <v>601</v>
      </c>
      <c r="U5" s="1" t="s">
        <v>23</v>
      </c>
      <c r="V5" s="1">
        <f aca="true" t="shared" si="3" ref="V5:AC5">SUM(E5:E9)</f>
        <v>65</v>
      </c>
      <c r="W5" s="1">
        <f t="shared" si="3"/>
        <v>74</v>
      </c>
      <c r="X5" s="1">
        <f t="shared" si="3"/>
        <v>55</v>
      </c>
      <c r="Y5" s="1">
        <f t="shared" si="3"/>
        <v>89</v>
      </c>
      <c r="Z5" s="1">
        <f t="shared" si="3"/>
        <v>111</v>
      </c>
      <c r="AA5" s="1">
        <f t="shared" si="3"/>
        <v>163</v>
      </c>
      <c r="AB5" s="1">
        <f t="shared" si="3"/>
        <v>218</v>
      </c>
      <c r="AC5" s="1">
        <f t="shared" si="3"/>
        <v>612</v>
      </c>
      <c r="AD5" s="1">
        <f aca="true" t="shared" si="4" ref="AD5:AD10">SUM(V5:AC5)</f>
        <v>1387</v>
      </c>
      <c r="AE5" s="1">
        <f>SUM(P5:P9)</f>
        <v>0</v>
      </c>
      <c r="AF5" s="1">
        <f>SUM(Q5:Q9)</f>
        <v>0</v>
      </c>
      <c r="AG5" s="5">
        <f aca="true" t="shared" si="5" ref="AG5:AG10">((4*AC5)+(3.5*AB5)+(3*AA5)+(2.5*Z5)+(2*Y5)+(1.5*X5)+(W5))/AD5</f>
        <v>3.1088680605623646</v>
      </c>
    </row>
    <row r="6" spans="1:33" s="1" customFormat="1" ht="23.25">
      <c r="A6" s="9"/>
      <c r="B6" s="76" t="s">
        <v>417</v>
      </c>
      <c r="C6" s="22" t="s">
        <v>418</v>
      </c>
      <c r="D6" s="22" t="s">
        <v>30</v>
      </c>
      <c r="E6" s="28">
        <v>1</v>
      </c>
      <c r="F6" s="28">
        <v>0</v>
      </c>
      <c r="G6" s="28">
        <v>17</v>
      </c>
      <c r="H6" s="28">
        <v>19</v>
      </c>
      <c r="I6" s="28">
        <v>3</v>
      </c>
      <c r="J6" s="28">
        <v>13</v>
      </c>
      <c r="K6" s="28">
        <v>0</v>
      </c>
      <c r="L6" s="28">
        <v>33</v>
      </c>
      <c r="M6" s="7">
        <f t="shared" si="0"/>
        <v>86</v>
      </c>
      <c r="N6" s="8">
        <f t="shared" si="1"/>
        <v>2.813953488372093</v>
      </c>
      <c r="O6" s="40">
        <f t="shared" si="2"/>
        <v>1.0621569531785335</v>
      </c>
      <c r="P6" s="28">
        <v>0</v>
      </c>
      <c r="Q6" s="28">
        <v>0</v>
      </c>
      <c r="R6" s="28" t="s">
        <v>601</v>
      </c>
      <c r="U6" s="1" t="s">
        <v>24</v>
      </c>
      <c r="V6" s="1">
        <f aca="true" t="shared" si="6" ref="V6:AC6">SUM(E10:E12)</f>
        <v>20</v>
      </c>
      <c r="W6" s="1">
        <f t="shared" si="6"/>
        <v>62</v>
      </c>
      <c r="X6" s="1">
        <f t="shared" si="6"/>
        <v>17</v>
      </c>
      <c r="Y6" s="1">
        <f t="shared" si="6"/>
        <v>44</v>
      </c>
      <c r="Z6" s="1">
        <f t="shared" si="6"/>
        <v>59</v>
      </c>
      <c r="AA6" s="1">
        <f t="shared" si="6"/>
        <v>156</v>
      </c>
      <c r="AB6" s="1">
        <f t="shared" si="6"/>
        <v>187</v>
      </c>
      <c r="AC6" s="1">
        <f t="shared" si="6"/>
        <v>595</v>
      </c>
      <c r="AD6" s="1">
        <f t="shared" si="4"/>
        <v>1140</v>
      </c>
      <c r="AE6" s="1">
        <f>SUM(P10:P12)</f>
        <v>0</v>
      </c>
      <c r="AF6" s="1">
        <f>SUM(Q10:Q12)</f>
        <v>0</v>
      </c>
      <c r="AG6" s="5">
        <f t="shared" si="5"/>
        <v>3.355701754385965</v>
      </c>
    </row>
    <row r="7" spans="1:33" s="1" customFormat="1" ht="23.25">
      <c r="A7" s="10"/>
      <c r="B7" s="76" t="s">
        <v>563</v>
      </c>
      <c r="C7" s="22" t="s">
        <v>564</v>
      </c>
      <c r="D7" s="22" t="s">
        <v>30</v>
      </c>
      <c r="E7" s="28">
        <v>1</v>
      </c>
      <c r="F7" s="28">
        <v>2</v>
      </c>
      <c r="G7" s="28">
        <v>0</v>
      </c>
      <c r="H7" s="28">
        <v>2</v>
      </c>
      <c r="I7" s="28">
        <v>4</v>
      </c>
      <c r="J7" s="28">
        <v>0</v>
      </c>
      <c r="K7" s="28">
        <v>6</v>
      </c>
      <c r="L7" s="28">
        <v>71</v>
      </c>
      <c r="M7" s="7">
        <f>SUM(E7:L7)</f>
        <v>86</v>
      </c>
      <c r="N7" s="8">
        <f>((4*L7)+(3.5*K7)+(3*J7)+(2.5*I7)+(2*H7)+(1.5*G7)+(F7))/M7</f>
        <v>3.7325581395348837</v>
      </c>
      <c r="O7" s="40">
        <f>SQRT((16*L7+12.25*K7+9*J7+6.25*I7+4*H7+2.25*G7+F7)/M7-(N7^2))</f>
        <v>0.7341253077983532</v>
      </c>
      <c r="P7" s="28">
        <v>0</v>
      </c>
      <c r="Q7" s="28">
        <v>0</v>
      </c>
      <c r="R7" s="28" t="s">
        <v>601</v>
      </c>
      <c r="U7" s="1" t="s">
        <v>25</v>
      </c>
      <c r="V7" s="1">
        <f aca="true" t="shared" si="7" ref="V7:AC7">SUM(E13:E15)</f>
        <v>46</v>
      </c>
      <c r="W7" s="1">
        <f t="shared" si="7"/>
        <v>221</v>
      </c>
      <c r="X7" s="1">
        <f t="shared" si="7"/>
        <v>48</v>
      </c>
      <c r="Y7" s="1">
        <f t="shared" si="7"/>
        <v>54</v>
      </c>
      <c r="Z7" s="1">
        <f t="shared" si="7"/>
        <v>50</v>
      </c>
      <c r="AA7" s="1">
        <f t="shared" si="7"/>
        <v>67</v>
      </c>
      <c r="AB7" s="1">
        <f t="shared" si="7"/>
        <v>59</v>
      </c>
      <c r="AC7" s="1">
        <f t="shared" si="7"/>
        <v>542</v>
      </c>
      <c r="AD7" s="1">
        <f>SUM(V7:AC7)</f>
        <v>1087</v>
      </c>
      <c r="AE7" s="112">
        <f>SUM(P13:P15)</f>
        <v>0</v>
      </c>
      <c r="AF7" s="112">
        <f>SUM(Q13:Q15)</f>
        <v>0</v>
      </c>
      <c r="AG7" s="5">
        <f t="shared" si="5"/>
        <v>2.8532658693652255</v>
      </c>
    </row>
    <row r="8" spans="1:33" s="1" customFormat="1" ht="23.25">
      <c r="A8" s="10"/>
      <c r="B8" s="76" t="s">
        <v>86</v>
      </c>
      <c r="C8" s="22" t="s">
        <v>381</v>
      </c>
      <c r="D8" s="22" t="s">
        <v>31</v>
      </c>
      <c r="E8" s="28">
        <v>40</v>
      </c>
      <c r="F8" s="28">
        <v>45</v>
      </c>
      <c r="G8" s="28">
        <v>14</v>
      </c>
      <c r="H8" s="28">
        <v>38</v>
      </c>
      <c r="I8" s="28">
        <v>50</v>
      </c>
      <c r="J8" s="28">
        <v>56</v>
      </c>
      <c r="K8" s="28">
        <v>85</v>
      </c>
      <c r="L8" s="28">
        <v>236</v>
      </c>
      <c r="M8" s="7">
        <f>SUM(E8:L8)</f>
        <v>564</v>
      </c>
      <c r="N8" s="8">
        <f>((4*L8)+(3.5*K8)+(3*J8)+(2.5*I8)+(2*H8)+(1.5*G8)+(F8))/M8</f>
        <v>2.972517730496454</v>
      </c>
      <c r="O8" s="40">
        <f>SQRT((16*L8+12.25*K8+9*J8+6.25*I8+4*H8+2.25*G8+F8)/M8-(N8^2))</f>
        <v>1.2482782644795811</v>
      </c>
      <c r="P8" s="28">
        <v>0</v>
      </c>
      <c r="Q8" s="28">
        <v>0</v>
      </c>
      <c r="R8" s="28" t="s">
        <v>602</v>
      </c>
      <c r="U8" s="1" t="s">
        <v>26</v>
      </c>
      <c r="V8" s="1">
        <f aca="true" t="shared" si="8" ref="V8:AC8">SUM(E29:E30)</f>
        <v>9</v>
      </c>
      <c r="W8" s="1">
        <f t="shared" si="8"/>
        <v>15</v>
      </c>
      <c r="X8" s="1">
        <f t="shared" si="8"/>
        <v>21</v>
      </c>
      <c r="Y8" s="1">
        <f t="shared" si="8"/>
        <v>58</v>
      </c>
      <c r="Z8" s="1">
        <f t="shared" si="8"/>
        <v>44</v>
      </c>
      <c r="AA8" s="1">
        <f t="shared" si="8"/>
        <v>94</v>
      </c>
      <c r="AB8" s="1">
        <f t="shared" si="8"/>
        <v>139</v>
      </c>
      <c r="AC8" s="1">
        <f t="shared" si="8"/>
        <v>547</v>
      </c>
      <c r="AD8" s="1">
        <f t="shared" si="4"/>
        <v>927</v>
      </c>
      <c r="AE8" s="1">
        <f>SUM(P29:P30)</f>
        <v>0</v>
      </c>
      <c r="AF8" s="1">
        <f>SUM(Q29:Q30)</f>
        <v>0</v>
      </c>
      <c r="AG8" s="5">
        <f t="shared" si="5"/>
        <v>3.4832793959007553</v>
      </c>
    </row>
    <row r="9" spans="1:33" s="1" customFormat="1" ht="23.25">
      <c r="A9" s="10"/>
      <c r="B9" s="76" t="s">
        <v>565</v>
      </c>
      <c r="C9" s="22" t="s">
        <v>566</v>
      </c>
      <c r="D9" s="22" t="s">
        <v>30</v>
      </c>
      <c r="E9" s="28">
        <v>3</v>
      </c>
      <c r="F9" s="28">
        <v>8</v>
      </c>
      <c r="G9" s="28">
        <v>0</v>
      </c>
      <c r="H9" s="28">
        <v>3</v>
      </c>
      <c r="I9" s="28">
        <v>16</v>
      </c>
      <c r="J9" s="28">
        <v>10</v>
      </c>
      <c r="K9" s="28">
        <v>2</v>
      </c>
      <c r="L9" s="28">
        <v>44</v>
      </c>
      <c r="M9" s="7">
        <f t="shared" si="0"/>
        <v>86</v>
      </c>
      <c r="N9" s="8">
        <f t="shared" si="1"/>
        <v>3.104651162790698</v>
      </c>
      <c r="O9" s="40">
        <f t="shared" si="2"/>
        <v>1.1286858974297442</v>
      </c>
      <c r="P9" s="28">
        <v>0</v>
      </c>
      <c r="Q9" s="28">
        <v>0</v>
      </c>
      <c r="R9" s="28" t="s">
        <v>602</v>
      </c>
      <c r="U9" s="1" t="s">
        <v>27</v>
      </c>
      <c r="V9" s="1">
        <f aca="true" t="shared" si="9" ref="V9:AC9">SUM(E31:E32)</f>
        <v>97</v>
      </c>
      <c r="W9" s="1">
        <f t="shared" si="9"/>
        <v>23</v>
      </c>
      <c r="X9" s="1">
        <f t="shared" si="9"/>
        <v>26</v>
      </c>
      <c r="Y9" s="1">
        <f t="shared" si="9"/>
        <v>55</v>
      </c>
      <c r="Z9" s="1">
        <f t="shared" si="9"/>
        <v>54</v>
      </c>
      <c r="AA9" s="1">
        <f t="shared" si="9"/>
        <v>119</v>
      </c>
      <c r="AB9" s="1">
        <f t="shared" si="9"/>
        <v>106</v>
      </c>
      <c r="AC9" s="1">
        <f t="shared" si="9"/>
        <v>612</v>
      </c>
      <c r="AD9" s="1">
        <f t="shared" si="4"/>
        <v>1092</v>
      </c>
      <c r="AE9" s="1">
        <f>SUM(P31:P32)</f>
        <v>0</v>
      </c>
      <c r="AF9" s="1">
        <f>SUM(Q31:Q32)</f>
        <v>0</v>
      </c>
      <c r="AG9" s="5">
        <f t="shared" si="5"/>
        <v>3.1895604395604398</v>
      </c>
    </row>
    <row r="10" spans="1:33" s="1" customFormat="1" ht="23.25">
      <c r="A10" s="7" t="s">
        <v>24</v>
      </c>
      <c r="B10" s="22" t="s">
        <v>145</v>
      </c>
      <c r="C10" s="22" t="s">
        <v>254</v>
      </c>
      <c r="D10" s="22" t="s">
        <v>30</v>
      </c>
      <c r="E10" s="28">
        <v>9</v>
      </c>
      <c r="F10" s="28">
        <v>37</v>
      </c>
      <c r="G10" s="28">
        <v>5</v>
      </c>
      <c r="H10" s="28">
        <v>18</v>
      </c>
      <c r="I10" s="28">
        <v>5</v>
      </c>
      <c r="J10" s="28">
        <v>8</v>
      </c>
      <c r="K10" s="28">
        <v>1</v>
      </c>
      <c r="L10" s="28">
        <v>2</v>
      </c>
      <c r="M10" s="7">
        <f t="shared" si="0"/>
        <v>85</v>
      </c>
      <c r="N10" s="8">
        <f t="shared" si="1"/>
        <v>1.511764705882353</v>
      </c>
      <c r="O10" s="40">
        <f t="shared" si="2"/>
        <v>0.9298212054198607</v>
      </c>
      <c r="P10" s="7">
        <v>0</v>
      </c>
      <c r="Q10" s="7">
        <v>0</v>
      </c>
      <c r="R10" s="28" t="s">
        <v>619</v>
      </c>
      <c r="U10" s="1" t="s">
        <v>28</v>
      </c>
      <c r="V10" s="1">
        <f aca="true" t="shared" si="10" ref="V10:AC10">SUM(E33:E34)</f>
        <v>30</v>
      </c>
      <c r="W10" s="1">
        <f t="shared" si="10"/>
        <v>15</v>
      </c>
      <c r="X10" s="1">
        <f t="shared" si="10"/>
        <v>22</v>
      </c>
      <c r="Y10" s="1">
        <f t="shared" si="10"/>
        <v>10</v>
      </c>
      <c r="Z10" s="1">
        <f t="shared" si="10"/>
        <v>3</v>
      </c>
      <c r="AA10" s="1">
        <f t="shared" si="10"/>
        <v>33</v>
      </c>
      <c r="AB10" s="1">
        <f t="shared" si="10"/>
        <v>20</v>
      </c>
      <c r="AC10" s="1">
        <f t="shared" si="10"/>
        <v>889</v>
      </c>
      <c r="AD10" s="1">
        <f t="shared" si="4"/>
        <v>1022</v>
      </c>
      <c r="AE10" s="1">
        <f>SUM(P33:P34)</f>
        <v>0</v>
      </c>
      <c r="AF10" s="1">
        <f>SUM(Q33:Q34)</f>
        <v>0</v>
      </c>
      <c r="AG10" s="5">
        <f t="shared" si="5"/>
        <v>3.718688845401174</v>
      </c>
    </row>
    <row r="11" spans="1:18" s="1" customFormat="1" ht="23.25">
      <c r="A11" s="34"/>
      <c r="B11" s="22" t="s">
        <v>143</v>
      </c>
      <c r="C11" s="22" t="s">
        <v>38</v>
      </c>
      <c r="D11" s="22" t="s">
        <v>31</v>
      </c>
      <c r="E11" s="28">
        <v>6</v>
      </c>
      <c r="F11" s="28">
        <v>21</v>
      </c>
      <c r="G11" s="28">
        <v>10</v>
      </c>
      <c r="H11" s="28">
        <v>20</v>
      </c>
      <c r="I11" s="28">
        <v>33</v>
      </c>
      <c r="J11" s="28">
        <v>93</v>
      </c>
      <c r="K11" s="28">
        <v>107</v>
      </c>
      <c r="L11" s="28">
        <v>258</v>
      </c>
      <c r="M11" s="7">
        <f t="shared" si="0"/>
        <v>548</v>
      </c>
      <c r="N11" s="8">
        <f t="shared" si="1"/>
        <v>3.3649635036496353</v>
      </c>
      <c r="O11" s="40">
        <f t="shared" si="2"/>
        <v>0.8548992548214625</v>
      </c>
      <c r="P11" s="7">
        <v>0</v>
      </c>
      <c r="Q11" s="7">
        <v>0</v>
      </c>
      <c r="R11" s="28" t="s">
        <v>619</v>
      </c>
    </row>
    <row r="12" spans="1:18" s="1" customFormat="1" ht="23.25">
      <c r="A12" s="10"/>
      <c r="B12" s="22" t="s">
        <v>144</v>
      </c>
      <c r="C12" s="22" t="s">
        <v>255</v>
      </c>
      <c r="D12" s="22" t="s">
        <v>31</v>
      </c>
      <c r="E12" s="28">
        <v>5</v>
      </c>
      <c r="F12" s="28">
        <v>4</v>
      </c>
      <c r="G12" s="28">
        <v>2</v>
      </c>
      <c r="H12" s="28">
        <v>6</v>
      </c>
      <c r="I12" s="28">
        <v>21</v>
      </c>
      <c r="J12" s="28">
        <v>55</v>
      </c>
      <c r="K12" s="28">
        <v>79</v>
      </c>
      <c r="L12" s="28">
        <v>335</v>
      </c>
      <c r="M12" s="7">
        <f t="shared" si="0"/>
        <v>507</v>
      </c>
      <c r="N12" s="8">
        <f t="shared" si="1"/>
        <v>3.6548323471400392</v>
      </c>
      <c r="O12" s="40">
        <f t="shared" si="2"/>
        <v>0.6498302930476101</v>
      </c>
      <c r="P12" s="7">
        <v>0</v>
      </c>
      <c r="Q12" s="7">
        <v>0</v>
      </c>
      <c r="R12" s="28" t="s">
        <v>626</v>
      </c>
    </row>
    <row r="13" spans="1:33" s="17" customFormat="1" ht="20.25" customHeight="1">
      <c r="A13" s="15" t="s">
        <v>25</v>
      </c>
      <c r="B13" s="24" t="s">
        <v>187</v>
      </c>
      <c r="C13" s="24" t="s">
        <v>274</v>
      </c>
      <c r="D13" s="24" t="s">
        <v>30</v>
      </c>
      <c r="E13" s="15">
        <v>3</v>
      </c>
      <c r="F13" s="15">
        <v>16</v>
      </c>
      <c r="G13" s="15">
        <v>6</v>
      </c>
      <c r="H13" s="15">
        <v>5</v>
      </c>
      <c r="I13" s="15">
        <v>6</v>
      </c>
      <c r="J13" s="15">
        <v>3</v>
      </c>
      <c r="K13" s="15">
        <v>1</v>
      </c>
      <c r="L13" s="15">
        <v>3</v>
      </c>
      <c r="M13" s="15">
        <f>SUM(E13:L13)</f>
        <v>43</v>
      </c>
      <c r="N13" s="19">
        <f>((4*L13)+(3.5*K13)+(3*J13)+(2.5*I13)+(2*H13)+(1.5*G13)+(F13))/M13</f>
        <v>1.7325581395348837</v>
      </c>
      <c r="O13" s="35">
        <f>SQRT((16*L13+12.25*K13+9*J13+6.25*I13+4*H13+2.25*G13+F13)/M13-(N13^2))</f>
        <v>1.0249721335366981</v>
      </c>
      <c r="P13" s="15">
        <v>0</v>
      </c>
      <c r="Q13" s="15">
        <v>0</v>
      </c>
      <c r="R13" s="15" t="s">
        <v>638</v>
      </c>
      <c r="U13" s="17" t="s">
        <v>478</v>
      </c>
      <c r="V13" s="17">
        <f aca="true" t="shared" si="11" ref="V13:AF13">SUM(V5:V10)</f>
        <v>267</v>
      </c>
      <c r="W13" s="17">
        <f t="shared" si="11"/>
        <v>410</v>
      </c>
      <c r="X13" s="17">
        <f t="shared" si="11"/>
        <v>189</v>
      </c>
      <c r="Y13" s="17">
        <f t="shared" si="11"/>
        <v>310</v>
      </c>
      <c r="Z13" s="17">
        <f t="shared" si="11"/>
        <v>321</v>
      </c>
      <c r="AA13" s="17">
        <f t="shared" si="11"/>
        <v>632</v>
      </c>
      <c r="AB13" s="17">
        <f t="shared" si="11"/>
        <v>729</v>
      </c>
      <c r="AC13" s="17">
        <f t="shared" si="11"/>
        <v>3797</v>
      </c>
      <c r="AD13" s="17">
        <f t="shared" si="11"/>
        <v>6655</v>
      </c>
      <c r="AE13" s="17">
        <f t="shared" si="11"/>
        <v>0</v>
      </c>
      <c r="AF13" s="17">
        <f t="shared" si="11"/>
        <v>0</v>
      </c>
      <c r="AG13" s="5">
        <f>((4*AC13)+(3.5*AB13)+(3*AA13)+(2.5*Z13)+(2*Y13)+(1.5*X13)+(W13))/AD13</f>
        <v>3.2684447783621335</v>
      </c>
    </row>
    <row r="14" spans="1:20" s="17" customFormat="1" ht="20.25" customHeight="1">
      <c r="A14" s="16"/>
      <c r="B14" s="24" t="s">
        <v>653</v>
      </c>
      <c r="C14" s="24" t="s">
        <v>654</v>
      </c>
      <c r="D14" s="24" t="s">
        <v>31</v>
      </c>
      <c r="E14" s="15">
        <v>11</v>
      </c>
      <c r="F14" s="15">
        <v>131</v>
      </c>
      <c r="G14" s="15">
        <v>27</v>
      </c>
      <c r="H14" s="15">
        <v>38</v>
      </c>
      <c r="I14" s="15">
        <v>30</v>
      </c>
      <c r="J14" s="15">
        <v>41</v>
      </c>
      <c r="K14" s="15">
        <v>40</v>
      </c>
      <c r="L14" s="15">
        <v>204</v>
      </c>
      <c r="M14" s="15">
        <f>SUM(E14:L14)</f>
        <v>522</v>
      </c>
      <c r="N14" s="19">
        <f>((4*L14)+(3.5*K14)+(3*J14)+(2.5*I14)+(2*H14)+(1.5*G14)+(F14))/M14</f>
        <v>2.6848659003831417</v>
      </c>
      <c r="O14" s="35">
        <f>SQRT((16*L14+12.25*K14+9*J14+6.25*I14+4*H14+2.25*G14+F14)/M14-(N14^2))</f>
        <v>1.3067833930776072</v>
      </c>
      <c r="P14" s="15">
        <v>0</v>
      </c>
      <c r="Q14" s="15">
        <v>0</v>
      </c>
      <c r="R14" s="15" t="s">
        <v>638</v>
      </c>
      <c r="T14" s="43"/>
    </row>
    <row r="15" spans="1:29" s="17" customFormat="1" ht="22.5" customHeight="1">
      <c r="A15" s="20"/>
      <c r="B15" s="24" t="s">
        <v>188</v>
      </c>
      <c r="C15" s="24" t="s">
        <v>567</v>
      </c>
      <c r="D15" s="24" t="s">
        <v>31</v>
      </c>
      <c r="E15" s="15">
        <v>32</v>
      </c>
      <c r="F15" s="15">
        <v>74</v>
      </c>
      <c r="G15" s="15">
        <v>15</v>
      </c>
      <c r="H15" s="15">
        <v>11</v>
      </c>
      <c r="I15" s="15">
        <v>14</v>
      </c>
      <c r="J15" s="15">
        <v>23</v>
      </c>
      <c r="K15" s="15">
        <v>18</v>
      </c>
      <c r="L15" s="15">
        <v>335</v>
      </c>
      <c r="M15" s="15">
        <f>SUM(E15:L15)</f>
        <v>522</v>
      </c>
      <c r="N15" s="19">
        <f>((4*L15)+(3.5*K15)+(3*J15)+(2.5*I15)+(2*H15)+(1.5*G15)+(F15))/M15</f>
        <v>3.113984674329502</v>
      </c>
      <c r="O15" s="35">
        <f>SQRT((16*L15+12.25*K15+9*J15+6.25*I15+4*H15+2.25*G15+F15)/M15-(N15^2))</f>
        <v>1.3596313957584882</v>
      </c>
      <c r="P15" s="15">
        <v>0</v>
      </c>
      <c r="Q15" s="15">
        <v>0</v>
      </c>
      <c r="R15" s="15" t="s">
        <v>639</v>
      </c>
      <c r="T15" s="43"/>
      <c r="V15" s="43"/>
      <c r="W15" s="43"/>
      <c r="X15" s="43"/>
      <c r="Y15" s="43"/>
      <c r="Z15" s="43"/>
      <c r="AA15" s="43"/>
      <c r="AB15" s="43"/>
      <c r="AC15" s="43"/>
    </row>
    <row r="16" spans="1:29" s="49" customFormat="1" ht="20.25" customHeight="1">
      <c r="A16" s="199" t="s">
        <v>41</v>
      </c>
      <c r="B16" s="200"/>
      <c r="C16" s="200"/>
      <c r="D16" s="201"/>
      <c r="E16" s="15">
        <f aca="true" t="shared" si="12" ref="E16:L16">SUM(E5:E15)</f>
        <v>131</v>
      </c>
      <c r="F16" s="15">
        <f t="shared" si="12"/>
        <v>357</v>
      </c>
      <c r="G16" s="15">
        <f t="shared" si="12"/>
        <v>120</v>
      </c>
      <c r="H16" s="15">
        <f t="shared" si="12"/>
        <v>187</v>
      </c>
      <c r="I16" s="15">
        <f t="shared" si="12"/>
        <v>220</v>
      </c>
      <c r="J16" s="15">
        <f t="shared" si="12"/>
        <v>386</v>
      </c>
      <c r="K16" s="15">
        <f t="shared" si="12"/>
        <v>464</v>
      </c>
      <c r="L16" s="15">
        <f t="shared" si="12"/>
        <v>1749</v>
      </c>
      <c r="M16" s="15">
        <f>SUM(E16:L16)</f>
        <v>3614</v>
      </c>
      <c r="N16" s="19">
        <f>((4*L16)+(3.5*K16)+(3*J16)+(2.5*I16)+(2*H16)+(1.5*G16)+(F16))/M16</f>
        <v>3.109850581073603</v>
      </c>
      <c r="O16" s="35">
        <f>SQRT((16*L16+12.25*K16+9*J16+6.25*I16+4*H16+2.25*G16+F16)/M16-(N16^2))</f>
        <v>1.1691938248819833</v>
      </c>
      <c r="P16" s="15">
        <f>SUM(P5:P15)</f>
        <v>0</v>
      </c>
      <c r="Q16" s="15">
        <f>SUM(Q5:Q15)</f>
        <v>0</v>
      </c>
      <c r="R16" s="48"/>
      <c r="S16" s="17"/>
      <c r="T16" s="43"/>
      <c r="U16" s="43"/>
      <c r="V16" s="43"/>
      <c r="W16" s="43"/>
      <c r="X16" s="43"/>
      <c r="Y16" s="43"/>
      <c r="Z16" s="43"/>
      <c r="AA16" s="43"/>
      <c r="AB16" s="43"/>
      <c r="AC16" s="114"/>
    </row>
    <row r="17" spans="1:20" s="2" customFormat="1" ht="23.25">
      <c r="A17" s="199" t="s">
        <v>43</v>
      </c>
      <c r="B17" s="200"/>
      <c r="C17" s="200"/>
      <c r="D17" s="201"/>
      <c r="E17" s="50">
        <f>(E16*100)/$M16</f>
        <v>3.6247924737133372</v>
      </c>
      <c r="F17" s="50">
        <f aca="true" t="shared" si="13" ref="F17:L17">(F16*100)/$M16</f>
        <v>9.87825124515772</v>
      </c>
      <c r="G17" s="50">
        <f t="shared" si="13"/>
        <v>3.320420586607637</v>
      </c>
      <c r="H17" s="50">
        <f t="shared" si="13"/>
        <v>5.174322080796901</v>
      </c>
      <c r="I17" s="50">
        <f t="shared" si="13"/>
        <v>6.087437742114001</v>
      </c>
      <c r="J17" s="50">
        <f t="shared" si="13"/>
        <v>10.680686220254566</v>
      </c>
      <c r="K17" s="50">
        <f t="shared" si="13"/>
        <v>12.83895960154953</v>
      </c>
      <c r="L17" s="50">
        <f t="shared" si="13"/>
        <v>48.39513004980631</v>
      </c>
      <c r="M17" s="50">
        <f>((M16-(P16+Q16))*100)/$M16</f>
        <v>100</v>
      </c>
      <c r="N17" s="115"/>
      <c r="O17" s="116"/>
      <c r="P17" s="50">
        <f>(P16*100)/$M16</f>
        <v>0</v>
      </c>
      <c r="Q17" s="50">
        <f>(Q16*100)/$M16</f>
        <v>0</v>
      </c>
      <c r="R17" s="18"/>
      <c r="T17" s="12"/>
    </row>
    <row r="18" spans="1:18" s="2" customFormat="1" ht="23.25">
      <c r="A18" s="43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7"/>
      <c r="P18" s="13"/>
      <c r="Q18" s="13"/>
      <c r="R18" s="12"/>
    </row>
    <row r="19" spans="1:26" ht="23.25">
      <c r="A19" s="12"/>
      <c r="S19" s="1"/>
      <c r="Z19" s="62"/>
    </row>
    <row r="20" ht="23.25">
      <c r="S20" s="1"/>
    </row>
    <row r="21" ht="23.25">
      <c r="S21" s="1"/>
    </row>
    <row r="22" ht="23.25">
      <c r="S22" s="1"/>
    </row>
    <row r="23" ht="23.25">
      <c r="S23" s="1"/>
    </row>
    <row r="24" ht="23.25">
      <c r="S24" s="1"/>
    </row>
    <row r="25" spans="1:18" s="1" customFormat="1" ht="29.25">
      <c r="A25" s="198" t="s">
        <v>50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</row>
    <row r="26" spans="1:18" s="1" customFormat="1" ht="29.25">
      <c r="A26" s="176" t="s">
        <v>599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s="1" customFormat="1" ht="23.25">
      <c r="A27" s="179" t="s">
        <v>22</v>
      </c>
      <c r="B27" s="179" t="s">
        <v>0</v>
      </c>
      <c r="C27" s="179" t="s">
        <v>32</v>
      </c>
      <c r="D27" s="179" t="s">
        <v>29</v>
      </c>
      <c r="E27" s="177" t="s">
        <v>17</v>
      </c>
      <c r="F27" s="177"/>
      <c r="G27" s="177"/>
      <c r="H27" s="177"/>
      <c r="I27" s="177"/>
      <c r="J27" s="177"/>
      <c r="K27" s="177"/>
      <c r="L27" s="177"/>
      <c r="M27" s="9" t="s">
        <v>16</v>
      </c>
      <c r="N27" s="179" t="s">
        <v>20</v>
      </c>
      <c r="O27" s="181" t="s">
        <v>21</v>
      </c>
      <c r="P27" s="68"/>
      <c r="Q27" s="68"/>
      <c r="R27" s="179" t="s">
        <v>3</v>
      </c>
    </row>
    <row r="28" spans="1:18" s="1" customFormat="1" ht="21.75" customHeight="1">
      <c r="A28" s="179"/>
      <c r="B28" s="179"/>
      <c r="C28" s="179"/>
      <c r="D28" s="179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19</v>
      </c>
      <c r="N28" s="179"/>
      <c r="O28" s="181"/>
      <c r="P28" s="69" t="s">
        <v>1</v>
      </c>
      <c r="Q28" s="69" t="s">
        <v>2</v>
      </c>
      <c r="R28" s="179"/>
    </row>
    <row r="29" spans="1:18" s="1" customFormat="1" ht="23.25">
      <c r="A29" s="7" t="s">
        <v>26</v>
      </c>
      <c r="B29" s="22" t="s">
        <v>505</v>
      </c>
      <c r="C29" s="22" t="s">
        <v>38</v>
      </c>
      <c r="D29" s="22" t="s">
        <v>31</v>
      </c>
      <c r="E29" s="28">
        <v>4</v>
      </c>
      <c r="F29" s="28">
        <v>14</v>
      </c>
      <c r="G29" s="28">
        <v>21</v>
      </c>
      <c r="H29" s="28">
        <v>56</v>
      </c>
      <c r="I29" s="28">
        <v>42</v>
      </c>
      <c r="J29" s="28">
        <v>88</v>
      </c>
      <c r="K29" s="28">
        <v>129</v>
      </c>
      <c r="L29" s="28">
        <v>109</v>
      </c>
      <c r="M29" s="7">
        <f aca="true" t="shared" si="14" ref="M29:M34">SUM(E29:L29)</f>
        <v>463</v>
      </c>
      <c r="N29" s="8">
        <f aca="true" t="shared" si="15" ref="N29:N34">((4*L29)+(3.5*K29)+(3*J29)+(2.5*I29)+(2*H29)+(1.5*G29)+(F29))/M29</f>
        <v>3.0539956803455723</v>
      </c>
      <c r="O29" s="40">
        <f>SQRT((16*L29+12.25*K29+9*J29+6.25*I29+4*H29+2.25*G29+F29)/M29-(N29^2))</f>
        <v>0.8640280722873318</v>
      </c>
      <c r="P29" s="28">
        <v>0</v>
      </c>
      <c r="Q29" s="28">
        <v>0</v>
      </c>
      <c r="R29" s="140" t="s">
        <v>658</v>
      </c>
    </row>
    <row r="30" spans="1:18" s="1" customFormat="1" ht="23.25">
      <c r="A30" s="11"/>
      <c r="B30" s="22" t="s">
        <v>506</v>
      </c>
      <c r="C30" s="22" t="s">
        <v>38</v>
      </c>
      <c r="D30" s="22" t="s">
        <v>31</v>
      </c>
      <c r="E30" s="28">
        <v>5</v>
      </c>
      <c r="F30" s="28">
        <v>1</v>
      </c>
      <c r="G30" s="28">
        <v>0</v>
      </c>
      <c r="H30" s="28">
        <v>2</v>
      </c>
      <c r="I30" s="28">
        <v>2</v>
      </c>
      <c r="J30" s="28">
        <v>6</v>
      </c>
      <c r="K30" s="28">
        <v>10</v>
      </c>
      <c r="L30" s="28">
        <v>438</v>
      </c>
      <c r="M30" s="7">
        <f t="shared" si="14"/>
        <v>464</v>
      </c>
      <c r="N30" s="8">
        <f t="shared" si="15"/>
        <v>3.9116379310344827</v>
      </c>
      <c r="O30" s="40">
        <f aca="true" t="shared" si="16" ref="O30:O35">SQRT((16*L30+12.25*K30+9*J30+6.25*I30+4*H30+2.25*G30+F30)/M30-(N30^2))</f>
        <v>0.4788121868597068</v>
      </c>
      <c r="P30" s="28">
        <v>0</v>
      </c>
      <c r="Q30" s="28">
        <v>0</v>
      </c>
      <c r="R30" s="140" t="s">
        <v>659</v>
      </c>
    </row>
    <row r="31" spans="1:18" s="1" customFormat="1" ht="23.25">
      <c r="A31" s="7" t="s">
        <v>27</v>
      </c>
      <c r="B31" s="22" t="s">
        <v>507</v>
      </c>
      <c r="C31" s="22" t="s">
        <v>38</v>
      </c>
      <c r="D31" s="22" t="s">
        <v>31</v>
      </c>
      <c r="E31" s="28">
        <v>43</v>
      </c>
      <c r="F31" s="28">
        <v>13</v>
      </c>
      <c r="G31" s="28">
        <v>16</v>
      </c>
      <c r="H31" s="28">
        <v>36</v>
      </c>
      <c r="I31" s="28">
        <v>29</v>
      </c>
      <c r="J31" s="28">
        <v>84</v>
      </c>
      <c r="K31" s="28">
        <v>42</v>
      </c>
      <c r="L31" s="28">
        <v>283</v>
      </c>
      <c r="M31" s="7">
        <f t="shared" si="14"/>
        <v>546</v>
      </c>
      <c r="N31" s="8">
        <f t="shared" si="15"/>
        <v>3.1364468864468864</v>
      </c>
      <c r="O31" s="40">
        <f t="shared" si="16"/>
        <v>1.2116533575658355</v>
      </c>
      <c r="P31" s="28">
        <v>0</v>
      </c>
      <c r="Q31" s="28">
        <v>0</v>
      </c>
      <c r="R31" s="140" t="s">
        <v>669</v>
      </c>
    </row>
    <row r="32" spans="1:18" s="1" customFormat="1" ht="23.25">
      <c r="A32" s="75"/>
      <c r="B32" s="22" t="s">
        <v>508</v>
      </c>
      <c r="C32" s="22" t="s">
        <v>38</v>
      </c>
      <c r="D32" s="22" t="s">
        <v>31</v>
      </c>
      <c r="E32" s="28">
        <v>54</v>
      </c>
      <c r="F32" s="28">
        <v>10</v>
      </c>
      <c r="G32" s="28">
        <v>10</v>
      </c>
      <c r="H32" s="28">
        <v>19</v>
      </c>
      <c r="I32" s="28">
        <v>25</v>
      </c>
      <c r="J32" s="28">
        <v>35</v>
      </c>
      <c r="K32" s="28">
        <v>64</v>
      </c>
      <c r="L32" s="28">
        <v>329</v>
      </c>
      <c r="M32" s="7">
        <f t="shared" si="14"/>
        <v>546</v>
      </c>
      <c r="N32" s="8">
        <f t="shared" si="15"/>
        <v>3.2426739926739927</v>
      </c>
      <c r="O32" s="40">
        <f t="shared" si="16"/>
        <v>1.274284756627015</v>
      </c>
      <c r="P32" s="28">
        <v>0</v>
      </c>
      <c r="Q32" s="28">
        <v>0</v>
      </c>
      <c r="R32" s="140" t="s">
        <v>670</v>
      </c>
    </row>
    <row r="33" spans="1:18" s="1" customFormat="1" ht="23.25">
      <c r="A33" s="7" t="s">
        <v>28</v>
      </c>
      <c r="B33" s="22" t="s">
        <v>509</v>
      </c>
      <c r="C33" s="22" t="s">
        <v>38</v>
      </c>
      <c r="D33" s="22" t="s">
        <v>31</v>
      </c>
      <c r="E33" s="28">
        <v>13</v>
      </c>
      <c r="F33" s="28">
        <v>9</v>
      </c>
      <c r="G33" s="28">
        <v>0</v>
      </c>
      <c r="H33" s="28">
        <v>10</v>
      </c>
      <c r="I33" s="28">
        <v>3</v>
      </c>
      <c r="J33" s="28">
        <v>12</v>
      </c>
      <c r="K33" s="28">
        <v>14</v>
      </c>
      <c r="L33" s="28">
        <v>449</v>
      </c>
      <c r="M33" s="7">
        <f t="shared" si="14"/>
        <v>510</v>
      </c>
      <c r="N33" s="8">
        <f t="shared" si="15"/>
        <v>3.7598039215686274</v>
      </c>
      <c r="O33" s="40">
        <f t="shared" si="16"/>
        <v>0.7943748070667079</v>
      </c>
      <c r="P33" s="28">
        <v>0</v>
      </c>
      <c r="Q33" s="28">
        <v>0</v>
      </c>
      <c r="R33" s="72" t="s">
        <v>675</v>
      </c>
    </row>
    <row r="34" spans="1:18" s="1" customFormat="1" ht="23.25">
      <c r="A34" s="9"/>
      <c r="B34" s="22" t="s">
        <v>510</v>
      </c>
      <c r="C34" s="22" t="s">
        <v>38</v>
      </c>
      <c r="D34" s="22" t="s">
        <v>31</v>
      </c>
      <c r="E34" s="28">
        <v>17</v>
      </c>
      <c r="F34" s="28">
        <v>6</v>
      </c>
      <c r="G34" s="28">
        <v>22</v>
      </c>
      <c r="H34" s="28">
        <v>0</v>
      </c>
      <c r="I34" s="28">
        <v>0</v>
      </c>
      <c r="J34" s="28">
        <v>21</v>
      </c>
      <c r="K34" s="28">
        <v>6</v>
      </c>
      <c r="L34" s="28">
        <v>440</v>
      </c>
      <c r="M34" s="7">
        <f t="shared" si="14"/>
        <v>512</v>
      </c>
      <c r="N34" s="8">
        <f t="shared" si="15"/>
        <v>3.677734375</v>
      </c>
      <c r="O34" s="40">
        <f t="shared" si="16"/>
        <v>0.9194365758133398</v>
      </c>
      <c r="P34" s="28">
        <v>0</v>
      </c>
      <c r="Q34" s="28">
        <v>0</v>
      </c>
      <c r="R34" s="72" t="s">
        <v>676</v>
      </c>
    </row>
    <row r="35" spans="1:18" s="1" customFormat="1" ht="23.25">
      <c r="A35" s="195" t="s">
        <v>41</v>
      </c>
      <c r="B35" s="196"/>
      <c r="C35" s="196"/>
      <c r="D35" s="197"/>
      <c r="E35" s="7">
        <f aca="true" t="shared" si="17" ref="E35:L35">SUM(E29:E34)</f>
        <v>136</v>
      </c>
      <c r="F35" s="7">
        <f t="shared" si="17"/>
        <v>53</v>
      </c>
      <c r="G35" s="7">
        <f t="shared" si="17"/>
        <v>69</v>
      </c>
      <c r="H35" s="7">
        <f t="shared" si="17"/>
        <v>123</v>
      </c>
      <c r="I35" s="7">
        <f t="shared" si="17"/>
        <v>101</v>
      </c>
      <c r="J35" s="7">
        <f t="shared" si="17"/>
        <v>246</v>
      </c>
      <c r="K35" s="7">
        <f t="shared" si="17"/>
        <v>265</v>
      </c>
      <c r="L35" s="7">
        <f t="shared" si="17"/>
        <v>2048</v>
      </c>
      <c r="M35" s="15">
        <f>SUM(E35:L35)</f>
        <v>3041</v>
      </c>
      <c r="N35" s="8">
        <f>((4*L35)+(3.5*K35)+(3*J35)+(2.5*I35)+(2*H35)+(1.5*G35)+(F35))/M35</f>
        <v>3.4569220651101613</v>
      </c>
      <c r="O35" s="40">
        <f t="shared" si="16"/>
        <v>1.0288276261313958</v>
      </c>
      <c r="P35" s="7">
        <f>SUM(P29:P34)</f>
        <v>0</v>
      </c>
      <c r="Q35" s="7">
        <f>SUM(Q29:Q34)</f>
        <v>0</v>
      </c>
      <c r="R35" s="34"/>
    </row>
    <row r="36" spans="1:18" s="2" customFormat="1" ht="23.25">
      <c r="A36" s="195" t="s">
        <v>43</v>
      </c>
      <c r="B36" s="196"/>
      <c r="C36" s="196"/>
      <c r="D36" s="197"/>
      <c r="E36" s="8">
        <f aca="true" t="shared" si="18" ref="E36:L36">(E35*100)/$M35</f>
        <v>4.472213087800066</v>
      </c>
      <c r="F36" s="8">
        <f t="shared" si="18"/>
        <v>1.7428477474514963</v>
      </c>
      <c r="G36" s="8">
        <f t="shared" si="18"/>
        <v>2.2689904636632687</v>
      </c>
      <c r="H36" s="8">
        <f t="shared" si="18"/>
        <v>4.044722130878001</v>
      </c>
      <c r="I36" s="8">
        <f t="shared" si="18"/>
        <v>3.3212758960868136</v>
      </c>
      <c r="J36" s="8">
        <f t="shared" si="18"/>
        <v>8.089444261756002</v>
      </c>
      <c r="K36" s="8">
        <f t="shared" si="18"/>
        <v>8.714238737257482</v>
      </c>
      <c r="L36" s="8">
        <f t="shared" si="18"/>
        <v>67.34626767510687</v>
      </c>
      <c r="M36" s="8">
        <f>((M35-(P35+Q35))*100)/$M35</f>
        <v>100</v>
      </c>
      <c r="N36" s="14"/>
      <c r="O36" s="36"/>
      <c r="P36" s="8">
        <f>(P35*100)/$M35</f>
        <v>0</v>
      </c>
      <c r="Q36" s="8">
        <f>(Q35*100)/$M35</f>
        <v>0</v>
      </c>
      <c r="R36" s="11"/>
    </row>
    <row r="37" s="1" customFormat="1" ht="23.25">
      <c r="O37" s="30"/>
    </row>
    <row r="38" s="1" customFormat="1" ht="23.25">
      <c r="O38" s="30"/>
    </row>
    <row r="45" ht="12" customHeight="1"/>
  </sheetData>
  <sheetProtection/>
  <mergeCells count="24">
    <mergeCell ref="A1:R1"/>
    <mergeCell ref="A2:R2"/>
    <mergeCell ref="A27:A28"/>
    <mergeCell ref="B27:B28"/>
    <mergeCell ref="C27:C28"/>
    <mergeCell ref="D27:D28"/>
    <mergeCell ref="E27:L27"/>
    <mergeCell ref="R3:R4"/>
    <mergeCell ref="E3:L3"/>
    <mergeCell ref="N3:N4"/>
    <mergeCell ref="O3:O4"/>
    <mergeCell ref="A3:A4"/>
    <mergeCell ref="B3:B4"/>
    <mergeCell ref="C3:C4"/>
    <mergeCell ref="D3:D4"/>
    <mergeCell ref="A25:R25"/>
    <mergeCell ref="A26:R26"/>
    <mergeCell ref="A35:D35"/>
    <mergeCell ref="A36:D36"/>
    <mergeCell ref="A16:D16"/>
    <mergeCell ref="A17:D17"/>
    <mergeCell ref="R27:R28"/>
    <mergeCell ref="N27:N28"/>
    <mergeCell ref="O27:O28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15"/>
  <sheetViews>
    <sheetView zoomScalePageLayoutView="0" workbookViewId="0" topLeftCell="A178">
      <selection activeCell="R195" sqref="R195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4.421875" style="6" bestFit="1" customWidth="1"/>
    <col min="15" max="15" width="7.28125" style="42" bestFit="1" customWidth="1"/>
    <col min="16" max="17" width="4.421875" style="3" bestFit="1" customWidth="1"/>
    <col min="18" max="18" width="8.57421875" style="0" bestFit="1" customWidth="1"/>
    <col min="21" max="21" width="10.140625" style="0" bestFit="1" customWidth="1"/>
    <col min="22" max="30" width="6.7109375" style="0" customWidth="1"/>
    <col min="31" max="31" width="9.28125" style="0" bestFit="1" customWidth="1"/>
    <col min="32" max="32" width="6.7109375" style="0" customWidth="1"/>
    <col min="33" max="33" width="10.8515625" style="0" customWidth="1"/>
    <col min="34" max="34" width="6.7109375" style="0" customWidth="1"/>
  </cols>
  <sheetData>
    <row r="1" spans="1:18" s="1" customFormat="1" ht="27" customHeight="1">
      <c r="A1" s="198" t="s">
        <v>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s="1" customFormat="1" ht="29.25">
      <c r="A2" s="198" t="s">
        <v>598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1" customFormat="1" ht="23.25">
      <c r="A3" s="179" t="s">
        <v>22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79" t="s">
        <v>3</v>
      </c>
    </row>
    <row r="4" spans="1:32" s="1" customFormat="1" ht="23.25">
      <c r="A4" s="179"/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79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41</v>
      </c>
      <c r="AE4" s="12" t="s">
        <v>1</v>
      </c>
      <c r="AF4" s="1" t="s">
        <v>2</v>
      </c>
    </row>
    <row r="5" spans="1:33" s="1" customFormat="1" ht="23.25">
      <c r="A5" s="7" t="s">
        <v>23</v>
      </c>
      <c r="B5" s="22" t="s">
        <v>511</v>
      </c>
      <c r="C5" s="22" t="s">
        <v>512</v>
      </c>
      <c r="D5" s="7" t="s">
        <v>30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26</v>
      </c>
      <c r="K5" s="7">
        <v>28</v>
      </c>
      <c r="L5" s="7">
        <v>79</v>
      </c>
      <c r="M5" s="7">
        <f>SUM(E5:L5)</f>
        <v>133</v>
      </c>
      <c r="N5" s="8">
        <f aca="true" t="shared" si="0" ref="N5:N15">((4*L5)+(3.5*K5)+(3*J5)+(2.5*I5)+(2*H5)+(1.5*G5)+(F5))/M5</f>
        <v>3.699248120300752</v>
      </c>
      <c r="O5" s="40">
        <f aca="true" t="shared" si="1" ref="O5:O16">SQRT((16*L5+12.25*K5+9*J5+6.25*I5+4*H5+2.25*G5+F5)/M5-(N5^2))</f>
        <v>0.397075065458975</v>
      </c>
      <c r="P5" s="7">
        <v>1</v>
      </c>
      <c r="Q5" s="7">
        <v>0</v>
      </c>
      <c r="R5" s="7" t="s">
        <v>601</v>
      </c>
      <c r="U5" s="1" t="s">
        <v>23</v>
      </c>
      <c r="V5" s="1">
        <f aca="true" t="shared" si="2" ref="V5:AC5">SUM(E5:E15)</f>
        <v>12</v>
      </c>
      <c r="W5" s="1">
        <f t="shared" si="2"/>
        <v>115</v>
      </c>
      <c r="X5" s="1">
        <f t="shared" si="2"/>
        <v>52</v>
      </c>
      <c r="Y5" s="1">
        <f t="shared" si="2"/>
        <v>202</v>
      </c>
      <c r="Z5" s="1">
        <f t="shared" si="2"/>
        <v>222</v>
      </c>
      <c r="AA5" s="1">
        <f t="shared" si="2"/>
        <v>511</v>
      </c>
      <c r="AB5" s="1">
        <f t="shared" si="2"/>
        <v>487</v>
      </c>
      <c r="AC5" s="1">
        <f t="shared" si="2"/>
        <v>914</v>
      </c>
      <c r="AD5" s="1">
        <f aca="true" t="shared" si="3" ref="AD5:AD10">SUM(V5:AC5)</f>
        <v>2515</v>
      </c>
      <c r="AE5" s="1">
        <f>SUM(P5:P15)</f>
        <v>9</v>
      </c>
      <c r="AF5" s="1">
        <f>SUM(Q5:Q15)</f>
        <v>0</v>
      </c>
      <c r="AG5" s="5">
        <f>((4*AC5)+(3.5*AB5)+(3*AA5)+(2.5*Z5)+(2*Y5)+(1.5*X5)+(W5))/AD5</f>
        <v>3.1990059642147117</v>
      </c>
    </row>
    <row r="6" spans="1:33" s="1" customFormat="1" ht="21.75" customHeight="1">
      <c r="A6" s="9"/>
      <c r="B6" s="22" t="s">
        <v>87</v>
      </c>
      <c r="C6" s="22" t="s">
        <v>237</v>
      </c>
      <c r="D6" s="7" t="s">
        <v>31</v>
      </c>
      <c r="E6" s="7">
        <v>0</v>
      </c>
      <c r="F6" s="7">
        <v>4</v>
      </c>
      <c r="G6" s="7">
        <v>4</v>
      </c>
      <c r="H6" s="7">
        <v>35</v>
      </c>
      <c r="I6" s="7">
        <v>45</v>
      </c>
      <c r="J6" s="7">
        <v>150</v>
      </c>
      <c r="K6" s="7">
        <v>105</v>
      </c>
      <c r="L6" s="7">
        <v>161</v>
      </c>
      <c r="M6" s="7">
        <f aca="true" t="shared" si="4" ref="M6:M16">SUM(E6:L6)</f>
        <v>504</v>
      </c>
      <c r="N6" s="8">
        <f t="shared" si="0"/>
        <v>3.2817460317460316</v>
      </c>
      <c r="O6" s="40">
        <f t="shared" si="1"/>
        <v>0.6584193185138102</v>
      </c>
      <c r="P6" s="7">
        <v>2</v>
      </c>
      <c r="Q6" s="7">
        <v>0</v>
      </c>
      <c r="R6" s="7" t="s">
        <v>601</v>
      </c>
      <c r="U6" s="1" t="s">
        <v>24</v>
      </c>
      <c r="V6" s="1">
        <f aca="true" t="shared" si="5" ref="V6:AC6">SUM(E16:E19,E29:E35)</f>
        <v>27</v>
      </c>
      <c r="W6" s="1">
        <f t="shared" si="5"/>
        <v>56</v>
      </c>
      <c r="X6" s="1">
        <f t="shared" si="5"/>
        <v>52</v>
      </c>
      <c r="Y6" s="1">
        <f t="shared" si="5"/>
        <v>92</v>
      </c>
      <c r="Z6" s="1">
        <f t="shared" si="5"/>
        <v>122</v>
      </c>
      <c r="AA6" s="1">
        <f t="shared" si="5"/>
        <v>154</v>
      </c>
      <c r="AB6" s="1">
        <f t="shared" si="5"/>
        <v>229</v>
      </c>
      <c r="AC6" s="1">
        <f t="shared" si="5"/>
        <v>1706</v>
      </c>
      <c r="AD6" s="1">
        <f t="shared" si="3"/>
        <v>2438</v>
      </c>
      <c r="AE6" s="112">
        <f>SUM(P16:P19,P29:P35)</f>
        <v>18</v>
      </c>
      <c r="AF6" s="112">
        <f>SUM(Q16:Q19,Q29:Q35)</f>
        <v>0</v>
      </c>
      <c r="AG6" s="5">
        <f aca="true" t="shared" si="6" ref="AG6:AG14">((4*AC6)+(3.5*AB6)+(3*AA6)+(2.5*Z6)+(2*Y6)+(1.5*X6)+(W6))/AD6</f>
        <v>3.572805578342904</v>
      </c>
    </row>
    <row r="7" spans="1:33" s="1" customFormat="1" ht="21.75" customHeight="1">
      <c r="A7" s="10"/>
      <c r="B7" s="22" t="s">
        <v>364</v>
      </c>
      <c r="C7" s="22" t="s">
        <v>237</v>
      </c>
      <c r="D7" s="7" t="s">
        <v>31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7</v>
      </c>
      <c r="K7" s="7">
        <v>13</v>
      </c>
      <c r="L7" s="7">
        <v>39</v>
      </c>
      <c r="M7" s="7">
        <f t="shared" si="4"/>
        <v>59</v>
      </c>
      <c r="N7" s="8">
        <f t="shared" si="0"/>
        <v>3.7711864406779663</v>
      </c>
      <c r="O7" s="40">
        <f t="shared" si="1"/>
        <v>0.34838652188295455</v>
      </c>
      <c r="P7" s="7">
        <v>0</v>
      </c>
      <c r="Q7" s="7">
        <v>0</v>
      </c>
      <c r="R7" s="7" t="s">
        <v>601</v>
      </c>
      <c r="U7" s="1" t="s">
        <v>25</v>
      </c>
      <c r="V7" s="1">
        <f aca="true" t="shared" si="7" ref="V7:AC7">SUM(E36:E43,E50:E51)</f>
        <v>35</v>
      </c>
      <c r="W7" s="1">
        <f t="shared" si="7"/>
        <v>116</v>
      </c>
      <c r="X7" s="1">
        <f t="shared" si="7"/>
        <v>43</v>
      </c>
      <c r="Y7" s="1">
        <f t="shared" si="7"/>
        <v>86</v>
      </c>
      <c r="Z7" s="1">
        <f t="shared" si="7"/>
        <v>218</v>
      </c>
      <c r="AA7" s="1">
        <f t="shared" si="7"/>
        <v>256</v>
      </c>
      <c r="AB7" s="1">
        <f t="shared" si="7"/>
        <v>405</v>
      </c>
      <c r="AC7" s="1">
        <f t="shared" si="7"/>
        <v>1318</v>
      </c>
      <c r="AD7" s="1">
        <f t="shared" si="3"/>
        <v>2477</v>
      </c>
      <c r="AE7" s="112">
        <f>SUM(P36:P43,P50:P51)</f>
        <v>11</v>
      </c>
      <c r="AF7" s="112">
        <f>SUM(Q36:Q43,Q50:Q51)</f>
        <v>12</v>
      </c>
      <c r="AG7" s="5">
        <f t="shared" si="6"/>
        <v>3.373031893419459</v>
      </c>
    </row>
    <row r="8" spans="1:33" s="1" customFormat="1" ht="21.75" customHeight="1">
      <c r="A8" s="10"/>
      <c r="B8" s="22" t="s">
        <v>366</v>
      </c>
      <c r="C8" s="22" t="s">
        <v>367</v>
      </c>
      <c r="D8" s="7" t="s">
        <v>31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59</v>
      </c>
      <c r="M8" s="7">
        <f t="shared" si="4"/>
        <v>59</v>
      </c>
      <c r="N8" s="8">
        <f>((4*L8)+(3.5*K8)+(3*J8)+(2.5*I8)+(2*H8)+(1.5*G8)+(F8))/M8</f>
        <v>4</v>
      </c>
      <c r="O8" s="40">
        <f t="shared" si="1"/>
        <v>0</v>
      </c>
      <c r="P8" s="7">
        <v>0</v>
      </c>
      <c r="Q8" s="7">
        <v>0</v>
      </c>
      <c r="R8" s="7" t="s">
        <v>601</v>
      </c>
      <c r="U8" s="1" t="s">
        <v>26</v>
      </c>
      <c r="V8" s="1">
        <f>SUM(E74:E80)</f>
        <v>48</v>
      </c>
      <c r="W8" s="1">
        <f aca="true" t="shared" si="8" ref="W8:AC8">SUM(F74:F80)</f>
        <v>74</v>
      </c>
      <c r="X8" s="1">
        <f t="shared" si="8"/>
        <v>35</v>
      </c>
      <c r="Y8" s="1">
        <f t="shared" si="8"/>
        <v>132</v>
      </c>
      <c r="Z8" s="1">
        <f t="shared" si="8"/>
        <v>94</v>
      </c>
      <c r="AA8" s="1">
        <f t="shared" si="8"/>
        <v>274</v>
      </c>
      <c r="AB8" s="1">
        <f t="shared" si="8"/>
        <v>266</v>
      </c>
      <c r="AC8" s="1">
        <f t="shared" si="8"/>
        <v>896</v>
      </c>
      <c r="AD8" s="1">
        <f t="shared" si="3"/>
        <v>1819</v>
      </c>
      <c r="AE8" s="1">
        <f>SUM(P74:P80)</f>
        <v>9</v>
      </c>
      <c r="AF8" s="1">
        <f>SUM(Q74:Q80)</f>
        <v>1</v>
      </c>
      <c r="AG8" s="5">
        <f t="shared" si="6"/>
        <v>3.277899945024739</v>
      </c>
    </row>
    <row r="9" spans="1:33" s="1" customFormat="1" ht="21.75" customHeight="1">
      <c r="A9" s="10"/>
      <c r="B9" s="22" t="s">
        <v>419</v>
      </c>
      <c r="C9" s="22" t="s">
        <v>420</v>
      </c>
      <c r="D9" s="7" t="s">
        <v>30</v>
      </c>
      <c r="E9" s="7">
        <v>6</v>
      </c>
      <c r="F9" s="7">
        <v>9</v>
      </c>
      <c r="G9" s="7">
        <v>13</v>
      </c>
      <c r="H9" s="7">
        <v>39</v>
      </c>
      <c r="I9" s="7">
        <v>73</v>
      </c>
      <c r="J9" s="7">
        <v>125</v>
      </c>
      <c r="K9" s="7">
        <v>108</v>
      </c>
      <c r="L9" s="7">
        <v>133</v>
      </c>
      <c r="M9" s="7">
        <f t="shared" si="4"/>
        <v>506</v>
      </c>
      <c r="N9" s="8">
        <f t="shared" si="0"/>
        <v>3.110671936758893</v>
      </c>
      <c r="O9" s="40">
        <f t="shared" si="1"/>
        <v>0.8079427487513499</v>
      </c>
      <c r="P9" s="7">
        <v>0</v>
      </c>
      <c r="Q9" s="7">
        <v>0</v>
      </c>
      <c r="R9" s="7" t="s">
        <v>601</v>
      </c>
      <c r="U9" s="1" t="s">
        <v>27</v>
      </c>
      <c r="V9" s="1">
        <f aca="true" t="shared" si="9" ref="V9:AC9">SUM(E81:E86)</f>
        <v>74</v>
      </c>
      <c r="W9" s="1">
        <f t="shared" si="9"/>
        <v>35</v>
      </c>
      <c r="X9" s="1">
        <f t="shared" si="9"/>
        <v>21</v>
      </c>
      <c r="Y9" s="1">
        <f t="shared" si="9"/>
        <v>40</v>
      </c>
      <c r="Z9" s="1">
        <f t="shared" si="9"/>
        <v>45</v>
      </c>
      <c r="AA9" s="1">
        <f t="shared" si="9"/>
        <v>110</v>
      </c>
      <c r="AB9" s="1">
        <f t="shared" si="9"/>
        <v>196</v>
      </c>
      <c r="AC9" s="1">
        <f t="shared" si="9"/>
        <v>1572</v>
      </c>
      <c r="AD9" s="1">
        <f t="shared" si="3"/>
        <v>2093</v>
      </c>
      <c r="AE9" s="1">
        <f>SUM(P81:P86)</f>
        <v>28</v>
      </c>
      <c r="AF9" s="1">
        <f>SUM(Q81:Q86)</f>
        <v>4</v>
      </c>
      <c r="AG9" s="5">
        <f t="shared" si="6"/>
        <v>3.6134734830387005</v>
      </c>
    </row>
    <row r="10" spans="1:33" s="1" customFormat="1" ht="21.75" customHeight="1">
      <c r="A10" s="10"/>
      <c r="B10" s="22" t="s">
        <v>422</v>
      </c>
      <c r="C10" s="22" t="s">
        <v>423</v>
      </c>
      <c r="D10" s="7" t="s">
        <v>30</v>
      </c>
      <c r="E10" s="7">
        <v>1</v>
      </c>
      <c r="F10" s="7">
        <v>9</v>
      </c>
      <c r="G10" s="7">
        <v>7</v>
      </c>
      <c r="H10" s="7">
        <v>16</v>
      </c>
      <c r="I10" s="7">
        <v>12</v>
      </c>
      <c r="J10" s="7">
        <v>5</v>
      </c>
      <c r="K10" s="7">
        <v>4</v>
      </c>
      <c r="L10" s="7">
        <v>80</v>
      </c>
      <c r="M10" s="7">
        <f t="shared" si="4"/>
        <v>134</v>
      </c>
      <c r="N10" s="8">
        <f t="shared" si="0"/>
        <v>3.212686567164179</v>
      </c>
      <c r="O10" s="40">
        <f t="shared" si="1"/>
        <v>1.0744260280817657</v>
      </c>
      <c r="P10" s="7">
        <v>0</v>
      </c>
      <c r="Q10" s="7">
        <v>0</v>
      </c>
      <c r="R10" s="7" t="s">
        <v>602</v>
      </c>
      <c r="U10" s="1" t="s">
        <v>28</v>
      </c>
      <c r="V10" s="1">
        <f aca="true" t="shared" si="10" ref="V10:AC10">SUM(E99:E104)</f>
        <v>85</v>
      </c>
      <c r="W10" s="1">
        <f t="shared" si="10"/>
        <v>47</v>
      </c>
      <c r="X10" s="1">
        <f t="shared" si="10"/>
        <v>51</v>
      </c>
      <c r="Y10" s="1">
        <f t="shared" si="10"/>
        <v>63</v>
      </c>
      <c r="Z10" s="1">
        <f t="shared" si="10"/>
        <v>84</v>
      </c>
      <c r="AA10" s="1">
        <f t="shared" si="10"/>
        <v>140</v>
      </c>
      <c r="AB10" s="1">
        <f t="shared" si="10"/>
        <v>310</v>
      </c>
      <c r="AC10" s="1">
        <f t="shared" si="10"/>
        <v>1200</v>
      </c>
      <c r="AD10" s="1">
        <f t="shared" si="3"/>
        <v>1980</v>
      </c>
      <c r="AE10" s="1">
        <f>SUM(P99:P104)</f>
        <v>7</v>
      </c>
      <c r="AF10" s="1">
        <f>SUM(Q99:Q104)</f>
        <v>0</v>
      </c>
      <c r="AG10" s="5">
        <f t="shared" si="6"/>
        <v>3.4164141414141413</v>
      </c>
    </row>
    <row r="11" spans="1:32" s="1" customFormat="1" ht="21.75" customHeight="1">
      <c r="A11" s="10"/>
      <c r="B11" s="22" t="s">
        <v>513</v>
      </c>
      <c r="C11" s="22" t="s">
        <v>514</v>
      </c>
      <c r="D11" s="7" t="s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29</v>
      </c>
      <c r="L11" s="7">
        <v>27</v>
      </c>
      <c r="M11" s="7">
        <f t="shared" si="4"/>
        <v>58</v>
      </c>
      <c r="N11" s="8">
        <f t="shared" si="0"/>
        <v>3.7155172413793105</v>
      </c>
      <c r="O11" s="40">
        <f t="shared" si="1"/>
        <v>0.280271865638082</v>
      </c>
      <c r="P11" s="7">
        <v>1</v>
      </c>
      <c r="Q11" s="7">
        <v>0</v>
      </c>
      <c r="R11" s="7" t="s">
        <v>602</v>
      </c>
      <c r="AE11" s="1" t="s">
        <v>18</v>
      </c>
      <c r="AF11" s="1" t="s">
        <v>18</v>
      </c>
    </row>
    <row r="12" spans="1:33" s="1" customFormat="1" ht="21.75" customHeight="1">
      <c r="A12" s="10"/>
      <c r="B12" s="22" t="s">
        <v>88</v>
      </c>
      <c r="C12" s="22" t="s">
        <v>238</v>
      </c>
      <c r="D12" s="7" t="s">
        <v>31</v>
      </c>
      <c r="E12" s="7">
        <v>2</v>
      </c>
      <c r="F12" s="7">
        <v>3</v>
      </c>
      <c r="G12" s="7">
        <v>7</v>
      </c>
      <c r="H12" s="7">
        <v>24</v>
      </c>
      <c r="I12" s="7">
        <v>31</v>
      </c>
      <c r="J12" s="7">
        <v>143</v>
      </c>
      <c r="K12" s="7">
        <v>112</v>
      </c>
      <c r="L12" s="7">
        <v>177</v>
      </c>
      <c r="M12" s="7">
        <f>SUM(E12:L12)</f>
        <v>499</v>
      </c>
      <c r="N12" s="8">
        <f>((4*L12)+(3.5*K12)+(3*J12)+(2.5*I12)+(2*H12)+(1.5*G12)+(F12))/M12</f>
        <v>3.3426853707414828</v>
      </c>
      <c r="O12" s="40">
        <f>SQRT((16*L12+12.25*K12+9*J12+6.25*I12+4*H12+2.25*G12+F12)/M12-(N12^2))</f>
        <v>0.6698499841075102</v>
      </c>
      <c r="P12" s="7">
        <v>5</v>
      </c>
      <c r="Q12" s="7">
        <v>0</v>
      </c>
      <c r="R12" s="7" t="s">
        <v>602</v>
      </c>
      <c r="U12" s="1" t="s">
        <v>62</v>
      </c>
      <c r="V12" s="2">
        <f>SUM(V5:V7)</f>
        <v>74</v>
      </c>
      <c r="W12" s="2">
        <f aca="true" t="shared" si="11" ref="W12:AC12">SUM(W5:W7)</f>
        <v>287</v>
      </c>
      <c r="X12" s="2">
        <f t="shared" si="11"/>
        <v>147</v>
      </c>
      <c r="Y12" s="2">
        <f t="shared" si="11"/>
        <v>380</v>
      </c>
      <c r="Z12" s="2">
        <f t="shared" si="11"/>
        <v>562</v>
      </c>
      <c r="AA12" s="2">
        <f t="shared" si="11"/>
        <v>921</v>
      </c>
      <c r="AB12" s="2">
        <f t="shared" si="11"/>
        <v>1121</v>
      </c>
      <c r="AC12" s="2">
        <f t="shared" si="11"/>
        <v>3938</v>
      </c>
      <c r="AD12" s="2">
        <f>SUM(AD5:AD7)</f>
        <v>7430</v>
      </c>
      <c r="AE12" s="1">
        <f>SUM(AE5:AE7)</f>
        <v>38</v>
      </c>
      <c r="AF12" s="1">
        <f>SUM(AF5:AF7)</f>
        <v>12</v>
      </c>
      <c r="AG12" s="5">
        <f t="shared" si="6"/>
        <v>3.3796769851951547</v>
      </c>
    </row>
    <row r="13" spans="1:33" s="1" customFormat="1" ht="21.75" customHeight="1">
      <c r="A13" s="10"/>
      <c r="B13" s="22" t="s">
        <v>365</v>
      </c>
      <c r="C13" s="22" t="s">
        <v>421</v>
      </c>
      <c r="D13" s="7" t="s">
        <v>31</v>
      </c>
      <c r="E13" s="7">
        <v>0</v>
      </c>
      <c r="F13" s="7">
        <v>0</v>
      </c>
      <c r="G13" s="7">
        <v>2</v>
      </c>
      <c r="H13" s="7">
        <v>2</v>
      </c>
      <c r="I13" s="7">
        <v>6</v>
      </c>
      <c r="J13" s="7">
        <v>15</v>
      </c>
      <c r="K13" s="7">
        <v>7</v>
      </c>
      <c r="L13" s="7">
        <v>27</v>
      </c>
      <c r="M13" s="7">
        <f>SUM(E13:L13)</f>
        <v>59</v>
      </c>
      <c r="N13" s="8">
        <f>((4*L13)+(3.5*K13)+(3*J13)+(2.5*I13)+(2*H13)+(1.5*G13)+(F13))/M13</f>
        <v>3.3813559322033897</v>
      </c>
      <c r="O13" s="40">
        <f>SQRT((16*L13+12.25*K13+9*J13+6.25*I13+4*H13+2.25*G13+F13)/M13-(N13^2))</f>
        <v>0.6909768512081184</v>
      </c>
      <c r="P13" s="7">
        <v>0</v>
      </c>
      <c r="Q13" s="7">
        <v>0</v>
      </c>
      <c r="R13" s="7" t="s">
        <v>602</v>
      </c>
      <c r="U13" s="1" t="s">
        <v>63</v>
      </c>
      <c r="V13" s="2">
        <f>SUM(V8:V10)</f>
        <v>207</v>
      </c>
      <c r="W13" s="2">
        <f aca="true" t="shared" si="12" ref="W13:AC13">SUM(W8:W10)</f>
        <v>156</v>
      </c>
      <c r="X13" s="2">
        <f t="shared" si="12"/>
        <v>107</v>
      </c>
      <c r="Y13" s="2">
        <f t="shared" si="12"/>
        <v>235</v>
      </c>
      <c r="Z13" s="2">
        <f t="shared" si="12"/>
        <v>223</v>
      </c>
      <c r="AA13" s="2">
        <f t="shared" si="12"/>
        <v>524</v>
      </c>
      <c r="AB13" s="2">
        <f t="shared" si="12"/>
        <v>772</v>
      </c>
      <c r="AC13" s="2">
        <f t="shared" si="12"/>
        <v>3668</v>
      </c>
      <c r="AD13" s="2">
        <f>SUM(AD6:AD8)</f>
        <v>6734</v>
      </c>
      <c r="AE13" s="1">
        <f>SUM(AE8:AE10)</f>
        <v>44</v>
      </c>
      <c r="AF13" s="1">
        <f>SUM(AF8:AF10)</f>
        <v>5</v>
      </c>
      <c r="AG13" s="5">
        <f t="shared" si="6"/>
        <v>3.013068013068013</v>
      </c>
    </row>
    <row r="14" spans="1:33" s="1" customFormat="1" ht="21.75" customHeight="1">
      <c r="A14" s="10"/>
      <c r="B14" s="22" t="s">
        <v>89</v>
      </c>
      <c r="C14" s="22" t="s">
        <v>239</v>
      </c>
      <c r="D14" s="7" t="s">
        <v>30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28</v>
      </c>
      <c r="M14" s="7">
        <f>SUM(E14:L14)</f>
        <v>28</v>
      </c>
      <c r="N14" s="8">
        <f>((4*L14)+(3.5*K14)+(3*J14)+(2.5*I14)+(2*H14)+(1.5*G14)+(F14))/M14</f>
        <v>4</v>
      </c>
      <c r="O14" s="40">
        <f>SQRT((16*L14+12.25*K14+9*J14+6.25*I14+4*H14+2.25*G14+F14)/M14-(N14^2))</f>
        <v>0</v>
      </c>
      <c r="P14" s="7">
        <v>0</v>
      </c>
      <c r="Q14" s="7">
        <v>0</v>
      </c>
      <c r="R14" s="7" t="s">
        <v>602</v>
      </c>
      <c r="U14" s="1" t="s">
        <v>478</v>
      </c>
      <c r="V14" s="2">
        <f>SUM(V5:V10)</f>
        <v>281</v>
      </c>
      <c r="W14" s="2">
        <f aca="true" t="shared" si="13" ref="W14:AF14">SUM(W5:W10)</f>
        <v>443</v>
      </c>
      <c r="X14" s="2">
        <f t="shared" si="13"/>
        <v>254</v>
      </c>
      <c r="Y14" s="2">
        <f t="shared" si="13"/>
        <v>615</v>
      </c>
      <c r="Z14" s="2">
        <f t="shared" si="13"/>
        <v>785</v>
      </c>
      <c r="AA14" s="2">
        <f t="shared" si="13"/>
        <v>1445</v>
      </c>
      <c r="AB14" s="2">
        <f t="shared" si="13"/>
        <v>1893</v>
      </c>
      <c r="AC14" s="2">
        <f t="shared" si="13"/>
        <v>7606</v>
      </c>
      <c r="AD14" s="2">
        <f t="shared" si="13"/>
        <v>13322</v>
      </c>
      <c r="AE14" s="2">
        <f t="shared" si="13"/>
        <v>82</v>
      </c>
      <c r="AF14" s="2">
        <f t="shared" si="13"/>
        <v>17</v>
      </c>
      <c r="AG14" s="5">
        <f t="shared" si="6"/>
        <v>3.407971776009608</v>
      </c>
    </row>
    <row r="15" spans="1:18" s="1" customFormat="1" ht="22.5" customHeight="1">
      <c r="A15" s="145"/>
      <c r="B15" s="7" t="s">
        <v>368</v>
      </c>
      <c r="C15" s="22" t="s">
        <v>369</v>
      </c>
      <c r="D15" s="7" t="s">
        <v>30</v>
      </c>
      <c r="E15" s="7">
        <v>3</v>
      </c>
      <c r="F15" s="7">
        <v>90</v>
      </c>
      <c r="G15" s="7">
        <v>19</v>
      </c>
      <c r="H15" s="7">
        <v>86</v>
      </c>
      <c r="I15" s="7">
        <v>55</v>
      </c>
      <c r="J15" s="7">
        <v>38</v>
      </c>
      <c r="K15" s="7">
        <v>81</v>
      </c>
      <c r="L15" s="7">
        <v>104</v>
      </c>
      <c r="M15" s="7">
        <f t="shared" si="4"/>
        <v>476</v>
      </c>
      <c r="N15" s="8">
        <f t="shared" si="0"/>
        <v>2.6081932773109244</v>
      </c>
      <c r="O15" s="40">
        <f t="shared" si="1"/>
        <v>1.104496202711238</v>
      </c>
      <c r="P15" s="7">
        <v>0</v>
      </c>
      <c r="Q15" s="7">
        <v>0</v>
      </c>
      <c r="R15" s="7" t="s">
        <v>602</v>
      </c>
    </row>
    <row r="16" spans="1:18" s="1" customFormat="1" ht="22.5" customHeight="1">
      <c r="A16" s="7" t="s">
        <v>24</v>
      </c>
      <c r="B16" s="7" t="s">
        <v>148</v>
      </c>
      <c r="C16" s="22" t="s">
        <v>244</v>
      </c>
      <c r="D16" s="7" t="s">
        <v>31</v>
      </c>
      <c r="E16" s="7">
        <v>0</v>
      </c>
      <c r="F16" s="7">
        <v>13</v>
      </c>
      <c r="G16" s="7">
        <v>24</v>
      </c>
      <c r="H16" s="7">
        <v>21</v>
      </c>
      <c r="I16" s="7">
        <v>22</v>
      </c>
      <c r="J16" s="7">
        <v>27</v>
      </c>
      <c r="K16" s="7">
        <v>45</v>
      </c>
      <c r="L16" s="7">
        <v>337</v>
      </c>
      <c r="M16" s="7">
        <f t="shared" si="4"/>
        <v>489</v>
      </c>
      <c r="N16" s="8">
        <f>((4*L16)+(3.5*K16)+(3*J16)+(2.5*I16)+(2*H16)+(1.5*G16)+(F16))/M16</f>
        <v>3.542944785276074</v>
      </c>
      <c r="O16" s="40">
        <f t="shared" si="1"/>
        <v>0.8296624581703967</v>
      </c>
      <c r="P16" s="7">
        <v>0</v>
      </c>
      <c r="Q16" s="7">
        <v>0</v>
      </c>
      <c r="R16" s="7" t="s">
        <v>619</v>
      </c>
    </row>
    <row r="17" spans="1:18" s="1" customFormat="1" ht="22.5" customHeight="1">
      <c r="A17" s="10"/>
      <c r="B17" s="7" t="s">
        <v>147</v>
      </c>
      <c r="C17" s="22" t="s">
        <v>151</v>
      </c>
      <c r="D17" s="7" t="s">
        <v>30</v>
      </c>
      <c r="E17" s="7">
        <v>0</v>
      </c>
      <c r="F17" s="7">
        <v>1</v>
      </c>
      <c r="G17" s="7">
        <v>0</v>
      </c>
      <c r="H17" s="7">
        <v>5</v>
      </c>
      <c r="I17" s="7">
        <v>19</v>
      </c>
      <c r="J17" s="7">
        <v>21</v>
      </c>
      <c r="K17" s="7">
        <v>12</v>
      </c>
      <c r="L17" s="7">
        <v>68</v>
      </c>
      <c r="M17" s="7">
        <f>SUM(E17:L17)</f>
        <v>126</v>
      </c>
      <c r="N17" s="8">
        <f>((4*L17)+(3.5*K17)+(3*J17)+(2.5*I17)+(2*H17)+(1.5*G17)+(F17))/M17</f>
        <v>3.4563492063492065</v>
      </c>
      <c r="O17" s="40">
        <f>SQRT((16*L17+12.25*K17+9*J17+6.25*I17+4*H17+2.25*G17+F17)/M17-(N17^2))</f>
        <v>0.6814429172597638</v>
      </c>
      <c r="P17" s="7">
        <v>5</v>
      </c>
      <c r="Q17" s="7">
        <v>0</v>
      </c>
      <c r="R17" s="7" t="s">
        <v>619</v>
      </c>
    </row>
    <row r="18" spans="1:18" s="1" customFormat="1" ht="22.5" customHeight="1">
      <c r="A18" s="10"/>
      <c r="B18" s="7" t="s">
        <v>436</v>
      </c>
      <c r="C18" s="154" t="s">
        <v>437</v>
      </c>
      <c r="D18" s="7" t="s">
        <v>31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58</v>
      </c>
      <c r="M18" s="7">
        <f>SUM(E18:L18)</f>
        <v>59</v>
      </c>
      <c r="N18" s="8">
        <f>((4*L18)+(3.5*K18)+(3*J18)+(2.5*I18)+(2*H18)+(1.5*G18)+(F18))/M18</f>
        <v>3.9661016949152543</v>
      </c>
      <c r="O18" s="40">
        <f>SQRT((16*L18+12.25*K18+9*J18+6.25*I18+4*H18+2.25*G18+F18)/M18-(N18^2))</f>
        <v>0.2581618001987779</v>
      </c>
      <c r="P18" s="7">
        <v>0</v>
      </c>
      <c r="Q18" s="7">
        <v>0</v>
      </c>
      <c r="R18" s="7" t="s">
        <v>619</v>
      </c>
    </row>
    <row r="19" spans="1:18" s="1" customFormat="1" ht="22.5" customHeight="1">
      <c r="A19" s="11"/>
      <c r="B19" s="7" t="s">
        <v>438</v>
      </c>
      <c r="C19" s="22" t="s">
        <v>439</v>
      </c>
      <c r="D19" s="7" t="s">
        <v>31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58</v>
      </c>
      <c r="M19" s="7">
        <f>SUM(E19:L19)</f>
        <v>59</v>
      </c>
      <c r="N19" s="8">
        <f>((4*L19)+(3.5*K19)+(3*J19)+(2.5*I19)+(2*H19)+(1.5*G19)+(F19))/M19</f>
        <v>3.9661016949152543</v>
      </c>
      <c r="O19" s="40">
        <f>SQRT((16*L19+12.25*K19+9*J19+6.25*I19+4*H19+2.25*G19+F19)/M19-(N19^2))</f>
        <v>0.2581618001987779</v>
      </c>
      <c r="P19" s="7">
        <v>0</v>
      </c>
      <c r="Q19" s="7">
        <v>0</v>
      </c>
      <c r="R19" s="7" t="s">
        <v>619</v>
      </c>
    </row>
    <row r="20" spans="1:18" s="1" customFormat="1" ht="22.5" customHeight="1">
      <c r="A20" s="12"/>
      <c r="B20" s="101"/>
      <c r="C20" s="102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10"/>
      <c r="O20" s="99"/>
      <c r="P20" s="101"/>
      <c r="Q20" s="101"/>
      <c r="R20" s="101"/>
    </row>
    <row r="21" spans="1:18" s="1" customFormat="1" ht="22.5" customHeight="1">
      <c r="A21" s="12"/>
      <c r="B21" s="12"/>
      <c r="C21" s="4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7"/>
      <c r="P21" s="12"/>
      <c r="Q21" s="12"/>
      <c r="R21" s="12"/>
    </row>
    <row r="22" spans="1:18" s="1" customFormat="1" ht="22.5" customHeight="1">
      <c r="A22" s="12"/>
      <c r="B22" s="12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37"/>
      <c r="P22" s="12"/>
      <c r="Q22" s="12"/>
      <c r="R22" s="12"/>
    </row>
    <row r="23" spans="1:18" s="1" customFormat="1" ht="22.5" customHeight="1">
      <c r="A23" s="12"/>
      <c r="B23" s="12"/>
      <c r="C23" s="4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7"/>
      <c r="P23" s="12"/>
      <c r="Q23" s="12"/>
      <c r="R23" s="12"/>
    </row>
    <row r="24" spans="1:18" s="1" customFormat="1" ht="22.5" customHeight="1">
      <c r="A24" s="12"/>
      <c r="B24" s="12"/>
      <c r="C24" s="4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37"/>
      <c r="P24" s="12"/>
      <c r="Q24" s="12"/>
      <c r="R24" s="12"/>
    </row>
    <row r="25" spans="1:18" s="106" customFormat="1" ht="26.25">
      <c r="A25" s="203" t="s">
        <v>51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</row>
    <row r="26" spans="1:18" s="106" customFormat="1" ht="26.25" customHeight="1">
      <c r="A26" s="202" t="s">
        <v>538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</row>
    <row r="27" spans="1:18" s="1" customFormat="1" ht="23.25">
      <c r="A27" s="179" t="s">
        <v>22</v>
      </c>
      <c r="B27" s="179" t="s">
        <v>0</v>
      </c>
      <c r="C27" s="179" t="s">
        <v>32</v>
      </c>
      <c r="D27" s="179" t="s">
        <v>29</v>
      </c>
      <c r="E27" s="177" t="s">
        <v>17</v>
      </c>
      <c r="F27" s="177"/>
      <c r="G27" s="177"/>
      <c r="H27" s="177"/>
      <c r="I27" s="177"/>
      <c r="J27" s="177"/>
      <c r="K27" s="177"/>
      <c r="L27" s="177"/>
      <c r="M27" s="9" t="s">
        <v>16</v>
      </c>
      <c r="N27" s="179" t="s">
        <v>20</v>
      </c>
      <c r="O27" s="181" t="s">
        <v>21</v>
      </c>
      <c r="P27" s="68"/>
      <c r="Q27" s="68"/>
      <c r="R27" s="179" t="s">
        <v>3</v>
      </c>
    </row>
    <row r="28" spans="1:18" s="1" customFormat="1" ht="23.25">
      <c r="A28" s="179"/>
      <c r="B28" s="179"/>
      <c r="C28" s="179"/>
      <c r="D28" s="179"/>
      <c r="E28" s="7">
        <v>0</v>
      </c>
      <c r="F28" s="7">
        <v>1</v>
      </c>
      <c r="G28" s="7">
        <v>1.5</v>
      </c>
      <c r="H28" s="7">
        <v>2</v>
      </c>
      <c r="I28" s="7">
        <v>2.5</v>
      </c>
      <c r="J28" s="7">
        <v>3</v>
      </c>
      <c r="K28" s="7">
        <v>3.5</v>
      </c>
      <c r="L28" s="7">
        <v>4</v>
      </c>
      <c r="M28" s="11" t="s">
        <v>19</v>
      </c>
      <c r="N28" s="179"/>
      <c r="O28" s="181"/>
      <c r="P28" s="69" t="s">
        <v>1</v>
      </c>
      <c r="Q28" s="69" t="s">
        <v>2</v>
      </c>
      <c r="R28" s="179"/>
    </row>
    <row r="29" spans="1:18" s="1" customFormat="1" ht="23.25">
      <c r="A29" s="85" t="s">
        <v>146</v>
      </c>
      <c r="B29" s="85" t="s">
        <v>440</v>
      </c>
      <c r="C29" s="71" t="s">
        <v>632</v>
      </c>
      <c r="D29" s="85" t="s">
        <v>30</v>
      </c>
      <c r="E29" s="7">
        <v>1</v>
      </c>
      <c r="F29" s="7">
        <v>13</v>
      </c>
      <c r="G29" s="7">
        <v>5</v>
      </c>
      <c r="H29" s="7">
        <v>29</v>
      </c>
      <c r="I29" s="7">
        <v>35</v>
      </c>
      <c r="J29" s="7">
        <v>44</v>
      </c>
      <c r="K29" s="7">
        <v>41</v>
      </c>
      <c r="L29" s="7">
        <v>321</v>
      </c>
      <c r="M29" s="7">
        <f aca="true" t="shared" si="14" ref="M29:M35">SUM(E29:L29)</f>
        <v>489</v>
      </c>
      <c r="N29" s="8">
        <f aca="true" t="shared" si="15" ref="N29:N41">((4*L29)+(3.5*K29)+(3*J29)+(2.5*I29)+(2*H29)+(1.5*G29)+(F29))/M29</f>
        <v>3.5286298568507157</v>
      </c>
      <c r="O29" s="40">
        <f aca="true" t="shared" si="16" ref="O29:O41">SQRT((16*L29+12.25*K29+9*J29+6.25*I29+4*H29+2.25*G29+F29)/M29-(N29^2))</f>
        <v>0.7892415426770821</v>
      </c>
      <c r="P29" s="77">
        <v>0</v>
      </c>
      <c r="Q29" s="77">
        <v>0</v>
      </c>
      <c r="R29" s="85" t="s">
        <v>619</v>
      </c>
    </row>
    <row r="30" spans="1:18" s="1" customFormat="1" ht="23.25">
      <c r="A30" s="68"/>
      <c r="B30" s="85" t="s">
        <v>150</v>
      </c>
      <c r="C30" s="71" t="s">
        <v>245</v>
      </c>
      <c r="D30" s="85" t="s">
        <v>30</v>
      </c>
      <c r="E30" s="7">
        <v>23</v>
      </c>
      <c r="F30" s="7">
        <v>25</v>
      </c>
      <c r="G30" s="7">
        <v>20</v>
      </c>
      <c r="H30" s="7">
        <v>20</v>
      </c>
      <c r="I30" s="7">
        <v>30</v>
      </c>
      <c r="J30" s="7">
        <v>23</v>
      </c>
      <c r="K30" s="7">
        <v>45</v>
      </c>
      <c r="L30" s="7">
        <v>302</v>
      </c>
      <c r="M30" s="7">
        <f t="shared" si="14"/>
        <v>488</v>
      </c>
      <c r="N30" s="8">
        <f t="shared" si="15"/>
        <v>3.2879098360655736</v>
      </c>
      <c r="O30" s="40">
        <f t="shared" si="16"/>
        <v>1.156147740744168</v>
      </c>
      <c r="P30" s="77">
        <v>2</v>
      </c>
      <c r="Q30" s="77">
        <v>0</v>
      </c>
      <c r="R30" s="85" t="s">
        <v>626</v>
      </c>
    </row>
    <row r="31" spans="1:18" s="1" customFormat="1" ht="23.25">
      <c r="A31" s="105"/>
      <c r="B31" s="85" t="s">
        <v>443</v>
      </c>
      <c r="C31" s="71" t="s">
        <v>421</v>
      </c>
      <c r="D31" s="85" t="s">
        <v>30</v>
      </c>
      <c r="E31" s="7">
        <v>0</v>
      </c>
      <c r="F31" s="7">
        <v>0</v>
      </c>
      <c r="G31" s="7">
        <v>0</v>
      </c>
      <c r="H31" s="7">
        <v>1</v>
      </c>
      <c r="I31" s="7">
        <v>1</v>
      </c>
      <c r="J31" s="7">
        <v>2</v>
      </c>
      <c r="K31" s="7">
        <v>6</v>
      </c>
      <c r="L31" s="7">
        <v>49</v>
      </c>
      <c r="M31" s="7">
        <f t="shared" si="14"/>
        <v>59</v>
      </c>
      <c r="N31" s="8">
        <f t="shared" si="15"/>
        <v>3.8559322033898304</v>
      </c>
      <c r="O31" s="40">
        <f t="shared" si="16"/>
        <v>0.3801298557967102</v>
      </c>
      <c r="P31" s="77">
        <v>0</v>
      </c>
      <c r="Q31" s="77">
        <v>0</v>
      </c>
      <c r="R31" s="85" t="s">
        <v>626</v>
      </c>
    </row>
    <row r="32" spans="1:18" s="1" customFormat="1" ht="23.25">
      <c r="A32" s="105"/>
      <c r="B32" s="85" t="s">
        <v>149</v>
      </c>
      <c r="C32" s="71" t="s">
        <v>152</v>
      </c>
      <c r="D32" s="85" t="s">
        <v>30</v>
      </c>
      <c r="E32" s="7">
        <v>0</v>
      </c>
      <c r="F32" s="7">
        <v>0</v>
      </c>
      <c r="G32" s="7">
        <v>0</v>
      </c>
      <c r="H32" s="7">
        <v>2</v>
      </c>
      <c r="I32" s="7">
        <v>0</v>
      </c>
      <c r="J32" s="7">
        <v>14</v>
      </c>
      <c r="K32" s="7">
        <v>45</v>
      </c>
      <c r="L32" s="7">
        <v>59</v>
      </c>
      <c r="M32" s="7">
        <f t="shared" si="14"/>
        <v>120</v>
      </c>
      <c r="N32" s="8">
        <f>((4*L32)+(3.5*K32)+(3*J32)+(2.5*I32)+(2*H32)+(1.5*G32)+(F32))/M32</f>
        <v>3.6625</v>
      </c>
      <c r="O32" s="40">
        <f>SQRT((16*L32+12.25*K32+9*J32+6.25*I32+4*H32+2.25*G32+F32)/M32-(N32^2))</f>
        <v>0.40395183293721093</v>
      </c>
      <c r="P32" s="77">
        <v>11</v>
      </c>
      <c r="Q32" s="77">
        <v>0</v>
      </c>
      <c r="R32" s="85" t="s">
        <v>626</v>
      </c>
    </row>
    <row r="33" spans="1:18" s="1" customFormat="1" ht="23.25">
      <c r="A33" s="105"/>
      <c r="B33" s="85" t="s">
        <v>441</v>
      </c>
      <c r="C33" s="71" t="s">
        <v>442</v>
      </c>
      <c r="D33" s="85" t="s">
        <v>31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</v>
      </c>
      <c r="K33" s="7">
        <v>11</v>
      </c>
      <c r="L33" s="7">
        <v>44</v>
      </c>
      <c r="M33" s="7">
        <f t="shared" si="14"/>
        <v>59</v>
      </c>
      <c r="N33" s="8">
        <f>((4*L33)+(3.5*K33)+(3*J33)+(2.5*I33)+(2*H33)+(1.5*G33)+(F33))/M33</f>
        <v>3.8389830508474576</v>
      </c>
      <c r="O33" s="40">
        <f>SQRT((16*L33+12.25*K33+9*J33+6.25*I33+4*H33+2.25*G33+F33)/M33-(N33^2))</f>
        <v>0.29745641991159744</v>
      </c>
      <c r="P33" s="77">
        <v>0</v>
      </c>
      <c r="Q33" s="77">
        <v>0</v>
      </c>
      <c r="R33" s="85" t="s">
        <v>626</v>
      </c>
    </row>
    <row r="34" spans="1:18" s="1" customFormat="1" ht="23.25">
      <c r="A34" s="105"/>
      <c r="B34" s="85" t="s">
        <v>515</v>
      </c>
      <c r="C34" s="71" t="s">
        <v>516</v>
      </c>
      <c r="D34" s="85" t="s">
        <v>31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19</v>
      </c>
      <c r="M34" s="7">
        <f t="shared" si="14"/>
        <v>19</v>
      </c>
      <c r="N34" s="8">
        <f>((4*L34)+(3.5*K34)+(3*J34)+(2.5*I34)+(2*H34)+(1.5*G34)+(F34))/M34</f>
        <v>4</v>
      </c>
      <c r="O34" s="40">
        <f>SQRT((16*L34+12.25*K34+9*J34+6.25*I34+4*H34+2.25*G34+F34)/M34-(N34^2))</f>
        <v>0</v>
      </c>
      <c r="P34" s="77">
        <v>0</v>
      </c>
      <c r="Q34" s="77">
        <v>0</v>
      </c>
      <c r="R34" s="85" t="s">
        <v>626</v>
      </c>
    </row>
    <row r="35" spans="1:18" s="1" customFormat="1" ht="23.25">
      <c r="A35" s="105"/>
      <c r="B35" s="85" t="s">
        <v>568</v>
      </c>
      <c r="C35" s="71" t="s">
        <v>569</v>
      </c>
      <c r="D35" s="85" t="s">
        <v>30</v>
      </c>
      <c r="E35" s="7">
        <v>3</v>
      </c>
      <c r="F35" s="7">
        <v>4</v>
      </c>
      <c r="G35" s="7">
        <v>3</v>
      </c>
      <c r="H35" s="7">
        <v>12</v>
      </c>
      <c r="I35" s="7">
        <v>15</v>
      </c>
      <c r="J35" s="7">
        <v>19</v>
      </c>
      <c r="K35" s="7">
        <v>24</v>
      </c>
      <c r="L35" s="7">
        <v>391</v>
      </c>
      <c r="M35" s="7">
        <f t="shared" si="14"/>
        <v>471</v>
      </c>
      <c r="N35" s="8">
        <f>((4*L35)+(3.5*K35)+(3*J35)+(2.5*I35)+(2*H35)+(1.5*G35)+(F35))/M35</f>
        <v>3.768577494692144</v>
      </c>
      <c r="O35" s="40">
        <f>SQRT((16*L35+12.25*K35+9*J35+6.25*I35+4*H35+2.25*G35+F35)/M35-(N35^2))</f>
        <v>0.6254933457066011</v>
      </c>
      <c r="P35" s="77">
        <v>0</v>
      </c>
      <c r="Q35" s="77">
        <v>0</v>
      </c>
      <c r="R35" s="85" t="s">
        <v>626</v>
      </c>
    </row>
    <row r="36" spans="1:18" s="1" customFormat="1" ht="23.25">
      <c r="A36" s="7" t="s">
        <v>25</v>
      </c>
      <c r="B36" s="7" t="s">
        <v>189</v>
      </c>
      <c r="C36" s="22" t="s">
        <v>264</v>
      </c>
      <c r="D36" s="7" t="s">
        <v>31</v>
      </c>
      <c r="E36" s="7">
        <v>1</v>
      </c>
      <c r="F36" s="7">
        <v>41</v>
      </c>
      <c r="G36" s="7">
        <v>17</v>
      </c>
      <c r="H36" s="7">
        <v>23</v>
      </c>
      <c r="I36" s="7">
        <v>29</v>
      </c>
      <c r="J36" s="7">
        <v>33</v>
      </c>
      <c r="K36" s="7">
        <v>115</v>
      </c>
      <c r="L36" s="7">
        <v>234</v>
      </c>
      <c r="M36" s="7">
        <f aca="true" t="shared" si="17" ref="M36:M41">SUM(E36:L36)</f>
        <v>493</v>
      </c>
      <c r="N36" s="8">
        <f t="shared" si="15"/>
        <v>3.291075050709939</v>
      </c>
      <c r="O36" s="40">
        <f t="shared" si="16"/>
        <v>0.9685529347799428</v>
      </c>
      <c r="P36" s="7">
        <v>1</v>
      </c>
      <c r="Q36" s="7">
        <v>0</v>
      </c>
      <c r="R36" s="7" t="s">
        <v>638</v>
      </c>
    </row>
    <row r="37" spans="1:18" s="1" customFormat="1" ht="23.25">
      <c r="A37" s="10"/>
      <c r="B37" s="7" t="s">
        <v>570</v>
      </c>
      <c r="C37" s="22" t="s">
        <v>571</v>
      </c>
      <c r="D37" s="7" t="s">
        <v>30</v>
      </c>
      <c r="E37" s="7">
        <v>7</v>
      </c>
      <c r="F37" s="7">
        <v>6</v>
      </c>
      <c r="G37" s="7">
        <v>4</v>
      </c>
      <c r="H37" s="7">
        <v>22</v>
      </c>
      <c r="I37" s="7">
        <v>25</v>
      </c>
      <c r="J37" s="7">
        <v>58</v>
      </c>
      <c r="K37" s="7">
        <v>44</v>
      </c>
      <c r="L37" s="7">
        <v>40</v>
      </c>
      <c r="M37" s="7">
        <f t="shared" si="17"/>
        <v>206</v>
      </c>
      <c r="N37" s="8">
        <f t="shared" si="15"/>
        <v>2.9441747572815533</v>
      </c>
      <c r="O37" s="40">
        <f t="shared" si="16"/>
        <v>0.9206582957945003</v>
      </c>
      <c r="P37" s="7">
        <v>0</v>
      </c>
      <c r="Q37" s="7">
        <v>0</v>
      </c>
      <c r="R37" s="7" t="s">
        <v>638</v>
      </c>
    </row>
    <row r="38" spans="1:18" s="1" customFormat="1" ht="23.25">
      <c r="A38" s="10"/>
      <c r="B38" s="7" t="s">
        <v>517</v>
      </c>
      <c r="C38" s="154" t="s">
        <v>437</v>
      </c>
      <c r="D38" s="7" t="s">
        <v>31</v>
      </c>
      <c r="E38" s="7">
        <v>0</v>
      </c>
      <c r="F38" s="7">
        <v>1</v>
      </c>
      <c r="G38" s="7">
        <v>1</v>
      </c>
      <c r="H38" s="7">
        <v>1</v>
      </c>
      <c r="I38" s="7">
        <v>0</v>
      </c>
      <c r="J38" s="7">
        <v>1</v>
      </c>
      <c r="K38" s="7">
        <v>1</v>
      </c>
      <c r="L38" s="7">
        <v>23</v>
      </c>
      <c r="M38" s="7">
        <f t="shared" si="17"/>
        <v>28</v>
      </c>
      <c r="N38" s="8">
        <f t="shared" si="15"/>
        <v>3.6785714285714284</v>
      </c>
      <c r="O38" s="40">
        <f t="shared" si="16"/>
        <v>0.7929858325419488</v>
      </c>
      <c r="P38" s="7">
        <v>0</v>
      </c>
      <c r="Q38" s="7">
        <v>0</v>
      </c>
      <c r="R38" s="7" t="s">
        <v>638</v>
      </c>
    </row>
    <row r="39" spans="1:18" s="1" customFormat="1" ht="23.25">
      <c r="A39" s="10"/>
      <c r="B39" s="7" t="s">
        <v>518</v>
      </c>
      <c r="C39" s="22" t="s">
        <v>519</v>
      </c>
      <c r="D39" s="7" t="s">
        <v>31</v>
      </c>
      <c r="E39" s="7">
        <v>0</v>
      </c>
      <c r="F39" s="7">
        <v>1</v>
      </c>
      <c r="G39" s="7">
        <v>1</v>
      </c>
      <c r="H39" s="7">
        <v>1</v>
      </c>
      <c r="I39" s="7">
        <v>0</v>
      </c>
      <c r="J39" s="7">
        <v>1</v>
      </c>
      <c r="K39" s="7">
        <v>1</v>
      </c>
      <c r="L39" s="7">
        <v>23</v>
      </c>
      <c r="M39" s="7">
        <f t="shared" si="17"/>
        <v>28</v>
      </c>
      <c r="N39" s="8">
        <f t="shared" si="15"/>
        <v>3.6785714285714284</v>
      </c>
      <c r="O39" s="40">
        <f t="shared" si="16"/>
        <v>0.7929858325419488</v>
      </c>
      <c r="P39" s="7">
        <v>0</v>
      </c>
      <c r="Q39" s="7">
        <v>0</v>
      </c>
      <c r="R39" s="7" t="s">
        <v>638</v>
      </c>
    </row>
    <row r="40" spans="1:18" s="1" customFormat="1" ht="23.25">
      <c r="A40" s="10"/>
      <c r="B40" s="9" t="s">
        <v>572</v>
      </c>
      <c r="C40" s="34" t="s">
        <v>390</v>
      </c>
      <c r="D40" s="9" t="s">
        <v>30</v>
      </c>
      <c r="E40" s="9">
        <v>1</v>
      </c>
      <c r="F40" s="9">
        <v>1</v>
      </c>
      <c r="G40" s="9">
        <v>6</v>
      </c>
      <c r="H40" s="9">
        <v>6</v>
      </c>
      <c r="I40" s="9">
        <v>86</v>
      </c>
      <c r="J40" s="9">
        <v>56</v>
      </c>
      <c r="K40" s="9">
        <v>59</v>
      </c>
      <c r="L40" s="9">
        <v>279</v>
      </c>
      <c r="M40" s="9">
        <f t="shared" si="17"/>
        <v>494</v>
      </c>
      <c r="N40" s="32">
        <f t="shared" si="15"/>
        <v>3.4969635627530367</v>
      </c>
      <c r="O40" s="96">
        <f t="shared" si="16"/>
        <v>0.6759989539317784</v>
      </c>
      <c r="P40" s="7">
        <v>0</v>
      </c>
      <c r="Q40" s="7">
        <v>0</v>
      </c>
      <c r="R40" s="9" t="s">
        <v>638</v>
      </c>
    </row>
    <row r="41" spans="1:26" s="1" customFormat="1" ht="23.25">
      <c r="A41" s="10"/>
      <c r="B41" s="7" t="s">
        <v>190</v>
      </c>
      <c r="C41" s="22" t="s">
        <v>265</v>
      </c>
      <c r="D41" s="7" t="s">
        <v>31</v>
      </c>
      <c r="E41" s="7">
        <v>13</v>
      </c>
      <c r="F41" s="7">
        <v>26</v>
      </c>
      <c r="G41" s="7">
        <v>7</v>
      </c>
      <c r="H41" s="7">
        <v>20</v>
      </c>
      <c r="I41" s="7">
        <v>28</v>
      </c>
      <c r="J41" s="7">
        <v>45</v>
      </c>
      <c r="K41" s="7">
        <v>80</v>
      </c>
      <c r="L41" s="7">
        <v>266</v>
      </c>
      <c r="M41" s="7">
        <f t="shared" si="17"/>
        <v>485</v>
      </c>
      <c r="N41" s="8">
        <f t="shared" si="15"/>
        <v>3.3515463917525774</v>
      </c>
      <c r="O41" s="40">
        <f t="shared" si="16"/>
        <v>1.0049479036671098</v>
      </c>
      <c r="P41" s="7">
        <v>9</v>
      </c>
      <c r="Q41" s="7">
        <v>0</v>
      </c>
      <c r="R41" s="7" t="s">
        <v>639</v>
      </c>
      <c r="Z41" s="62"/>
    </row>
    <row r="42" spans="1:26" s="1" customFormat="1" ht="23.25">
      <c r="A42" s="10"/>
      <c r="B42" s="7" t="s">
        <v>522</v>
      </c>
      <c r="C42" s="22" t="s">
        <v>421</v>
      </c>
      <c r="D42" s="7" t="s">
        <v>31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27</v>
      </c>
      <c r="M42" s="7">
        <f>SUM(E42:L42)</f>
        <v>28</v>
      </c>
      <c r="N42" s="8">
        <f>((4*L42)+(3.5*K42)+(3*J42)+(2.5*I42)+(2*H42)+(1.5*G42)+(F42))/M42</f>
        <v>3.982142857142857</v>
      </c>
      <c r="O42" s="40">
        <f>SQRT((16*L42+12.25*K42+9*J42+6.25*I42+4*H42+2.25*G42+F42)/M42-(N42^2))</f>
        <v>0.0927884361197603</v>
      </c>
      <c r="P42" s="7">
        <v>0</v>
      </c>
      <c r="Q42" s="7">
        <v>0</v>
      </c>
      <c r="R42" s="7" t="s">
        <v>639</v>
      </c>
      <c r="Z42" s="62"/>
    </row>
    <row r="43" spans="1:26" s="1" customFormat="1" ht="23.25">
      <c r="A43" s="11"/>
      <c r="B43" s="7" t="s">
        <v>573</v>
      </c>
      <c r="C43" s="22" t="s">
        <v>574</v>
      </c>
      <c r="D43" s="7" t="s">
        <v>30</v>
      </c>
      <c r="E43" s="7">
        <v>2</v>
      </c>
      <c r="F43" s="7">
        <v>16</v>
      </c>
      <c r="G43" s="7">
        <v>2</v>
      </c>
      <c r="H43" s="7">
        <v>3</v>
      </c>
      <c r="I43" s="7">
        <v>7</v>
      </c>
      <c r="J43" s="7">
        <v>25</v>
      </c>
      <c r="K43" s="7">
        <v>51</v>
      </c>
      <c r="L43" s="7">
        <v>87</v>
      </c>
      <c r="M43" s="7">
        <f>SUM(E43:L43)</f>
        <v>193</v>
      </c>
      <c r="N43" s="8">
        <f>((4*L43)+(3.5*K43)+(3*J43)+(2.5*I43)+(2*H43)+(1.5*G43)+(F43))/M43</f>
        <v>3.3367875647668392</v>
      </c>
      <c r="O43" s="40">
        <f>SQRT((16*L43+12.25*K43+9*J43+6.25*I43+4*H43+2.25*G43+F43)/M43-(N43^2))</f>
        <v>0.9360616656598563</v>
      </c>
      <c r="P43" s="7">
        <v>1</v>
      </c>
      <c r="Q43" s="7">
        <v>12</v>
      </c>
      <c r="R43" s="7" t="s">
        <v>639</v>
      </c>
      <c r="Z43" s="62"/>
    </row>
    <row r="44" ht="23.25">
      <c r="S44" s="1"/>
    </row>
    <row r="45" ht="23.25">
      <c r="S45" s="1"/>
    </row>
    <row r="46" spans="1:19" ht="26.25">
      <c r="A46" s="184" t="s">
        <v>51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"/>
    </row>
    <row r="47" spans="1:18" s="1" customFormat="1" ht="26.25">
      <c r="A47" s="202" t="s">
        <v>598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18" s="1" customFormat="1" ht="23.25">
      <c r="A48" s="179" t="s">
        <v>22</v>
      </c>
      <c r="B48" s="179" t="s">
        <v>0</v>
      </c>
      <c r="C48" s="179" t="s">
        <v>32</v>
      </c>
      <c r="D48" s="179" t="s">
        <v>29</v>
      </c>
      <c r="E48" s="177" t="s">
        <v>17</v>
      </c>
      <c r="F48" s="177"/>
      <c r="G48" s="177"/>
      <c r="H48" s="177"/>
      <c r="I48" s="177"/>
      <c r="J48" s="177"/>
      <c r="K48" s="177"/>
      <c r="L48" s="177"/>
      <c r="M48" s="9" t="s">
        <v>16</v>
      </c>
      <c r="N48" s="179" t="s">
        <v>20</v>
      </c>
      <c r="O48" s="181" t="s">
        <v>21</v>
      </c>
      <c r="P48" s="68"/>
      <c r="Q48" s="68"/>
      <c r="R48" s="179" t="s">
        <v>3</v>
      </c>
    </row>
    <row r="49" spans="1:18" s="17" customFormat="1" ht="23.25">
      <c r="A49" s="179"/>
      <c r="B49" s="179"/>
      <c r="C49" s="179"/>
      <c r="D49" s="179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19</v>
      </c>
      <c r="N49" s="179"/>
      <c r="O49" s="181"/>
      <c r="P49" s="69" t="s">
        <v>1</v>
      </c>
      <c r="Q49" s="69" t="s">
        <v>2</v>
      </c>
      <c r="R49" s="179"/>
    </row>
    <row r="50" spans="1:18" s="17" customFormat="1" ht="23.25">
      <c r="A50" s="85" t="s">
        <v>523</v>
      </c>
      <c r="B50" s="85" t="s">
        <v>520</v>
      </c>
      <c r="C50" s="71" t="s">
        <v>521</v>
      </c>
      <c r="D50" s="85" t="s">
        <v>31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27</v>
      </c>
      <c r="M50" s="7">
        <f>SUM(E50:L50)</f>
        <v>28</v>
      </c>
      <c r="N50" s="8">
        <f>((4*L50)+(3.5*K50)+(3*J50)+(2.5*I50)+(2*H50)+(1.5*G50)+(F50))/M50</f>
        <v>3.982142857142857</v>
      </c>
      <c r="O50" s="40">
        <f>SQRT((16*L50+12.25*K50+9*J50+6.25*I50+4*H50+2.25*G50+F50)/M50-(N50^2))</f>
        <v>0.0927884361197603</v>
      </c>
      <c r="P50" s="77">
        <v>0</v>
      </c>
      <c r="Q50" s="77">
        <v>0</v>
      </c>
      <c r="R50" s="85" t="s">
        <v>639</v>
      </c>
    </row>
    <row r="51" spans="1:18" s="17" customFormat="1" ht="23.25">
      <c r="A51" s="68"/>
      <c r="B51" s="85" t="s">
        <v>575</v>
      </c>
      <c r="C51" s="71" t="s">
        <v>576</v>
      </c>
      <c r="D51" s="85" t="s">
        <v>31</v>
      </c>
      <c r="E51" s="7">
        <v>11</v>
      </c>
      <c r="F51" s="7">
        <v>24</v>
      </c>
      <c r="G51" s="7">
        <v>5</v>
      </c>
      <c r="H51" s="7">
        <v>10</v>
      </c>
      <c r="I51" s="7">
        <v>43</v>
      </c>
      <c r="J51" s="7">
        <v>37</v>
      </c>
      <c r="K51" s="7">
        <v>52</v>
      </c>
      <c r="L51" s="7">
        <v>312</v>
      </c>
      <c r="M51" s="7">
        <f>SUM(E51:L51)</f>
        <v>494</v>
      </c>
      <c r="N51" s="8">
        <f>((4*L51)+(3.5*K51)+(3*J51)+(2.5*I51)+(2*H51)+(1.5*G51)+(F51))/M51</f>
        <v>3.4412955465587043</v>
      </c>
      <c r="O51" s="40">
        <f>SQRT((16*L51+12.25*K51+9*J51+6.25*I51+4*H51+2.25*G51+F51)/M51-(N51^2))</f>
        <v>0.9605556451710883</v>
      </c>
      <c r="P51" s="77">
        <v>0</v>
      </c>
      <c r="Q51" s="77">
        <v>0</v>
      </c>
      <c r="R51" s="85" t="s">
        <v>639</v>
      </c>
    </row>
    <row r="52" spans="1:19" s="46" customFormat="1" ht="23.25">
      <c r="A52" s="195" t="s">
        <v>41</v>
      </c>
      <c r="B52" s="196"/>
      <c r="C52" s="196"/>
      <c r="D52" s="197"/>
      <c r="E52" s="7">
        <f aca="true" t="shared" si="18" ref="E52:L52">SUM(E5:E19,E29:E43,E50:E51)</f>
        <v>74</v>
      </c>
      <c r="F52" s="7">
        <f t="shared" si="18"/>
        <v>287</v>
      </c>
      <c r="G52" s="7">
        <f t="shared" si="18"/>
        <v>147</v>
      </c>
      <c r="H52" s="7">
        <f t="shared" si="18"/>
        <v>380</v>
      </c>
      <c r="I52" s="7">
        <f t="shared" si="18"/>
        <v>562</v>
      </c>
      <c r="J52" s="7">
        <f t="shared" si="18"/>
        <v>921</v>
      </c>
      <c r="K52" s="7">
        <f t="shared" si="18"/>
        <v>1121</v>
      </c>
      <c r="L52" s="7">
        <f t="shared" si="18"/>
        <v>3938</v>
      </c>
      <c r="M52" s="91">
        <f>SUM(E52:L52)</f>
        <v>7430</v>
      </c>
      <c r="N52" s="8">
        <f>((4*L52)+(3.5*K52)+(3*J52)+(2.5*I52)+(2*H52)+(1.5*G52)+(F52))/M52</f>
        <v>3.3796769851951547</v>
      </c>
      <c r="O52" s="40">
        <f>SQRT((16*L52+12.25*K52+9*J52+6.25*I52+4*H52+2.25*G52+F52)/M52-(N52^2))</f>
        <v>0.8844728509455908</v>
      </c>
      <c r="P52" s="7">
        <f>SUM(P5:P19,P29:P43,P50:P51)</f>
        <v>38</v>
      </c>
      <c r="Q52" s="7">
        <f>SUM(Q5:Q19,Q29:Q43,Q50:Q51)</f>
        <v>12</v>
      </c>
      <c r="R52" s="93"/>
      <c r="S52" s="1"/>
    </row>
    <row r="53" spans="1:18" s="2" customFormat="1" ht="23.25">
      <c r="A53" s="195" t="s">
        <v>43</v>
      </c>
      <c r="B53" s="196"/>
      <c r="C53" s="196"/>
      <c r="D53" s="197"/>
      <c r="E53" s="29">
        <f aca="true" t="shared" si="19" ref="E53:L53">(E52*100)/$M52</f>
        <v>0.9959623149394348</v>
      </c>
      <c r="F53" s="29">
        <f t="shared" si="19"/>
        <v>3.8627187079407808</v>
      </c>
      <c r="G53" s="29">
        <f t="shared" si="19"/>
        <v>1.9784656796769853</v>
      </c>
      <c r="H53" s="29">
        <f t="shared" si="19"/>
        <v>5.114401076716016</v>
      </c>
      <c r="I53" s="29">
        <f t="shared" si="19"/>
        <v>7.56393001345895</v>
      </c>
      <c r="J53" s="29">
        <f t="shared" si="19"/>
        <v>12.395693135935398</v>
      </c>
      <c r="K53" s="29">
        <f t="shared" si="19"/>
        <v>15.087483176312247</v>
      </c>
      <c r="L53" s="29">
        <f t="shared" si="19"/>
        <v>53.00134589502019</v>
      </c>
      <c r="M53" s="29">
        <f>((M52-(P52+Q52))*100)/$M52</f>
        <v>99.32705248990578</v>
      </c>
      <c r="N53" s="33"/>
      <c r="O53" s="44"/>
      <c r="P53" s="29">
        <f>(P52*100)/$M52</f>
        <v>0.5114401076716016</v>
      </c>
      <c r="Q53" s="33">
        <f>(Q52*100)/$M52</f>
        <v>0.16150740242261102</v>
      </c>
      <c r="R53" s="11"/>
    </row>
    <row r="54" spans="1:18" s="17" customFormat="1" ht="20.25" customHeight="1">
      <c r="A54" s="3"/>
      <c r="B54"/>
      <c r="C54"/>
      <c r="D54" s="3"/>
      <c r="E54"/>
      <c r="F54"/>
      <c r="G54"/>
      <c r="H54"/>
      <c r="I54"/>
      <c r="J54"/>
      <c r="K54"/>
      <c r="L54"/>
      <c r="M54" s="3"/>
      <c r="N54" s="6"/>
      <c r="O54" s="42"/>
      <c r="P54" s="3"/>
      <c r="Q54" s="3"/>
      <c r="R54"/>
    </row>
    <row r="55" spans="1:18" s="17" customFormat="1" ht="20.25" customHeight="1">
      <c r="A55" s="3"/>
      <c r="B55"/>
      <c r="C55"/>
      <c r="D55" s="3"/>
      <c r="E55"/>
      <c r="F55"/>
      <c r="G55"/>
      <c r="H55"/>
      <c r="I55"/>
      <c r="J55"/>
      <c r="K55"/>
      <c r="L55"/>
      <c r="M55" s="3"/>
      <c r="N55" s="6"/>
      <c r="O55" s="42"/>
      <c r="P55" s="3"/>
      <c r="Q55" s="3"/>
      <c r="R55"/>
    </row>
    <row r="56" spans="1:18" s="17" customFormat="1" ht="20.25" customHeight="1">
      <c r="A56" s="3"/>
      <c r="B56"/>
      <c r="C56"/>
      <c r="D56" s="3"/>
      <c r="E56"/>
      <c r="F56"/>
      <c r="G56"/>
      <c r="H56"/>
      <c r="I56"/>
      <c r="J56"/>
      <c r="K56"/>
      <c r="L56"/>
      <c r="M56" s="3"/>
      <c r="N56" s="6"/>
      <c r="O56" s="42"/>
      <c r="P56" s="3"/>
      <c r="Q56" s="3"/>
      <c r="R56"/>
    </row>
    <row r="57" spans="1:18" s="17" customFormat="1" ht="20.25" customHeight="1">
      <c r="A57" s="3"/>
      <c r="B57"/>
      <c r="C57"/>
      <c r="D57" s="3"/>
      <c r="E57"/>
      <c r="F57"/>
      <c r="G57"/>
      <c r="H57"/>
      <c r="I57"/>
      <c r="J57"/>
      <c r="K57"/>
      <c r="L57"/>
      <c r="M57" s="3"/>
      <c r="N57" s="6"/>
      <c r="O57" s="42"/>
      <c r="P57" s="3"/>
      <c r="Q57" s="3"/>
      <c r="R57"/>
    </row>
    <row r="58" spans="1:18" s="17" customFormat="1" ht="20.25" customHeight="1">
      <c r="A58" s="3"/>
      <c r="B58"/>
      <c r="C58"/>
      <c r="D58" s="3"/>
      <c r="E58"/>
      <c r="F58"/>
      <c r="G58"/>
      <c r="H58"/>
      <c r="I58"/>
      <c r="J58"/>
      <c r="K58"/>
      <c r="L58"/>
      <c r="M58" s="3"/>
      <c r="N58" s="6"/>
      <c r="O58" s="42"/>
      <c r="P58" s="3"/>
      <c r="Q58" s="3"/>
      <c r="R58"/>
    </row>
    <row r="59" spans="1:18" s="17" customFormat="1" ht="20.25" customHeight="1">
      <c r="A59" s="3"/>
      <c r="B59"/>
      <c r="C59"/>
      <c r="D59" s="3"/>
      <c r="E59"/>
      <c r="F59"/>
      <c r="G59"/>
      <c r="H59"/>
      <c r="I59"/>
      <c r="J59"/>
      <c r="K59"/>
      <c r="L59"/>
      <c r="M59" s="3"/>
      <c r="N59" s="6"/>
      <c r="O59" s="42"/>
      <c r="P59" s="3"/>
      <c r="Q59" s="3"/>
      <c r="R59"/>
    </row>
    <row r="60" spans="1:18" s="17" customFormat="1" ht="20.25" customHeight="1">
      <c r="A60" s="3"/>
      <c r="B60"/>
      <c r="C60"/>
      <c r="D60" s="3"/>
      <c r="E60"/>
      <c r="F60"/>
      <c r="G60"/>
      <c r="H60"/>
      <c r="I60"/>
      <c r="J60"/>
      <c r="K60"/>
      <c r="L60"/>
      <c r="M60" s="3"/>
      <c r="N60" s="6"/>
      <c r="O60" s="42"/>
      <c r="P60" s="3"/>
      <c r="Q60" s="3"/>
      <c r="R60"/>
    </row>
    <row r="61" spans="1:18" s="17" customFormat="1" ht="20.25" customHeight="1">
      <c r="A61" s="3"/>
      <c r="B61"/>
      <c r="C61"/>
      <c r="D61" s="3"/>
      <c r="E61"/>
      <c r="F61"/>
      <c r="G61"/>
      <c r="H61"/>
      <c r="I61"/>
      <c r="J61"/>
      <c r="K61"/>
      <c r="L61"/>
      <c r="M61" s="3"/>
      <c r="N61" s="6"/>
      <c r="O61" s="42"/>
      <c r="P61" s="3"/>
      <c r="Q61" s="3"/>
      <c r="R61"/>
    </row>
    <row r="62" spans="1:18" s="17" customFormat="1" ht="20.25" customHeight="1">
      <c r="A62" s="3"/>
      <c r="B62"/>
      <c r="C62"/>
      <c r="D62" s="3"/>
      <c r="E62"/>
      <c r="F62"/>
      <c r="G62"/>
      <c r="H62"/>
      <c r="I62"/>
      <c r="J62"/>
      <c r="K62"/>
      <c r="L62"/>
      <c r="M62" s="3"/>
      <c r="N62" s="6"/>
      <c r="O62" s="42"/>
      <c r="P62" s="3"/>
      <c r="Q62" s="3"/>
      <c r="R62"/>
    </row>
    <row r="63" spans="1:18" s="17" customFormat="1" ht="20.25" customHeight="1">
      <c r="A63" s="3"/>
      <c r="B63"/>
      <c r="C63"/>
      <c r="D63" s="3"/>
      <c r="E63"/>
      <c r="F63"/>
      <c r="G63"/>
      <c r="H63"/>
      <c r="I63"/>
      <c r="J63"/>
      <c r="K63"/>
      <c r="L63"/>
      <c r="M63" s="3"/>
      <c r="N63" s="6"/>
      <c r="O63" s="42"/>
      <c r="P63" s="3"/>
      <c r="Q63" s="3"/>
      <c r="R63"/>
    </row>
    <row r="64" spans="1:18" s="17" customFormat="1" ht="20.25" customHeight="1">
      <c r="A64" s="3"/>
      <c r="B64"/>
      <c r="C64"/>
      <c r="D64" s="3"/>
      <c r="E64"/>
      <c r="F64"/>
      <c r="G64"/>
      <c r="H64"/>
      <c r="I64"/>
      <c r="J64"/>
      <c r="K64"/>
      <c r="L64"/>
      <c r="M64" s="3"/>
      <c r="N64" s="6"/>
      <c r="O64" s="42"/>
      <c r="P64" s="3"/>
      <c r="Q64" s="3"/>
      <c r="R64"/>
    </row>
    <row r="65" spans="1:18" s="17" customFormat="1" ht="20.25" customHeight="1">
      <c r="A65" s="3"/>
      <c r="B65"/>
      <c r="C65"/>
      <c r="D65" s="3"/>
      <c r="E65"/>
      <c r="F65"/>
      <c r="G65"/>
      <c r="H65"/>
      <c r="I65"/>
      <c r="J65"/>
      <c r="K65"/>
      <c r="L65"/>
      <c r="M65" s="3"/>
      <c r="N65" s="6"/>
      <c r="O65" s="42"/>
      <c r="P65" s="3"/>
      <c r="Q65" s="3"/>
      <c r="R65"/>
    </row>
    <row r="66" spans="1:18" s="17" customFormat="1" ht="20.25" customHeight="1">
      <c r="A66" s="3"/>
      <c r="B66"/>
      <c r="C66"/>
      <c r="D66" s="3"/>
      <c r="E66"/>
      <c r="F66"/>
      <c r="G66"/>
      <c r="H66"/>
      <c r="I66"/>
      <c r="J66"/>
      <c r="K66"/>
      <c r="L66"/>
      <c r="M66" s="3"/>
      <c r="N66" s="6"/>
      <c r="O66" s="42"/>
      <c r="P66" s="3"/>
      <c r="Q66" s="3"/>
      <c r="R66"/>
    </row>
    <row r="67" spans="1:18" s="17" customFormat="1" ht="20.25" customHeight="1">
      <c r="A67" s="3"/>
      <c r="B67"/>
      <c r="C67"/>
      <c r="D67" s="3"/>
      <c r="E67"/>
      <c r="F67"/>
      <c r="G67"/>
      <c r="H67"/>
      <c r="I67"/>
      <c r="J67"/>
      <c r="K67"/>
      <c r="L67"/>
      <c r="M67" s="3"/>
      <c r="N67" s="6"/>
      <c r="O67" s="42"/>
      <c r="P67" s="3"/>
      <c r="Q67" s="3"/>
      <c r="R67"/>
    </row>
    <row r="68" spans="1:18" s="17" customFormat="1" ht="20.25" customHeight="1">
      <c r="A68" s="3"/>
      <c r="B68"/>
      <c r="C68"/>
      <c r="D68" s="3"/>
      <c r="E68"/>
      <c r="F68"/>
      <c r="G68"/>
      <c r="H68"/>
      <c r="I68"/>
      <c r="J68"/>
      <c r="K68"/>
      <c r="L68"/>
      <c r="M68" s="3"/>
      <c r="N68" s="6"/>
      <c r="O68" s="42"/>
      <c r="P68" s="3"/>
      <c r="Q68" s="3"/>
      <c r="R68"/>
    </row>
    <row r="69" spans="1:18" s="17" customFormat="1" ht="20.25" customHeight="1">
      <c r="A69" s="3"/>
      <c r="B69"/>
      <c r="C69"/>
      <c r="D69" s="3"/>
      <c r="E69"/>
      <c r="F69"/>
      <c r="G69"/>
      <c r="H69"/>
      <c r="I69"/>
      <c r="J69"/>
      <c r="K69"/>
      <c r="L69"/>
      <c r="M69" s="3"/>
      <c r="N69" s="6"/>
      <c r="O69" s="42"/>
      <c r="P69" s="3"/>
      <c r="Q69" s="3"/>
      <c r="R69"/>
    </row>
    <row r="70" spans="1:18" s="17" customFormat="1" ht="29.25">
      <c r="A70" s="198" t="s">
        <v>51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</row>
    <row r="71" spans="1:18" s="17" customFormat="1" ht="29.25">
      <c r="A71" s="176" t="s">
        <v>599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18" s="17" customFormat="1" ht="20.25" customHeight="1">
      <c r="A72" s="183" t="s">
        <v>22</v>
      </c>
      <c r="B72" s="183" t="s">
        <v>0</v>
      </c>
      <c r="C72" s="183" t="s">
        <v>32</v>
      </c>
      <c r="D72" s="183" t="s">
        <v>29</v>
      </c>
      <c r="E72" s="182" t="s">
        <v>17</v>
      </c>
      <c r="F72" s="182"/>
      <c r="G72" s="182"/>
      <c r="H72" s="182"/>
      <c r="I72" s="182"/>
      <c r="J72" s="182"/>
      <c r="K72" s="182"/>
      <c r="L72" s="182"/>
      <c r="M72" s="16" t="s">
        <v>16</v>
      </c>
      <c r="N72" s="183" t="s">
        <v>20</v>
      </c>
      <c r="O72" s="190" t="s">
        <v>21</v>
      </c>
      <c r="P72" s="117"/>
      <c r="Q72" s="117"/>
      <c r="R72" s="183" t="s">
        <v>3</v>
      </c>
    </row>
    <row r="73" spans="1:18" s="17" customFormat="1" ht="20.25" customHeight="1">
      <c r="A73" s="183"/>
      <c r="B73" s="183"/>
      <c r="C73" s="183"/>
      <c r="D73" s="183"/>
      <c r="E73" s="15">
        <v>0</v>
      </c>
      <c r="F73" s="15">
        <v>1</v>
      </c>
      <c r="G73" s="15">
        <v>1.5</v>
      </c>
      <c r="H73" s="15">
        <v>2</v>
      </c>
      <c r="I73" s="15">
        <v>2.5</v>
      </c>
      <c r="J73" s="15">
        <v>3</v>
      </c>
      <c r="K73" s="15">
        <v>3.5</v>
      </c>
      <c r="L73" s="15">
        <v>4</v>
      </c>
      <c r="M73" s="18" t="s">
        <v>19</v>
      </c>
      <c r="N73" s="183"/>
      <c r="O73" s="190"/>
      <c r="P73" s="118" t="s">
        <v>1</v>
      </c>
      <c r="Q73" s="118" t="s">
        <v>2</v>
      </c>
      <c r="R73" s="183"/>
    </row>
    <row r="74" spans="1:18" s="17" customFormat="1" ht="20.25" customHeight="1">
      <c r="A74" s="15" t="s">
        <v>26</v>
      </c>
      <c r="B74" s="24" t="s">
        <v>153</v>
      </c>
      <c r="C74" s="24" t="s">
        <v>39</v>
      </c>
      <c r="D74" s="15" t="s">
        <v>31</v>
      </c>
      <c r="E74" s="15">
        <v>11</v>
      </c>
      <c r="F74" s="15">
        <v>14</v>
      </c>
      <c r="G74" s="15">
        <v>10</v>
      </c>
      <c r="H74" s="15">
        <v>16</v>
      </c>
      <c r="I74" s="15">
        <v>12</v>
      </c>
      <c r="J74" s="15">
        <v>31</v>
      </c>
      <c r="K74" s="15">
        <v>29</v>
      </c>
      <c r="L74" s="15">
        <v>315</v>
      </c>
      <c r="M74" s="15">
        <f>SUM(E74:L74)</f>
        <v>438</v>
      </c>
      <c r="N74" s="19">
        <f aca="true" t="shared" si="20" ref="N74:N82">((4*L74)+(3.5*K74)+(3*J74)+(2.5*I74)+(2*H74)+(1.5*G74)+(F74))/M74</f>
        <v>3.528538812785388</v>
      </c>
      <c r="O74" s="35">
        <f>SQRT((16*L74+12.25*K74+9*J74+6.25*I74+4*H74+2.25*G74+F74)/M74-(N74^2))</f>
        <v>0.9513187972351962</v>
      </c>
      <c r="P74" s="15">
        <v>0</v>
      </c>
      <c r="Q74" s="15">
        <v>0</v>
      </c>
      <c r="R74" s="15" t="s">
        <v>658</v>
      </c>
    </row>
    <row r="75" spans="1:18" s="17" customFormat="1" ht="20.25" customHeight="1">
      <c r="A75" s="20"/>
      <c r="B75" s="24" t="s">
        <v>196</v>
      </c>
      <c r="C75" s="24" t="s">
        <v>288</v>
      </c>
      <c r="D75" s="15" t="s">
        <v>31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7</v>
      </c>
      <c r="L75" s="15">
        <v>18</v>
      </c>
      <c r="M75" s="15">
        <f aca="true" t="shared" si="21" ref="M75:M82">SUM(E75:L75)</f>
        <v>25</v>
      </c>
      <c r="N75" s="19">
        <f t="shared" si="20"/>
        <v>3.86</v>
      </c>
      <c r="O75" s="35">
        <f aca="true" t="shared" si="22" ref="O75:O82">SQRT((16*L75+12.25*K75+9*J75+6.25*I75+4*H75+2.25*G75+F75)/M75-(N75^2))</f>
        <v>0.224499443206436</v>
      </c>
      <c r="P75" s="15">
        <v>0</v>
      </c>
      <c r="Q75" s="15">
        <v>0</v>
      </c>
      <c r="R75" s="15" t="s">
        <v>658</v>
      </c>
    </row>
    <row r="76" spans="1:18" s="17" customFormat="1" ht="20.25" customHeight="1">
      <c r="A76" s="20"/>
      <c r="B76" s="24" t="s">
        <v>467</v>
      </c>
      <c r="C76" s="24" t="s">
        <v>468</v>
      </c>
      <c r="D76" s="15" t="s">
        <v>30</v>
      </c>
      <c r="E76" s="15">
        <v>4</v>
      </c>
      <c r="F76" s="15">
        <v>29</v>
      </c>
      <c r="G76" s="15">
        <v>15</v>
      </c>
      <c r="H76" s="15">
        <v>29</v>
      </c>
      <c r="I76" s="15">
        <v>49</v>
      </c>
      <c r="J76" s="15">
        <v>70</v>
      </c>
      <c r="K76" s="15">
        <v>110</v>
      </c>
      <c r="L76" s="15">
        <v>131</v>
      </c>
      <c r="M76" s="15">
        <f>SUM(E76:L76)</f>
        <v>437</v>
      </c>
      <c r="N76" s="19">
        <f>((4*L76)+(3.5*K76)+(3*J76)+(2.5*I76)+(2*H76)+(1.5*G76)+(F76))/M76</f>
        <v>3.091533180778032</v>
      </c>
      <c r="O76" s="35">
        <f>SQRT((16*L76+12.25*K76+9*J76+6.25*I76+4*H76+2.25*G76+F76)/M76-(N76^2))</f>
        <v>0.9347581005612836</v>
      </c>
      <c r="P76" s="15">
        <v>1</v>
      </c>
      <c r="Q76" s="15">
        <v>0</v>
      </c>
      <c r="R76" s="15" t="s">
        <v>658</v>
      </c>
    </row>
    <row r="77" spans="1:18" s="17" customFormat="1" ht="20.25" customHeight="1">
      <c r="A77" s="20"/>
      <c r="B77" s="24" t="s">
        <v>154</v>
      </c>
      <c r="C77" s="24" t="s">
        <v>39</v>
      </c>
      <c r="D77" s="15" t="s">
        <v>31</v>
      </c>
      <c r="E77" s="15">
        <v>10</v>
      </c>
      <c r="F77" s="15">
        <v>8</v>
      </c>
      <c r="G77" s="15">
        <v>6</v>
      </c>
      <c r="H77" s="15">
        <v>11</v>
      </c>
      <c r="I77" s="15">
        <v>29</v>
      </c>
      <c r="J77" s="15">
        <v>76</v>
      </c>
      <c r="K77" s="15">
        <v>83</v>
      </c>
      <c r="L77" s="15">
        <v>208</v>
      </c>
      <c r="M77" s="15">
        <f t="shared" si="21"/>
        <v>431</v>
      </c>
      <c r="N77" s="19">
        <f t="shared" si="20"/>
        <v>3.3921113689095126</v>
      </c>
      <c r="O77" s="35">
        <f t="shared" si="22"/>
        <v>0.8565743820893335</v>
      </c>
      <c r="P77" s="15">
        <v>8</v>
      </c>
      <c r="Q77" s="15">
        <v>0</v>
      </c>
      <c r="R77" s="15" t="s">
        <v>659</v>
      </c>
    </row>
    <row r="78" spans="1:18" s="17" customFormat="1" ht="20.25" customHeight="1">
      <c r="A78" s="20"/>
      <c r="B78" s="24" t="s">
        <v>289</v>
      </c>
      <c r="C78" s="24" t="s">
        <v>390</v>
      </c>
      <c r="D78" s="15" t="s">
        <v>30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</v>
      </c>
      <c r="L78" s="15">
        <v>22</v>
      </c>
      <c r="M78" s="15">
        <f t="shared" si="21"/>
        <v>25</v>
      </c>
      <c r="N78" s="19">
        <f t="shared" si="20"/>
        <v>3.94</v>
      </c>
      <c r="O78" s="35">
        <f t="shared" si="22"/>
        <v>0.1624807680927212</v>
      </c>
      <c r="P78" s="15">
        <v>0</v>
      </c>
      <c r="Q78" s="15">
        <v>0</v>
      </c>
      <c r="R78" s="15" t="s">
        <v>659</v>
      </c>
    </row>
    <row r="79" spans="1:18" s="17" customFormat="1" ht="20.25" customHeight="1">
      <c r="A79" s="20"/>
      <c r="B79" s="24" t="s">
        <v>391</v>
      </c>
      <c r="C79" s="24" t="s">
        <v>392</v>
      </c>
      <c r="D79" s="15" t="s">
        <v>30</v>
      </c>
      <c r="E79" s="15">
        <v>23</v>
      </c>
      <c r="F79" s="15">
        <v>23</v>
      </c>
      <c r="G79" s="15">
        <v>4</v>
      </c>
      <c r="H79" s="15">
        <v>76</v>
      </c>
      <c r="I79" s="15">
        <v>4</v>
      </c>
      <c r="J79" s="15">
        <v>97</v>
      </c>
      <c r="K79" s="15">
        <v>25</v>
      </c>
      <c r="L79" s="15">
        <v>186</v>
      </c>
      <c r="M79" s="15">
        <f>SUM(E79:L79)</f>
        <v>438</v>
      </c>
      <c r="N79" s="19">
        <f>((4*L79)+(3.5*K79)+(3*J79)+(2.5*I79)+(2*H79)+(1.5*G79)+(F79))/M79</f>
        <v>2.9988584474885847</v>
      </c>
      <c r="O79" s="35">
        <f>SQRT((16*L79+12.25*K79+9*J79+6.25*I79+4*H79+2.25*G79+F79)/M79-(N79^2))</f>
        <v>1.1480074352054896</v>
      </c>
      <c r="P79" s="15">
        <v>0</v>
      </c>
      <c r="Q79" s="15">
        <v>1</v>
      </c>
      <c r="R79" s="15" t="s">
        <v>659</v>
      </c>
    </row>
    <row r="80" spans="1:18" s="1" customFormat="1" ht="23.25">
      <c r="A80" s="75"/>
      <c r="B80" s="24" t="s">
        <v>524</v>
      </c>
      <c r="C80" s="24" t="s">
        <v>525</v>
      </c>
      <c r="D80" s="15" t="s">
        <v>31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9</v>
      </c>
      <c r="L80" s="15">
        <v>16</v>
      </c>
      <c r="M80" s="15">
        <f t="shared" si="21"/>
        <v>25</v>
      </c>
      <c r="N80" s="19">
        <f t="shared" si="20"/>
        <v>3.82</v>
      </c>
      <c r="O80" s="35">
        <f t="shared" si="22"/>
        <v>0.24000000000000157</v>
      </c>
      <c r="P80" s="15">
        <v>0</v>
      </c>
      <c r="Q80" s="15">
        <v>0</v>
      </c>
      <c r="R80" s="15" t="s">
        <v>659</v>
      </c>
    </row>
    <row r="81" spans="1:18" s="1" customFormat="1" ht="23.25">
      <c r="A81" s="15" t="s">
        <v>27</v>
      </c>
      <c r="B81" s="24" t="s">
        <v>322</v>
      </c>
      <c r="C81" s="24" t="s">
        <v>39</v>
      </c>
      <c r="D81" s="15" t="s">
        <v>31</v>
      </c>
      <c r="E81" s="15">
        <v>14</v>
      </c>
      <c r="F81" s="15">
        <v>8</v>
      </c>
      <c r="G81" s="15">
        <v>3</v>
      </c>
      <c r="H81" s="15">
        <v>21</v>
      </c>
      <c r="I81" s="15">
        <v>11</v>
      </c>
      <c r="J81" s="15">
        <v>44</v>
      </c>
      <c r="K81" s="15">
        <v>63</v>
      </c>
      <c r="L81" s="15">
        <v>352</v>
      </c>
      <c r="M81" s="15">
        <f t="shared" si="21"/>
        <v>516</v>
      </c>
      <c r="N81" s="19">
        <f t="shared" si="20"/>
        <v>3.570736434108527</v>
      </c>
      <c r="O81" s="35">
        <f t="shared" si="22"/>
        <v>0.8673314238225635</v>
      </c>
      <c r="P81" s="15">
        <v>0</v>
      </c>
      <c r="Q81" s="15">
        <v>0</v>
      </c>
      <c r="R81" s="15" t="s">
        <v>669</v>
      </c>
    </row>
    <row r="82" spans="1:18" s="1" customFormat="1" ht="23.25">
      <c r="A82" s="20"/>
      <c r="B82" s="24" t="s">
        <v>202</v>
      </c>
      <c r="C82" s="24" t="s">
        <v>323</v>
      </c>
      <c r="D82" s="15" t="s">
        <v>31</v>
      </c>
      <c r="E82" s="15">
        <v>0</v>
      </c>
      <c r="F82" s="15">
        <v>0</v>
      </c>
      <c r="G82" s="15">
        <v>0</v>
      </c>
      <c r="H82" s="15">
        <v>1</v>
      </c>
      <c r="I82" s="15">
        <v>0</v>
      </c>
      <c r="J82" s="15">
        <v>0</v>
      </c>
      <c r="K82" s="15">
        <v>3</v>
      </c>
      <c r="L82" s="15">
        <v>25</v>
      </c>
      <c r="M82" s="15">
        <f t="shared" si="21"/>
        <v>29</v>
      </c>
      <c r="N82" s="19">
        <f t="shared" si="20"/>
        <v>3.8793103448275863</v>
      </c>
      <c r="O82" s="35">
        <f t="shared" si="22"/>
        <v>0.3862992500415186</v>
      </c>
      <c r="P82" s="15">
        <v>0</v>
      </c>
      <c r="Q82" s="15">
        <v>0</v>
      </c>
      <c r="R82" s="15" t="s">
        <v>669</v>
      </c>
    </row>
    <row r="83" spans="1:18" ht="21.75">
      <c r="A83" s="20"/>
      <c r="B83" s="24" t="s">
        <v>469</v>
      </c>
      <c r="C83" s="24" t="s">
        <v>470</v>
      </c>
      <c r="D83" s="15" t="s">
        <v>30</v>
      </c>
      <c r="E83" s="15">
        <v>16</v>
      </c>
      <c r="F83" s="15">
        <v>5</v>
      </c>
      <c r="G83" s="15">
        <v>7</v>
      </c>
      <c r="H83" s="15">
        <v>7</v>
      </c>
      <c r="I83" s="15">
        <v>11</v>
      </c>
      <c r="J83" s="15">
        <v>28</v>
      </c>
      <c r="K83" s="15">
        <v>43</v>
      </c>
      <c r="L83" s="15">
        <v>393</v>
      </c>
      <c r="M83" s="15">
        <f>SUM(E83:L83)</f>
        <v>510</v>
      </c>
      <c r="N83" s="19">
        <f>((4*L83)+(3.5*K83)+(3*J83)+(2.5*I83)+(2*H83)+(1.5*G83)+(F83))/M83</f>
        <v>3.653921568627451</v>
      </c>
      <c r="O83" s="35">
        <f>SQRT((16*L83+12.25*K83+9*J83+6.25*I83+4*H83+2.25*G83+F83)/M83-(N83^2))</f>
        <v>0.8576840188562812</v>
      </c>
      <c r="P83" s="15">
        <v>7</v>
      </c>
      <c r="Q83" s="15">
        <v>0</v>
      </c>
      <c r="R83" s="15" t="s">
        <v>669</v>
      </c>
    </row>
    <row r="84" spans="1:18" ht="21.75">
      <c r="A84" s="20"/>
      <c r="B84" s="24" t="s">
        <v>203</v>
      </c>
      <c r="C84" s="24" t="s">
        <v>39</v>
      </c>
      <c r="D84" s="15" t="s">
        <v>31</v>
      </c>
      <c r="E84" s="15">
        <v>12</v>
      </c>
      <c r="F84" s="15">
        <v>3</v>
      </c>
      <c r="G84" s="15">
        <v>3</v>
      </c>
      <c r="H84" s="15">
        <v>2</v>
      </c>
      <c r="I84" s="15">
        <v>5</v>
      </c>
      <c r="J84" s="15">
        <v>6</v>
      </c>
      <c r="K84" s="15">
        <v>34</v>
      </c>
      <c r="L84" s="15">
        <v>436</v>
      </c>
      <c r="M84" s="15">
        <f>SUM(E84:L84)</f>
        <v>501</v>
      </c>
      <c r="N84" s="19">
        <f>((4*L84)+(3.5*K84)+(3*J84)+(2.5*I84)+(2*H84)+(1.5*G84)+(F84))/M84</f>
        <v>3.802395209580838</v>
      </c>
      <c r="O84" s="35">
        <f>SQRT((16*L84+12.25*K84+9*J84+6.25*I84+4*H84+2.25*G84+F84)/M84-(N84^2))</f>
        <v>0.709132226364076</v>
      </c>
      <c r="P84" s="15">
        <v>12</v>
      </c>
      <c r="Q84" s="15">
        <v>4</v>
      </c>
      <c r="R84" s="15" t="s">
        <v>670</v>
      </c>
    </row>
    <row r="85" spans="1:18" ht="21.75">
      <c r="A85" s="20" t="s">
        <v>18</v>
      </c>
      <c r="B85" s="24" t="s">
        <v>400</v>
      </c>
      <c r="C85" s="24" t="s">
        <v>401</v>
      </c>
      <c r="D85" s="15" t="s">
        <v>30</v>
      </c>
      <c r="E85" s="15">
        <v>32</v>
      </c>
      <c r="F85" s="15">
        <v>19</v>
      </c>
      <c r="G85" s="15">
        <v>8</v>
      </c>
      <c r="H85" s="15">
        <v>9</v>
      </c>
      <c r="I85" s="15">
        <v>18</v>
      </c>
      <c r="J85" s="15">
        <v>32</v>
      </c>
      <c r="K85" s="15">
        <v>53</v>
      </c>
      <c r="L85" s="15">
        <v>337</v>
      </c>
      <c r="M85" s="15">
        <f>SUM(E85:L85)</f>
        <v>508</v>
      </c>
      <c r="N85" s="19">
        <f>((4*L85)+(3.5*K85)+(3*J85)+(2.5*I85)+(2*H85)+(1.5*G85)+(F85))/M85</f>
        <v>3.392716535433071</v>
      </c>
      <c r="O85" s="35">
        <f>SQRT((16*L85+12.25*K85+9*J85+6.25*I85+4*H85+2.25*G85+F85)/M85-(N85^2))</f>
        <v>1.1462048393812811</v>
      </c>
      <c r="P85" s="15">
        <v>9</v>
      </c>
      <c r="Q85" s="15">
        <v>0</v>
      </c>
      <c r="R85" s="15" t="s">
        <v>670</v>
      </c>
    </row>
    <row r="86" spans="1:18" ht="23.25">
      <c r="A86" s="11"/>
      <c r="B86" s="22" t="s">
        <v>204</v>
      </c>
      <c r="C86" s="22" t="s">
        <v>324</v>
      </c>
      <c r="D86" s="7" t="s">
        <v>31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29</v>
      </c>
      <c r="M86" s="15">
        <f>SUM(E86:L86)</f>
        <v>29</v>
      </c>
      <c r="N86" s="19">
        <f>((4*L86)+(3.5*K86)+(3*J86)+(2.5*I86)+(2*H86)+(1.5*G86)+(F86))/M86</f>
        <v>4</v>
      </c>
      <c r="O86" s="35">
        <f>SQRT((16*L86+12.25*K86+9*J86+6.25*I86+4*H86+2.25*G86+F86)/M86-(N86^2))</f>
        <v>0</v>
      </c>
      <c r="P86" s="7">
        <v>0</v>
      </c>
      <c r="Q86" s="7">
        <v>0</v>
      </c>
      <c r="R86" s="22" t="s">
        <v>670</v>
      </c>
    </row>
    <row r="87" spans="1:18" ht="13.5" customHeight="1">
      <c r="A87" s="12"/>
      <c r="B87" s="47"/>
      <c r="C87" s="4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37"/>
      <c r="P87" s="12"/>
      <c r="Q87" s="12"/>
      <c r="R87" s="47"/>
    </row>
    <row r="88" ht="13.5" customHeight="1"/>
    <row r="89" spans="1:18" s="45" customFormat="1" ht="29.25">
      <c r="A89" s="3"/>
      <c r="B89"/>
      <c r="C89"/>
      <c r="D89" s="3"/>
      <c r="E89"/>
      <c r="F89"/>
      <c r="G89"/>
      <c r="H89"/>
      <c r="I89"/>
      <c r="J89"/>
      <c r="K89"/>
      <c r="L89"/>
      <c r="M89" s="3"/>
      <c r="N89" s="6"/>
      <c r="O89" s="42"/>
      <c r="P89" s="3"/>
      <c r="Q89" s="3"/>
      <c r="R89"/>
    </row>
    <row r="90" spans="1:18" s="45" customFormat="1" ht="29.25">
      <c r="A90" s="3"/>
      <c r="B90"/>
      <c r="C90"/>
      <c r="D90" s="3"/>
      <c r="E90"/>
      <c r="F90"/>
      <c r="G90"/>
      <c r="H90"/>
      <c r="I90"/>
      <c r="J90"/>
      <c r="K90"/>
      <c r="L90"/>
      <c r="M90" s="3"/>
      <c r="N90" s="6"/>
      <c r="O90" s="42"/>
      <c r="P90" s="3"/>
      <c r="Q90" s="3"/>
      <c r="R90"/>
    </row>
    <row r="91" spans="1:18" s="1" customFormat="1" ht="23.25">
      <c r="A91" s="3"/>
      <c r="B91"/>
      <c r="C91"/>
      <c r="D91" s="3"/>
      <c r="E91"/>
      <c r="F91"/>
      <c r="G91"/>
      <c r="H91"/>
      <c r="I91"/>
      <c r="J91"/>
      <c r="K91"/>
      <c r="L91"/>
      <c r="M91" s="3"/>
      <c r="N91" s="6"/>
      <c r="O91" s="42"/>
      <c r="P91" s="3"/>
      <c r="Q91" s="3"/>
      <c r="R91"/>
    </row>
    <row r="92" spans="1:18" s="1" customFormat="1" ht="23.25">
      <c r="A92" s="3"/>
      <c r="B92"/>
      <c r="C92"/>
      <c r="D92" s="3"/>
      <c r="E92"/>
      <c r="F92"/>
      <c r="G92"/>
      <c r="H92"/>
      <c r="I92"/>
      <c r="J92"/>
      <c r="K92"/>
      <c r="L92"/>
      <c r="M92" s="3"/>
      <c r="N92" s="6"/>
      <c r="O92" s="42"/>
      <c r="P92" s="3"/>
      <c r="Q92" s="3"/>
      <c r="R92"/>
    </row>
    <row r="93" spans="1:26" s="17" customFormat="1" ht="20.25" customHeight="1">
      <c r="A93" s="3"/>
      <c r="B93"/>
      <c r="C93"/>
      <c r="D93" s="3"/>
      <c r="E93"/>
      <c r="F93"/>
      <c r="G93"/>
      <c r="H93"/>
      <c r="I93"/>
      <c r="J93"/>
      <c r="K93"/>
      <c r="L93"/>
      <c r="M93" s="3"/>
      <c r="N93" s="6"/>
      <c r="O93" s="42"/>
      <c r="P93" s="3"/>
      <c r="Q93" s="3"/>
      <c r="R93"/>
      <c r="Z93" s="119"/>
    </row>
    <row r="94" spans="1:26" s="1" customFormat="1" ht="23.25">
      <c r="A94" s="3"/>
      <c r="B94"/>
      <c r="C94"/>
      <c r="D94" s="3"/>
      <c r="E94"/>
      <c r="F94"/>
      <c r="G94"/>
      <c r="H94"/>
      <c r="I94"/>
      <c r="J94"/>
      <c r="K94"/>
      <c r="L94"/>
      <c r="M94" s="3"/>
      <c r="N94" s="6"/>
      <c r="O94" s="42"/>
      <c r="P94" s="3"/>
      <c r="Q94" s="3"/>
      <c r="R94"/>
      <c r="Z94" s="62"/>
    </row>
    <row r="95" spans="1:26" s="1" customFormat="1" ht="29.25">
      <c r="A95" s="198" t="s">
        <v>51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Z95" s="62"/>
    </row>
    <row r="96" spans="1:26" s="1" customFormat="1" ht="29.25">
      <c r="A96" s="176" t="s">
        <v>599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Z96" s="62"/>
    </row>
    <row r="97" spans="1:26" s="1" customFormat="1" ht="23.25">
      <c r="A97" s="179" t="s">
        <v>22</v>
      </c>
      <c r="B97" s="179" t="s">
        <v>0</v>
      </c>
      <c r="C97" s="179" t="s">
        <v>32</v>
      </c>
      <c r="D97" s="179" t="s">
        <v>29</v>
      </c>
      <c r="E97" s="177" t="s">
        <v>17</v>
      </c>
      <c r="F97" s="177"/>
      <c r="G97" s="177"/>
      <c r="H97" s="177"/>
      <c r="I97" s="177"/>
      <c r="J97" s="177"/>
      <c r="K97" s="177"/>
      <c r="L97" s="177"/>
      <c r="M97" s="9" t="s">
        <v>16</v>
      </c>
      <c r="N97" s="179" t="s">
        <v>20</v>
      </c>
      <c r="O97" s="181" t="s">
        <v>21</v>
      </c>
      <c r="P97" s="68"/>
      <c r="Q97" s="68"/>
      <c r="R97" s="179" t="s">
        <v>3</v>
      </c>
      <c r="Z97" s="62"/>
    </row>
    <row r="98" spans="1:26" s="1" customFormat="1" ht="23.25">
      <c r="A98" s="179"/>
      <c r="B98" s="179"/>
      <c r="C98" s="179"/>
      <c r="D98" s="179"/>
      <c r="E98" s="7">
        <v>0</v>
      </c>
      <c r="F98" s="7">
        <v>1</v>
      </c>
      <c r="G98" s="7">
        <v>1.5</v>
      </c>
      <c r="H98" s="7">
        <v>2</v>
      </c>
      <c r="I98" s="7">
        <v>2.5</v>
      </c>
      <c r="J98" s="7">
        <v>3</v>
      </c>
      <c r="K98" s="7">
        <v>3.5</v>
      </c>
      <c r="L98" s="7">
        <v>4</v>
      </c>
      <c r="M98" s="11" t="s">
        <v>19</v>
      </c>
      <c r="N98" s="179"/>
      <c r="O98" s="181"/>
      <c r="P98" s="69" t="s">
        <v>1</v>
      </c>
      <c r="Q98" s="69" t="s">
        <v>2</v>
      </c>
      <c r="R98" s="179"/>
      <c r="Z98" s="62"/>
    </row>
    <row r="99" spans="1:26" s="1" customFormat="1" ht="23.25">
      <c r="A99" s="15" t="s">
        <v>28</v>
      </c>
      <c r="B99" s="7" t="s">
        <v>691</v>
      </c>
      <c r="C99" s="22" t="s">
        <v>39</v>
      </c>
      <c r="D99" s="7" t="s">
        <v>31</v>
      </c>
      <c r="E99" s="7">
        <v>23</v>
      </c>
      <c r="F99" s="7">
        <v>16</v>
      </c>
      <c r="G99" s="7">
        <v>15</v>
      </c>
      <c r="H99" s="7">
        <v>23</v>
      </c>
      <c r="I99" s="7">
        <v>24</v>
      </c>
      <c r="J99" s="7">
        <v>47</v>
      </c>
      <c r="K99" s="7">
        <v>78</v>
      </c>
      <c r="L99" s="7">
        <v>254</v>
      </c>
      <c r="M99" s="7">
        <f aca="true" t="shared" si="23" ref="M99:M105">SUM(E99:L99)</f>
        <v>480</v>
      </c>
      <c r="N99" s="8">
        <f aca="true" t="shared" si="24" ref="N99:N105">((4*L99)+(3.5*K99)+(3*J99)+(2.5*I99)+(2*H99)+(1.5*G99)+(F99))/M99</f>
        <v>3.2802083333333334</v>
      </c>
      <c r="O99" s="40">
        <f aca="true" t="shared" si="25" ref="O99:O105">SQRT((16*L99+12.25*K99+9*J99+6.25*I99+4*H99+2.25*G99+F99)/M99-(N99^2))</f>
        <v>1.0893059517863763</v>
      </c>
      <c r="P99" s="7">
        <v>0</v>
      </c>
      <c r="Q99" s="7">
        <v>0</v>
      </c>
      <c r="R99" s="7" t="s">
        <v>675</v>
      </c>
      <c r="Z99" s="62"/>
    </row>
    <row r="100" spans="1:26" s="1" customFormat="1" ht="23.25">
      <c r="A100" s="16"/>
      <c r="B100" s="7" t="s">
        <v>471</v>
      </c>
      <c r="C100" s="22" t="s">
        <v>472</v>
      </c>
      <c r="D100" s="7" t="s">
        <v>30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3</v>
      </c>
      <c r="M100" s="7">
        <f t="shared" si="23"/>
        <v>3</v>
      </c>
      <c r="N100" s="8">
        <f t="shared" si="24"/>
        <v>4</v>
      </c>
      <c r="O100" s="40">
        <f t="shared" si="25"/>
        <v>0</v>
      </c>
      <c r="P100" s="7">
        <v>0</v>
      </c>
      <c r="Q100" s="7">
        <v>0</v>
      </c>
      <c r="R100" s="7" t="s">
        <v>675</v>
      </c>
      <c r="Z100" s="62"/>
    </row>
    <row r="101" spans="1:26" s="1" customFormat="1" ht="23.25">
      <c r="A101" s="20"/>
      <c r="B101" s="7" t="s">
        <v>692</v>
      </c>
      <c r="C101" s="22" t="s">
        <v>693</v>
      </c>
      <c r="D101" s="7" t="s">
        <v>30</v>
      </c>
      <c r="E101" s="7">
        <v>13</v>
      </c>
      <c r="F101" s="7">
        <v>5</v>
      </c>
      <c r="G101" s="7">
        <v>5</v>
      </c>
      <c r="H101" s="7">
        <v>2</v>
      </c>
      <c r="I101" s="7">
        <v>7</v>
      </c>
      <c r="J101" s="7">
        <v>26</v>
      </c>
      <c r="K101" s="7">
        <v>114</v>
      </c>
      <c r="L101" s="7">
        <v>305</v>
      </c>
      <c r="M101" s="7">
        <f t="shared" si="23"/>
        <v>477</v>
      </c>
      <c r="N101" s="8">
        <f t="shared" si="24"/>
        <v>3.6289308176100628</v>
      </c>
      <c r="O101" s="40">
        <f t="shared" si="25"/>
        <v>0.7888382173546679</v>
      </c>
      <c r="P101" s="7">
        <v>3</v>
      </c>
      <c r="Q101" s="7">
        <v>0</v>
      </c>
      <c r="R101" s="7" t="s">
        <v>675</v>
      </c>
      <c r="Z101" s="62"/>
    </row>
    <row r="102" spans="1:19" s="46" customFormat="1" ht="23.25">
      <c r="A102" s="105" t="s">
        <v>18</v>
      </c>
      <c r="B102" s="7" t="s">
        <v>344</v>
      </c>
      <c r="C102" s="22" t="s">
        <v>345</v>
      </c>
      <c r="D102" s="7" t="s">
        <v>31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30</v>
      </c>
      <c r="M102" s="7">
        <f t="shared" si="23"/>
        <v>30</v>
      </c>
      <c r="N102" s="8">
        <f t="shared" si="24"/>
        <v>4</v>
      </c>
      <c r="O102" s="40">
        <f t="shared" si="25"/>
        <v>0</v>
      </c>
      <c r="P102" s="7">
        <v>0</v>
      </c>
      <c r="Q102" s="7">
        <v>0</v>
      </c>
      <c r="R102" s="7" t="s">
        <v>675</v>
      </c>
      <c r="S102" s="1"/>
    </row>
    <row r="103" spans="1:18" s="2" customFormat="1" ht="23.25">
      <c r="A103" s="10"/>
      <c r="B103" s="24" t="s">
        <v>346</v>
      </c>
      <c r="C103" s="24" t="s">
        <v>39</v>
      </c>
      <c r="D103" s="15" t="s">
        <v>31</v>
      </c>
      <c r="E103" s="15">
        <v>30</v>
      </c>
      <c r="F103" s="15">
        <v>24</v>
      </c>
      <c r="G103" s="15">
        <v>24</v>
      </c>
      <c r="H103" s="15">
        <v>35</v>
      </c>
      <c r="I103" s="15">
        <v>49</v>
      </c>
      <c r="J103" s="15">
        <v>61</v>
      </c>
      <c r="K103" s="15">
        <v>84</v>
      </c>
      <c r="L103" s="15">
        <v>175</v>
      </c>
      <c r="M103" s="15">
        <f t="shared" si="23"/>
        <v>482</v>
      </c>
      <c r="N103" s="19">
        <f t="shared" si="24"/>
        <v>2.965767634854772</v>
      </c>
      <c r="O103" s="35">
        <f t="shared" si="25"/>
        <v>1.172546583115103</v>
      </c>
      <c r="P103" s="15">
        <v>0</v>
      </c>
      <c r="Q103" s="15">
        <v>0</v>
      </c>
      <c r="R103" s="15" t="s">
        <v>676</v>
      </c>
    </row>
    <row r="104" spans="1:18" s="2" customFormat="1" ht="23.25">
      <c r="A104" s="10"/>
      <c r="B104" s="7" t="s">
        <v>577</v>
      </c>
      <c r="C104" s="22" t="s">
        <v>576</v>
      </c>
      <c r="D104" s="7" t="s">
        <v>30</v>
      </c>
      <c r="E104" s="7">
        <v>19</v>
      </c>
      <c r="F104" s="7">
        <v>2</v>
      </c>
      <c r="G104" s="7">
        <v>7</v>
      </c>
      <c r="H104" s="7">
        <v>3</v>
      </c>
      <c r="I104" s="7">
        <v>4</v>
      </c>
      <c r="J104" s="7">
        <v>6</v>
      </c>
      <c r="K104" s="7">
        <v>34</v>
      </c>
      <c r="L104" s="7">
        <v>433</v>
      </c>
      <c r="M104" s="7">
        <f t="shared" si="23"/>
        <v>508</v>
      </c>
      <c r="N104" s="8">
        <f t="shared" si="24"/>
        <v>3.7352362204724407</v>
      </c>
      <c r="O104" s="40">
        <f t="shared" si="25"/>
        <v>0.8483880867708442</v>
      </c>
      <c r="P104" s="7">
        <v>4</v>
      </c>
      <c r="Q104" s="7">
        <v>0</v>
      </c>
      <c r="R104" s="7" t="s">
        <v>676</v>
      </c>
    </row>
    <row r="105" spans="1:18" s="2" customFormat="1" ht="23.25">
      <c r="A105" s="195" t="s">
        <v>41</v>
      </c>
      <c r="B105" s="196"/>
      <c r="C105" s="196"/>
      <c r="D105" s="197"/>
      <c r="E105" s="7">
        <f aca="true" t="shared" si="26" ref="E105:L105">SUM(E74:E86,E99:E104)</f>
        <v>207</v>
      </c>
      <c r="F105" s="7">
        <f t="shared" si="26"/>
        <v>156</v>
      </c>
      <c r="G105" s="7">
        <f t="shared" si="26"/>
        <v>107</v>
      </c>
      <c r="H105" s="7">
        <f t="shared" si="26"/>
        <v>235</v>
      </c>
      <c r="I105" s="7">
        <f t="shared" si="26"/>
        <v>223</v>
      </c>
      <c r="J105" s="7">
        <f t="shared" si="26"/>
        <v>524</v>
      </c>
      <c r="K105" s="7">
        <f t="shared" si="26"/>
        <v>772</v>
      </c>
      <c r="L105" s="7">
        <f t="shared" si="26"/>
        <v>3668</v>
      </c>
      <c r="M105" s="91">
        <f t="shared" si="23"/>
        <v>5892</v>
      </c>
      <c r="N105" s="8">
        <f t="shared" si="24"/>
        <v>3.443652410047522</v>
      </c>
      <c r="O105" s="40">
        <f t="shared" si="25"/>
        <v>0.98527796830963</v>
      </c>
      <c r="P105" s="7">
        <f>SUM(P74:P86,P99:P104)</f>
        <v>44</v>
      </c>
      <c r="Q105" s="7">
        <f>SUM(Q74:Q86,Q99:Q104)</f>
        <v>5</v>
      </c>
      <c r="R105" s="93"/>
    </row>
    <row r="106" spans="1:18" s="2" customFormat="1" ht="23.25">
      <c r="A106" s="195" t="s">
        <v>43</v>
      </c>
      <c r="B106" s="196"/>
      <c r="C106" s="196"/>
      <c r="D106" s="197"/>
      <c r="E106" s="29">
        <f aca="true" t="shared" si="27" ref="E106:L106">(E105*100)/$M105</f>
        <v>3.513238289205703</v>
      </c>
      <c r="F106" s="29">
        <f t="shared" si="27"/>
        <v>2.6476578411405294</v>
      </c>
      <c r="G106" s="29">
        <f t="shared" si="27"/>
        <v>1.8160217243720298</v>
      </c>
      <c r="H106" s="29">
        <f t="shared" si="27"/>
        <v>3.988458927359131</v>
      </c>
      <c r="I106" s="29">
        <f t="shared" si="27"/>
        <v>3.7847929395790905</v>
      </c>
      <c r="J106" s="29">
        <f t="shared" si="27"/>
        <v>8.893414799728445</v>
      </c>
      <c r="K106" s="29">
        <f t="shared" si="27"/>
        <v>13.102511880515953</v>
      </c>
      <c r="L106" s="29">
        <f t="shared" si="27"/>
        <v>62.253903598099114</v>
      </c>
      <c r="M106" s="29">
        <f>((M105-(P105+Q105))*100)/$M105</f>
        <v>99.1683638832315</v>
      </c>
      <c r="N106" s="33"/>
      <c r="O106" s="44"/>
      <c r="P106" s="29">
        <f>(P105*100)/$M105</f>
        <v>0.7467752885268161</v>
      </c>
      <c r="Q106" s="33">
        <f>(Q105*100)/$M105</f>
        <v>0.08486082824168364</v>
      </c>
      <c r="R106" s="11"/>
    </row>
    <row r="107" spans="1:18" s="2" customFormat="1" ht="23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7"/>
      <c r="P107" s="13"/>
      <c r="Q107" s="13"/>
      <c r="R107" s="12"/>
    </row>
    <row r="108" spans="1:18" s="2" customFormat="1" ht="23.2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37"/>
      <c r="P108" s="13"/>
      <c r="Q108" s="13"/>
      <c r="R108" s="12"/>
    </row>
    <row r="109" spans="1:18" s="2" customFormat="1" ht="23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37"/>
      <c r="P109" s="13"/>
      <c r="Q109" s="13"/>
      <c r="R109" s="12"/>
    </row>
    <row r="110" spans="1:18" ht="23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37"/>
      <c r="P110" s="13"/>
      <c r="Q110" s="13"/>
      <c r="R110" s="12"/>
    </row>
    <row r="111" spans="1:18" ht="23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37"/>
      <c r="P111" s="13"/>
      <c r="Q111" s="13"/>
      <c r="R111" s="12"/>
    </row>
    <row r="112" spans="1:18" ht="23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7"/>
      <c r="P112" s="13"/>
      <c r="Q112" s="13"/>
      <c r="R112" s="12"/>
    </row>
    <row r="113" spans="1:18" ht="23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7"/>
      <c r="P113" s="13"/>
      <c r="Q113" s="13"/>
      <c r="R113" s="12"/>
    </row>
    <row r="114" spans="1:18" ht="23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7"/>
      <c r="P114" s="13"/>
      <c r="Q114" s="13"/>
      <c r="R114" s="12"/>
    </row>
    <row r="115" spans="1:18" ht="23.2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37"/>
      <c r="P115" s="13"/>
      <c r="Q115" s="13"/>
      <c r="R115" s="12"/>
    </row>
  </sheetData>
  <sheetProtection/>
  <mergeCells count="54">
    <mergeCell ref="A105:D105"/>
    <mergeCell ref="A106:D106"/>
    <mergeCell ref="A95:R95"/>
    <mergeCell ref="A96:R96"/>
    <mergeCell ref="A97:A98"/>
    <mergeCell ref="B97:B98"/>
    <mergeCell ref="C97:C98"/>
    <mergeCell ref="R3:R4"/>
    <mergeCell ref="O48:O49"/>
    <mergeCell ref="R48:R49"/>
    <mergeCell ref="E48:L48"/>
    <mergeCell ref="N48:N49"/>
    <mergeCell ref="E72:L72"/>
    <mergeCell ref="O72:O73"/>
    <mergeCell ref="A25:R25"/>
    <mergeCell ref="D3:D4"/>
    <mergeCell ref="E3:L3"/>
    <mergeCell ref="B3:B4"/>
    <mergeCell ref="E27:L27"/>
    <mergeCell ref="A26:R26"/>
    <mergeCell ref="D97:D98"/>
    <mergeCell ref="E97:L97"/>
    <mergeCell ref="N97:N98"/>
    <mergeCell ref="O97:O98"/>
    <mergeCell ref="R97:R98"/>
    <mergeCell ref="A72:A73"/>
    <mergeCell ref="B72:B73"/>
    <mergeCell ref="C72:C73"/>
    <mergeCell ref="D72:D73"/>
    <mergeCell ref="N72:N73"/>
    <mergeCell ref="N27:N28"/>
    <mergeCell ref="A70:R70"/>
    <mergeCell ref="O27:O28"/>
    <mergeCell ref="R72:R73"/>
    <mergeCell ref="A71:R71"/>
    <mergeCell ref="A53:D53"/>
    <mergeCell ref="A52:D52"/>
    <mergeCell ref="A1:R1"/>
    <mergeCell ref="A2:R2"/>
    <mergeCell ref="A3:A4"/>
    <mergeCell ref="R27:R28"/>
    <mergeCell ref="N3:N4"/>
    <mergeCell ref="O3:O4"/>
    <mergeCell ref="B27:B28"/>
    <mergeCell ref="C27:C28"/>
    <mergeCell ref="D27:D28"/>
    <mergeCell ref="C3:C4"/>
    <mergeCell ref="A27:A28"/>
    <mergeCell ref="A46:R46"/>
    <mergeCell ref="A47:R47"/>
    <mergeCell ref="A48:A49"/>
    <mergeCell ref="B48:B49"/>
    <mergeCell ref="C48:C49"/>
    <mergeCell ref="D48:D49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69"/>
  <sheetViews>
    <sheetView zoomScalePageLayoutView="0" workbookViewId="0" topLeftCell="A220">
      <selection activeCell="T209" sqref="T209"/>
    </sheetView>
  </sheetViews>
  <sheetFormatPr defaultColWidth="9.140625" defaultRowHeight="12.75"/>
  <cols>
    <col min="1" max="1" width="6.28125" style="86" customWidth="1"/>
    <col min="2" max="2" width="7.8515625" style="87" bestFit="1" customWidth="1"/>
    <col min="3" max="3" width="26.28125" style="87" bestFit="1" customWidth="1"/>
    <col min="4" max="4" width="10.7109375" style="86" bestFit="1" customWidth="1"/>
    <col min="5" max="5" width="4.421875" style="87" bestFit="1" customWidth="1"/>
    <col min="6" max="7" width="5.00390625" style="87" bestFit="1" customWidth="1"/>
    <col min="8" max="12" width="5.421875" style="87" bestFit="1" customWidth="1"/>
    <col min="13" max="13" width="13.7109375" style="86" bestFit="1" customWidth="1"/>
    <col min="14" max="14" width="4.421875" style="88" bestFit="1" customWidth="1"/>
    <col min="15" max="15" width="6.140625" style="89" customWidth="1"/>
    <col min="16" max="17" width="4.8515625" style="86" customWidth="1"/>
    <col min="18" max="18" width="9.28125" style="86" bestFit="1" customWidth="1"/>
    <col min="19" max="20" width="9.140625" style="87" customWidth="1"/>
    <col min="21" max="21" width="10.00390625" style="87" bestFit="1" customWidth="1"/>
    <col min="22" max="22" width="9.140625" style="87" customWidth="1"/>
    <col min="23" max="29" width="5.28125" style="87" customWidth="1"/>
    <col min="30" max="30" width="12.00390625" style="87" bestFit="1" customWidth="1"/>
    <col min="31" max="31" width="7.421875" style="87" bestFit="1" customWidth="1"/>
    <col min="32" max="32" width="6.8515625" style="87" customWidth="1"/>
    <col min="33" max="16384" width="9.140625" style="87" customWidth="1"/>
  </cols>
  <sheetData>
    <row r="1" spans="1:18" s="45" customFormat="1" ht="29.25">
      <c r="A1" s="198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s="45" customFormat="1" ht="29.25">
      <c r="A2" s="198" t="s">
        <v>598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32" s="1" customFormat="1" ht="23.25">
      <c r="A3" s="9" t="s">
        <v>104</v>
      </c>
      <c r="B3" s="179" t="s">
        <v>0</v>
      </c>
      <c r="C3" s="179" t="s">
        <v>32</v>
      </c>
      <c r="D3" s="179" t="s">
        <v>29</v>
      </c>
      <c r="E3" s="177" t="s">
        <v>17</v>
      </c>
      <c r="F3" s="177"/>
      <c r="G3" s="177"/>
      <c r="H3" s="177"/>
      <c r="I3" s="177"/>
      <c r="J3" s="177"/>
      <c r="K3" s="177"/>
      <c r="L3" s="177"/>
      <c r="M3" s="9" t="s">
        <v>16</v>
      </c>
      <c r="N3" s="179" t="s">
        <v>20</v>
      </c>
      <c r="O3" s="181" t="s">
        <v>21</v>
      </c>
      <c r="P3" s="68"/>
      <c r="Q3" s="68"/>
      <c r="R3" s="179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41</v>
      </c>
      <c r="AE3" s="12" t="s">
        <v>1</v>
      </c>
      <c r="AF3" s="1" t="s">
        <v>2</v>
      </c>
    </row>
    <row r="4" spans="1:31" s="1" customFormat="1" ht="23.25">
      <c r="A4" s="11" t="s">
        <v>105</v>
      </c>
      <c r="B4" s="179"/>
      <c r="C4" s="179"/>
      <c r="D4" s="179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19</v>
      </c>
      <c r="N4" s="179"/>
      <c r="O4" s="181"/>
      <c r="P4" s="69" t="s">
        <v>1</v>
      </c>
      <c r="Q4" s="69" t="s">
        <v>2</v>
      </c>
      <c r="R4" s="179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 s="1" customFormat="1" ht="23.25">
      <c r="A5" s="7" t="s">
        <v>23</v>
      </c>
      <c r="B5" s="71" t="s">
        <v>578</v>
      </c>
      <c r="C5" s="71" t="s">
        <v>426</v>
      </c>
      <c r="D5" s="85" t="s">
        <v>30</v>
      </c>
      <c r="E5" s="7">
        <v>0</v>
      </c>
      <c r="F5" s="7">
        <v>6</v>
      </c>
      <c r="G5" s="7">
        <v>5</v>
      </c>
      <c r="H5" s="7">
        <v>2</v>
      </c>
      <c r="I5" s="7">
        <v>3</v>
      </c>
      <c r="J5" s="7">
        <v>4</v>
      </c>
      <c r="K5" s="7">
        <v>3</v>
      </c>
      <c r="L5" s="7">
        <v>8</v>
      </c>
      <c r="M5" s="91">
        <f aca="true" t="shared" si="0" ref="M5:M22">SUM(E5:L5)</f>
        <v>31</v>
      </c>
      <c r="N5" s="8">
        <f aca="true" t="shared" si="1" ref="N5:N22">((4*L5)+(3.5*K5)+(3*J5)+(2.5*I5)+(2*H5)+(1.5*G5)+(F5))/M5</f>
        <v>2.564516129032258</v>
      </c>
      <c r="O5" s="40">
        <f aca="true" t="shared" si="2" ref="O5:O22">SQRT((16*L5+12.25*K5+9*J5+6.25*I5+4*H5+2.25*G5+F5)/M5-(N5^2))</f>
        <v>1.1482239826166254</v>
      </c>
      <c r="P5" s="7">
        <v>0</v>
      </c>
      <c r="Q5" s="7">
        <v>0</v>
      </c>
      <c r="R5" s="7" t="s">
        <v>601</v>
      </c>
      <c r="U5" s="1" t="s">
        <v>23</v>
      </c>
      <c r="V5" s="2">
        <f>SUM(E5:E18)</f>
        <v>113</v>
      </c>
      <c r="W5" s="2">
        <f aca="true" t="shared" si="3" ref="W5:AC5">SUM(F5:F18)</f>
        <v>275</v>
      </c>
      <c r="X5" s="2">
        <f t="shared" si="3"/>
        <v>260</v>
      </c>
      <c r="Y5" s="2">
        <f t="shared" si="3"/>
        <v>215</v>
      </c>
      <c r="Z5" s="2">
        <f t="shared" si="3"/>
        <v>196</v>
      </c>
      <c r="AA5" s="2">
        <f t="shared" si="3"/>
        <v>163</v>
      </c>
      <c r="AB5" s="2">
        <f t="shared" si="3"/>
        <v>177</v>
      </c>
      <c r="AC5" s="2">
        <f t="shared" si="3"/>
        <v>1157</v>
      </c>
      <c r="AD5" s="1">
        <f aca="true" t="shared" si="4" ref="AD5:AD10">SUM(V5:AC5)</f>
        <v>2556</v>
      </c>
      <c r="AE5" s="2">
        <f>SUM(P5:P18)</f>
        <v>31</v>
      </c>
      <c r="AF5" s="2">
        <f>SUM(Q5:Q18)</f>
        <v>0</v>
      </c>
      <c r="AG5" s="5">
        <f aca="true" t="shared" si="5" ref="AG5:AG10">((4*AC5)+(3.5*AB5)+(3*AA5)+(2.5*Z5)+(2*Y5)+(1.5*X5)+(W5))/AD5</f>
        <v>2.86443661971831</v>
      </c>
    </row>
    <row r="6" spans="1:33" s="1" customFormat="1" ht="23.25">
      <c r="A6" s="34"/>
      <c r="B6" s="22" t="s">
        <v>383</v>
      </c>
      <c r="C6" s="22" t="s">
        <v>384</v>
      </c>
      <c r="D6" s="7" t="s">
        <v>30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6</v>
      </c>
      <c r="K6" s="7">
        <v>6</v>
      </c>
      <c r="L6" s="7">
        <v>17</v>
      </c>
      <c r="M6" s="91">
        <f t="shared" si="0"/>
        <v>30</v>
      </c>
      <c r="N6" s="8">
        <f t="shared" si="1"/>
        <v>3.65</v>
      </c>
      <c r="O6" s="40">
        <f t="shared" si="2"/>
        <v>0.4500000000000006</v>
      </c>
      <c r="P6" s="7">
        <v>0</v>
      </c>
      <c r="Q6" s="7">
        <v>0</v>
      </c>
      <c r="R6" s="7" t="s">
        <v>601</v>
      </c>
      <c r="U6" s="1" t="s">
        <v>24</v>
      </c>
      <c r="V6" s="2">
        <f>SUM(E19:E22,E27:E36)</f>
        <v>36</v>
      </c>
      <c r="W6" s="2">
        <f aca="true" t="shared" si="6" ref="W6:AC6">SUM(F19:F22,F27:F36)</f>
        <v>171</v>
      </c>
      <c r="X6" s="2">
        <f t="shared" si="6"/>
        <v>143</v>
      </c>
      <c r="Y6" s="2">
        <f t="shared" si="6"/>
        <v>237</v>
      </c>
      <c r="Z6" s="2">
        <f t="shared" si="6"/>
        <v>273</v>
      </c>
      <c r="AA6" s="2">
        <f t="shared" si="6"/>
        <v>268</v>
      </c>
      <c r="AB6" s="2">
        <f t="shared" si="6"/>
        <v>249</v>
      </c>
      <c r="AC6" s="2">
        <f t="shared" si="6"/>
        <v>1097</v>
      </c>
      <c r="AD6" s="1">
        <f t="shared" si="4"/>
        <v>2474</v>
      </c>
      <c r="AE6" s="2">
        <f>SUM(P19:P22,P27:P36)</f>
        <v>32</v>
      </c>
      <c r="AF6" s="2">
        <f>SUM(Q19:Q22,Q27:Q36)</f>
        <v>0</v>
      </c>
      <c r="AG6" s="5">
        <f t="shared" si="5"/>
        <v>3.074171382376718</v>
      </c>
    </row>
    <row r="7" spans="1:33" s="1" customFormat="1" ht="23.25">
      <c r="A7" s="10"/>
      <c r="B7" s="22" t="s">
        <v>90</v>
      </c>
      <c r="C7" s="22" t="s">
        <v>240</v>
      </c>
      <c r="D7" s="7" t="s">
        <v>31</v>
      </c>
      <c r="E7" s="7">
        <v>23</v>
      </c>
      <c r="F7" s="7">
        <v>146</v>
      </c>
      <c r="G7" s="7">
        <v>115</v>
      </c>
      <c r="H7" s="7">
        <v>91</v>
      </c>
      <c r="I7" s="7">
        <v>66</v>
      </c>
      <c r="J7" s="7">
        <v>39</v>
      </c>
      <c r="K7" s="7">
        <v>22</v>
      </c>
      <c r="L7" s="7">
        <v>62</v>
      </c>
      <c r="M7" s="91">
        <f t="shared" si="0"/>
        <v>564</v>
      </c>
      <c r="N7" s="8">
        <f t="shared" si="1"/>
        <v>1.9636524822695036</v>
      </c>
      <c r="O7" s="40">
        <f t="shared" si="2"/>
        <v>1.0476289303399973</v>
      </c>
      <c r="P7" s="7">
        <v>0</v>
      </c>
      <c r="Q7" s="7">
        <v>0</v>
      </c>
      <c r="R7" s="7" t="s">
        <v>601</v>
      </c>
      <c r="U7" s="1" t="s">
        <v>25</v>
      </c>
      <c r="V7" s="2">
        <f>SUM(E37:E49)</f>
        <v>11</v>
      </c>
      <c r="W7" s="2">
        <f aca="true" t="shared" si="7" ref="W7:AC7">SUM(F37:F49)</f>
        <v>91</v>
      </c>
      <c r="X7" s="2">
        <f t="shared" si="7"/>
        <v>64.5</v>
      </c>
      <c r="Y7" s="2">
        <f t="shared" si="7"/>
        <v>116</v>
      </c>
      <c r="Z7" s="2">
        <f t="shared" si="7"/>
        <v>158.5</v>
      </c>
      <c r="AA7" s="2">
        <f t="shared" si="7"/>
        <v>108</v>
      </c>
      <c r="AB7" s="2">
        <f t="shared" si="7"/>
        <v>95.5</v>
      </c>
      <c r="AC7" s="2">
        <f t="shared" si="7"/>
        <v>473</v>
      </c>
      <c r="AD7" s="1">
        <f t="shared" si="4"/>
        <v>1117.5</v>
      </c>
      <c r="AE7" s="2">
        <f>SUM(P37:P49)</f>
        <v>1</v>
      </c>
      <c r="AF7" s="2">
        <f>SUM(Q37:Q49)</f>
        <v>0</v>
      </c>
      <c r="AG7" s="5">
        <f t="shared" si="5"/>
        <v>3.0123042505592843</v>
      </c>
    </row>
    <row r="8" spans="1:33" s="1" customFormat="1" ht="23.25">
      <c r="A8" s="10"/>
      <c r="B8" s="22" t="s">
        <v>155</v>
      </c>
      <c r="C8" s="22" t="s">
        <v>157</v>
      </c>
      <c r="D8" s="7" t="s">
        <v>30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2</v>
      </c>
      <c r="K8" s="7">
        <v>3</v>
      </c>
      <c r="L8" s="7">
        <v>55</v>
      </c>
      <c r="M8" s="91">
        <f t="shared" si="0"/>
        <v>61</v>
      </c>
      <c r="N8" s="8">
        <f t="shared" si="1"/>
        <v>3.918032786885246</v>
      </c>
      <c r="O8" s="40">
        <f t="shared" si="2"/>
        <v>0.27431476279805617</v>
      </c>
      <c r="P8" s="7">
        <v>0</v>
      </c>
      <c r="Q8" s="7">
        <v>0</v>
      </c>
      <c r="R8" s="7" t="s">
        <v>601</v>
      </c>
      <c r="U8" s="1" t="s">
        <v>26</v>
      </c>
      <c r="V8" s="12">
        <f aca="true" t="shared" si="8" ref="V8:AC8">SUM(E70:E92)</f>
        <v>194</v>
      </c>
      <c r="W8" s="47">
        <f t="shared" si="8"/>
        <v>379</v>
      </c>
      <c r="X8" s="47">
        <f t="shared" si="8"/>
        <v>355</v>
      </c>
      <c r="Y8" s="47">
        <f t="shared" si="8"/>
        <v>503</v>
      </c>
      <c r="Z8" s="47">
        <f t="shared" si="8"/>
        <v>444</v>
      </c>
      <c r="AA8" s="47">
        <f t="shared" si="8"/>
        <v>470</v>
      </c>
      <c r="AB8" s="47">
        <f t="shared" si="8"/>
        <v>420</v>
      </c>
      <c r="AC8" s="47">
        <f t="shared" si="8"/>
        <v>1418</v>
      </c>
      <c r="AD8" s="1">
        <f t="shared" si="4"/>
        <v>4183</v>
      </c>
      <c r="AE8" s="2">
        <f>SUM(P70:P92)</f>
        <v>96</v>
      </c>
      <c r="AF8" s="2">
        <f>SUM(Q70:Q92)</f>
        <v>13</v>
      </c>
      <c r="AG8" s="5">
        <f t="shared" si="5"/>
        <v>2.7682285441071</v>
      </c>
    </row>
    <row r="9" spans="1:33" s="1" customFormat="1" ht="23.25">
      <c r="A9" s="10"/>
      <c r="B9" s="22" t="s">
        <v>170</v>
      </c>
      <c r="C9" s="71" t="s">
        <v>157</v>
      </c>
      <c r="D9" s="7" t="s">
        <v>30</v>
      </c>
      <c r="E9" s="7">
        <v>0</v>
      </c>
      <c r="F9" s="7">
        <v>0</v>
      </c>
      <c r="G9" s="7">
        <v>0</v>
      </c>
      <c r="H9" s="7">
        <v>2</v>
      </c>
      <c r="I9" s="7">
        <v>10</v>
      </c>
      <c r="J9" s="7">
        <v>27</v>
      </c>
      <c r="K9" s="7">
        <v>60</v>
      </c>
      <c r="L9" s="7">
        <v>404</v>
      </c>
      <c r="M9" s="91">
        <f t="shared" si="0"/>
        <v>503</v>
      </c>
      <c r="N9" s="8">
        <f t="shared" si="1"/>
        <v>3.8489065606361827</v>
      </c>
      <c r="O9" s="40">
        <f t="shared" si="2"/>
        <v>0.34829005361625287</v>
      </c>
      <c r="P9" s="7">
        <v>0</v>
      </c>
      <c r="Q9" s="7">
        <v>0</v>
      </c>
      <c r="R9" s="7" t="s">
        <v>601</v>
      </c>
      <c r="U9" s="1" t="s">
        <v>27</v>
      </c>
      <c r="V9" s="12">
        <f>SUM(E97:E116)</f>
        <v>400</v>
      </c>
      <c r="W9" s="12">
        <f aca="true" t="shared" si="9" ref="W9:AC9">SUM(F97:F116)</f>
        <v>614</v>
      </c>
      <c r="X9" s="12">
        <f t="shared" si="9"/>
        <v>627</v>
      </c>
      <c r="Y9" s="12">
        <f t="shared" si="9"/>
        <v>674</v>
      </c>
      <c r="Z9" s="12">
        <f t="shared" si="9"/>
        <v>500</v>
      </c>
      <c r="AA9" s="12">
        <f t="shared" si="9"/>
        <v>482</v>
      </c>
      <c r="AB9" s="12">
        <f t="shared" si="9"/>
        <v>460</v>
      </c>
      <c r="AC9" s="12">
        <f t="shared" si="9"/>
        <v>1517</v>
      </c>
      <c r="AD9" s="1">
        <f t="shared" si="4"/>
        <v>5274</v>
      </c>
      <c r="AE9" s="73">
        <f>SUM(P93:P116)</f>
        <v>70</v>
      </c>
      <c r="AF9" s="73">
        <f>SUM(Q93:Q116)</f>
        <v>30</v>
      </c>
      <c r="AG9" s="5">
        <f t="shared" si="5"/>
        <v>2.517349260523322</v>
      </c>
    </row>
    <row r="10" spans="1:33" s="1" customFormat="1" ht="23.25">
      <c r="A10" s="10"/>
      <c r="B10" s="22" t="s">
        <v>424</v>
      </c>
      <c r="C10" s="22" t="s">
        <v>425</v>
      </c>
      <c r="D10" s="7" t="s">
        <v>30</v>
      </c>
      <c r="E10" s="7">
        <v>3</v>
      </c>
      <c r="F10" s="7">
        <v>7</v>
      </c>
      <c r="G10" s="7">
        <v>2</v>
      </c>
      <c r="H10" s="7">
        <v>3</v>
      </c>
      <c r="I10" s="7">
        <v>3</v>
      </c>
      <c r="J10" s="7">
        <v>7</v>
      </c>
      <c r="K10" s="7">
        <v>9</v>
      </c>
      <c r="L10" s="7">
        <v>27</v>
      </c>
      <c r="M10" s="91">
        <f t="shared" si="0"/>
        <v>61</v>
      </c>
      <c r="N10" s="8">
        <f t="shared" si="1"/>
        <v>3.0163934426229506</v>
      </c>
      <c r="O10" s="40">
        <f t="shared" si="2"/>
        <v>1.2313101549414431</v>
      </c>
      <c r="P10" s="7">
        <v>0</v>
      </c>
      <c r="Q10" s="7">
        <v>0</v>
      </c>
      <c r="R10" s="7" t="s">
        <v>601</v>
      </c>
      <c r="U10" s="1" t="s">
        <v>28</v>
      </c>
      <c r="V10" s="12">
        <f>SUM(E121:E138)</f>
        <v>187</v>
      </c>
      <c r="W10" s="12">
        <f aca="true" t="shared" si="10" ref="W10:AC10">SUM(F121:F138)</f>
        <v>274</v>
      </c>
      <c r="X10" s="12">
        <f t="shared" si="10"/>
        <v>321</v>
      </c>
      <c r="Y10" s="12">
        <f t="shared" si="10"/>
        <v>492</v>
      </c>
      <c r="Z10" s="12">
        <f t="shared" si="10"/>
        <v>496</v>
      </c>
      <c r="AA10" s="12">
        <f t="shared" si="10"/>
        <v>518</v>
      </c>
      <c r="AB10" s="12">
        <f t="shared" si="10"/>
        <v>492</v>
      </c>
      <c r="AC10" s="12">
        <f t="shared" si="10"/>
        <v>1666</v>
      </c>
      <c r="AD10" s="1">
        <f t="shared" si="4"/>
        <v>4446</v>
      </c>
      <c r="AE10" s="12">
        <f>SUM(P121:P138)</f>
        <v>32</v>
      </c>
      <c r="AF10" s="12">
        <f>SUM(Q121:Q138)</f>
        <v>0</v>
      </c>
      <c r="AG10" s="5">
        <f t="shared" si="5"/>
        <v>2.9058704453441297</v>
      </c>
    </row>
    <row r="11" spans="1:18" s="1" customFormat="1" ht="23.25">
      <c r="A11" s="10"/>
      <c r="B11" s="22" t="s">
        <v>428</v>
      </c>
      <c r="C11" s="22" t="s">
        <v>429</v>
      </c>
      <c r="D11" s="7" t="s">
        <v>30</v>
      </c>
      <c r="E11" s="7">
        <v>0</v>
      </c>
      <c r="F11" s="7">
        <v>10</v>
      </c>
      <c r="G11" s="7">
        <v>1</v>
      </c>
      <c r="H11" s="7">
        <v>1</v>
      </c>
      <c r="I11" s="7">
        <v>4</v>
      </c>
      <c r="J11" s="7">
        <v>4</v>
      </c>
      <c r="K11" s="7">
        <v>2</v>
      </c>
      <c r="L11" s="7">
        <v>11</v>
      </c>
      <c r="M11" s="91">
        <f t="shared" si="0"/>
        <v>33</v>
      </c>
      <c r="N11" s="8">
        <f t="shared" si="1"/>
        <v>2.621212121212121</v>
      </c>
      <c r="O11" s="40">
        <f t="shared" si="2"/>
        <v>1.2433477720562813</v>
      </c>
      <c r="P11" s="7">
        <v>12</v>
      </c>
      <c r="Q11" s="7">
        <v>0</v>
      </c>
      <c r="R11" s="7" t="s">
        <v>601</v>
      </c>
    </row>
    <row r="12" spans="1:18" s="1" customFormat="1" ht="23.25">
      <c r="A12" s="10"/>
      <c r="B12" s="22" t="s">
        <v>526</v>
      </c>
      <c r="C12" s="22" t="s">
        <v>426</v>
      </c>
      <c r="D12" s="7" t="s">
        <v>30</v>
      </c>
      <c r="E12" s="7">
        <v>0</v>
      </c>
      <c r="F12" s="7">
        <v>3</v>
      </c>
      <c r="G12" s="7">
        <v>0</v>
      </c>
      <c r="H12" s="7">
        <v>3</v>
      </c>
      <c r="I12" s="7">
        <v>4</v>
      </c>
      <c r="J12" s="7">
        <v>1</v>
      </c>
      <c r="K12" s="7">
        <v>1</v>
      </c>
      <c r="L12" s="7">
        <v>19</v>
      </c>
      <c r="M12" s="91">
        <f t="shared" si="0"/>
        <v>31</v>
      </c>
      <c r="N12" s="8">
        <f t="shared" si="1"/>
        <v>3.274193548387097</v>
      </c>
      <c r="O12" s="40">
        <f t="shared" si="2"/>
        <v>1.0304924416105343</v>
      </c>
      <c r="P12" s="7">
        <v>0</v>
      </c>
      <c r="Q12" s="7">
        <v>0</v>
      </c>
      <c r="R12" s="7" t="s">
        <v>602</v>
      </c>
    </row>
    <row r="13" spans="1:18" s="1" customFormat="1" ht="23.25">
      <c r="A13" s="10"/>
      <c r="B13" s="22" t="s">
        <v>385</v>
      </c>
      <c r="C13" s="154" t="s">
        <v>386</v>
      </c>
      <c r="D13" s="7" t="s">
        <v>30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6</v>
      </c>
      <c r="L13" s="7">
        <v>24</v>
      </c>
      <c r="M13" s="91">
        <f t="shared" si="0"/>
        <v>30</v>
      </c>
      <c r="N13" s="8">
        <f aca="true" t="shared" si="11" ref="N13:N18">((4*L13)+(3.5*K13)+(3*J13)+(2.5*I13)+(2*H13)+(1.5*G13)+(F13))/M13</f>
        <v>3.9</v>
      </c>
      <c r="O13" s="40">
        <f aca="true" t="shared" si="12" ref="O13:O18">SQRT((16*L13+12.25*K13+9*J13+6.25*I13+4*H13+2.25*G13+F13)/M13-(N13^2))</f>
        <v>0.20000000000000231</v>
      </c>
      <c r="P13" s="7">
        <v>0</v>
      </c>
      <c r="Q13" s="7">
        <v>0</v>
      </c>
      <c r="R13" s="7" t="s">
        <v>602</v>
      </c>
    </row>
    <row r="14" spans="1:33" s="1" customFormat="1" ht="23.25">
      <c r="A14" s="10"/>
      <c r="B14" s="22" t="s">
        <v>91</v>
      </c>
      <c r="C14" s="22" t="s">
        <v>241</v>
      </c>
      <c r="D14" s="7" t="s">
        <v>31</v>
      </c>
      <c r="E14" s="7">
        <v>84</v>
      </c>
      <c r="F14" s="7">
        <v>79</v>
      </c>
      <c r="G14" s="7">
        <v>116</v>
      </c>
      <c r="H14" s="7">
        <v>85</v>
      </c>
      <c r="I14" s="7">
        <v>70</v>
      </c>
      <c r="J14" s="7">
        <v>45</v>
      </c>
      <c r="K14" s="7">
        <v>20</v>
      </c>
      <c r="L14" s="7">
        <v>65</v>
      </c>
      <c r="M14" s="91">
        <f t="shared" si="0"/>
        <v>564</v>
      </c>
      <c r="N14" s="8">
        <f t="shared" si="11"/>
        <v>1.8847517730496455</v>
      </c>
      <c r="O14" s="40">
        <f t="shared" si="12"/>
        <v>1.1939629949955912</v>
      </c>
      <c r="P14" s="7">
        <v>0</v>
      </c>
      <c r="Q14" s="7">
        <v>0</v>
      </c>
      <c r="R14" s="7" t="s">
        <v>602</v>
      </c>
      <c r="U14" s="47" t="s">
        <v>62</v>
      </c>
      <c r="V14" s="12">
        <f>SUM(V5:V7)</f>
        <v>160</v>
      </c>
      <c r="W14" s="12">
        <f aca="true" t="shared" si="13" ref="W14:AC14">SUM(W5:W7)</f>
        <v>537</v>
      </c>
      <c r="X14" s="12">
        <f t="shared" si="13"/>
        <v>467.5</v>
      </c>
      <c r="Y14" s="12">
        <f t="shared" si="13"/>
        <v>568</v>
      </c>
      <c r="Z14" s="12">
        <f t="shared" si="13"/>
        <v>627.5</v>
      </c>
      <c r="AA14" s="12">
        <f t="shared" si="13"/>
        <v>539</v>
      </c>
      <c r="AB14" s="12">
        <f t="shared" si="13"/>
        <v>521.5</v>
      </c>
      <c r="AC14" s="12">
        <f t="shared" si="13"/>
        <v>2727</v>
      </c>
      <c r="AD14" s="67">
        <f>SUM(V14:AC14)</f>
        <v>6147.5</v>
      </c>
      <c r="AE14" s="12">
        <f>SUM(AE5:AE8)</f>
        <v>160</v>
      </c>
      <c r="AF14" s="12">
        <f>SUM(AF5:AF8)</f>
        <v>13</v>
      </c>
      <c r="AG14" s="5">
        <f>((4*AC14)+(3.5*AB14)+(3*AA14)+(2.5*Z14)+(2*Y14)+(1.5*X14)+(W14))/AD14</f>
        <v>2.9757218381455877</v>
      </c>
    </row>
    <row r="15" spans="1:33" s="1" customFormat="1" ht="23.25">
      <c r="A15" s="10"/>
      <c r="B15" s="22" t="s">
        <v>156</v>
      </c>
      <c r="C15" s="22" t="s">
        <v>157</v>
      </c>
      <c r="D15" s="7" t="s">
        <v>30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58</v>
      </c>
      <c r="M15" s="91">
        <f>SUM(E15:L15)</f>
        <v>59</v>
      </c>
      <c r="N15" s="8">
        <f t="shared" si="11"/>
        <v>3.9915254237288136</v>
      </c>
      <c r="O15" s="40">
        <f t="shared" si="12"/>
        <v>0.06454045004969877</v>
      </c>
      <c r="P15" s="7">
        <v>0</v>
      </c>
      <c r="Q15" s="7">
        <v>0</v>
      </c>
      <c r="R15" s="7" t="s">
        <v>602</v>
      </c>
      <c r="T15" s="47"/>
      <c r="U15" s="47" t="s">
        <v>63</v>
      </c>
      <c r="V15" s="12">
        <f>SUM(V8:V10)</f>
        <v>781</v>
      </c>
      <c r="W15" s="12">
        <f aca="true" t="shared" si="14" ref="W15:AC15">SUM(W8:W10)</f>
        <v>1267</v>
      </c>
      <c r="X15" s="12">
        <f t="shared" si="14"/>
        <v>1303</v>
      </c>
      <c r="Y15" s="12">
        <f t="shared" si="14"/>
        <v>1669</v>
      </c>
      <c r="Z15" s="12">
        <f t="shared" si="14"/>
        <v>1440</v>
      </c>
      <c r="AA15" s="12">
        <f t="shared" si="14"/>
        <v>1470</v>
      </c>
      <c r="AB15" s="12">
        <f t="shared" si="14"/>
        <v>1372</v>
      </c>
      <c r="AC15" s="12">
        <f t="shared" si="14"/>
        <v>4601</v>
      </c>
      <c r="AD15" s="67">
        <f>SUM(V15:AC15)</f>
        <v>13903</v>
      </c>
      <c r="AE15" s="67">
        <f>SUM(AF9:AF33)</f>
        <v>83.8247872886317</v>
      </c>
      <c r="AF15" s="67">
        <f>SUM(AG9:AG33)</f>
        <v>13.912393644315847</v>
      </c>
      <c r="AG15" s="5">
        <f>((4*AC15)+(3.5*AB15)+(3*AA15)+(2.5*Z15)+(2*Y15)+(1.5*X15)+(W15))/AD15</f>
        <v>2.717075451341437</v>
      </c>
    </row>
    <row r="16" spans="1:33" s="1" customFormat="1" ht="23.25">
      <c r="A16" s="10"/>
      <c r="B16" s="22" t="s">
        <v>171</v>
      </c>
      <c r="C16" s="22" t="s">
        <v>157</v>
      </c>
      <c r="D16" s="7" t="s">
        <v>30</v>
      </c>
      <c r="E16" s="7">
        <v>2</v>
      </c>
      <c r="F16" s="7">
        <v>19</v>
      </c>
      <c r="G16" s="7">
        <v>12</v>
      </c>
      <c r="H16" s="7">
        <v>24</v>
      </c>
      <c r="I16" s="7">
        <v>29</v>
      </c>
      <c r="J16" s="7">
        <v>22</v>
      </c>
      <c r="K16" s="7">
        <v>37</v>
      </c>
      <c r="L16" s="7">
        <v>359</v>
      </c>
      <c r="M16" s="91">
        <f>SUM(E16:L16)</f>
        <v>504</v>
      </c>
      <c r="N16" s="8">
        <f t="shared" si="11"/>
        <v>3.5496031746031744</v>
      </c>
      <c r="O16" s="40">
        <f t="shared" si="12"/>
        <v>0.8547949729053209</v>
      </c>
      <c r="P16" s="7">
        <v>0</v>
      </c>
      <c r="Q16" s="7">
        <v>0</v>
      </c>
      <c r="R16" s="7" t="s">
        <v>602</v>
      </c>
      <c r="T16" s="47"/>
      <c r="U16" s="74" t="s">
        <v>64</v>
      </c>
      <c r="V16" s="12">
        <f>SUM(V14:V15)</f>
        <v>941</v>
      </c>
      <c r="W16" s="12">
        <f aca="true" t="shared" si="15" ref="W16:AF16">SUM(W14:W15)</f>
        <v>1804</v>
      </c>
      <c r="X16" s="12">
        <f t="shared" si="15"/>
        <v>1770.5</v>
      </c>
      <c r="Y16" s="12">
        <f t="shared" si="15"/>
        <v>2237</v>
      </c>
      <c r="Z16" s="12">
        <f t="shared" si="15"/>
        <v>2067.5</v>
      </c>
      <c r="AA16" s="12">
        <f t="shared" si="15"/>
        <v>2009</v>
      </c>
      <c r="AB16" s="12">
        <f t="shared" si="15"/>
        <v>1893.5</v>
      </c>
      <c r="AC16" s="12">
        <f t="shared" si="15"/>
        <v>7328</v>
      </c>
      <c r="AD16" s="67">
        <f>SUM(V16:AC16)</f>
        <v>20050.5</v>
      </c>
      <c r="AE16" s="67">
        <f t="shared" si="15"/>
        <v>243.82478728863168</v>
      </c>
      <c r="AF16" s="67">
        <f t="shared" si="15"/>
        <v>26.91239364431585</v>
      </c>
      <c r="AG16" s="5">
        <f>((4*AC16)+(3.5*AB16)+(3*AA16)+(2.5*Z16)+(2*Y16)+(1.5*X16)+(W16))/AD16</f>
        <v>2.7963766489613726</v>
      </c>
    </row>
    <row r="17" spans="1:21" s="1" customFormat="1" ht="23.25">
      <c r="A17" s="10"/>
      <c r="B17" s="22" t="s">
        <v>427</v>
      </c>
      <c r="C17" s="22" t="s">
        <v>425</v>
      </c>
      <c r="D17" s="7" t="s">
        <v>30</v>
      </c>
      <c r="E17" s="7">
        <v>1</v>
      </c>
      <c r="F17" s="7">
        <v>1</v>
      </c>
      <c r="G17" s="7">
        <v>7</v>
      </c>
      <c r="H17" s="7">
        <v>2</v>
      </c>
      <c r="I17" s="7">
        <v>3</v>
      </c>
      <c r="J17" s="7">
        <v>4</v>
      </c>
      <c r="K17" s="7">
        <v>5</v>
      </c>
      <c r="L17" s="7">
        <v>36</v>
      </c>
      <c r="M17" s="91">
        <f>SUM(E17:L17)</f>
        <v>59</v>
      </c>
      <c r="N17" s="8">
        <f t="shared" si="11"/>
        <v>3.330508474576271</v>
      </c>
      <c r="O17" s="40">
        <f t="shared" si="12"/>
        <v>1.0276275519473976</v>
      </c>
      <c r="P17" s="7">
        <v>0</v>
      </c>
      <c r="Q17" s="7">
        <v>0</v>
      </c>
      <c r="R17" s="7" t="s">
        <v>602</v>
      </c>
      <c r="T17" s="47"/>
      <c r="U17" s="47"/>
    </row>
    <row r="18" spans="1:30" s="1" customFormat="1" ht="23.25">
      <c r="A18" s="11"/>
      <c r="B18" s="22" t="s">
        <v>430</v>
      </c>
      <c r="C18" s="22" t="s">
        <v>429</v>
      </c>
      <c r="D18" s="7" t="s">
        <v>30</v>
      </c>
      <c r="E18" s="7">
        <v>0</v>
      </c>
      <c r="F18" s="7">
        <v>4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12</v>
      </c>
      <c r="M18" s="91">
        <f>SUM(E18:L18)</f>
        <v>26</v>
      </c>
      <c r="N18" s="8">
        <f t="shared" si="11"/>
        <v>2.9615384615384617</v>
      </c>
      <c r="O18" s="40">
        <f t="shared" si="12"/>
        <v>1.1678635731299212</v>
      </c>
      <c r="P18" s="7">
        <v>19</v>
      </c>
      <c r="Q18" s="7">
        <v>0</v>
      </c>
      <c r="R18" s="7" t="s">
        <v>602</v>
      </c>
      <c r="T18" s="47"/>
      <c r="U18" s="47"/>
      <c r="W18" s="47"/>
      <c r="X18" s="47"/>
      <c r="Y18" s="47"/>
      <c r="Z18" s="47"/>
      <c r="AA18" s="47"/>
      <c r="AB18" s="47"/>
      <c r="AC18" s="47"/>
      <c r="AD18" s="47"/>
    </row>
    <row r="19" spans="1:30" s="1" customFormat="1" ht="23.25">
      <c r="A19" s="7" t="s">
        <v>24</v>
      </c>
      <c r="B19" s="22" t="s">
        <v>172</v>
      </c>
      <c r="C19" s="71" t="s">
        <v>157</v>
      </c>
      <c r="D19" s="7" t="s">
        <v>30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49</v>
      </c>
      <c r="M19" s="91">
        <f t="shared" si="0"/>
        <v>49</v>
      </c>
      <c r="N19" s="8">
        <f t="shared" si="1"/>
        <v>4</v>
      </c>
      <c r="O19" s="40">
        <f t="shared" si="2"/>
        <v>0</v>
      </c>
      <c r="P19" s="7">
        <v>0</v>
      </c>
      <c r="Q19" s="7">
        <v>0</v>
      </c>
      <c r="R19" s="7" t="s">
        <v>619</v>
      </c>
      <c r="T19" s="47"/>
      <c r="U19" s="47"/>
      <c r="V19" s="1">
        <f>SUM(H14:L14)</f>
        <v>285</v>
      </c>
      <c r="W19" s="47"/>
      <c r="X19" s="47"/>
      <c r="Y19" s="47"/>
      <c r="Z19" s="47"/>
      <c r="AA19" s="47"/>
      <c r="AB19" s="47"/>
      <c r="AC19" s="47"/>
      <c r="AD19" s="47"/>
    </row>
    <row r="20" spans="1:30" s="1" customFormat="1" ht="23.25">
      <c r="A20" s="9"/>
      <c r="B20" s="22" t="s">
        <v>173</v>
      </c>
      <c r="C20" s="154" t="s">
        <v>157</v>
      </c>
      <c r="D20" s="7" t="s">
        <v>30</v>
      </c>
      <c r="E20" s="7">
        <v>0</v>
      </c>
      <c r="F20" s="7">
        <v>0</v>
      </c>
      <c r="G20" s="7">
        <v>0</v>
      </c>
      <c r="H20" s="7">
        <v>10</v>
      </c>
      <c r="I20" s="7">
        <v>6</v>
      </c>
      <c r="J20" s="7">
        <v>40</v>
      </c>
      <c r="K20" s="7">
        <v>59</v>
      </c>
      <c r="L20" s="7">
        <v>384</v>
      </c>
      <c r="M20" s="91">
        <f t="shared" si="0"/>
        <v>499</v>
      </c>
      <c r="N20" s="8">
        <f t="shared" si="1"/>
        <v>3.802605210420842</v>
      </c>
      <c r="O20" s="40">
        <f t="shared" si="2"/>
        <v>0.42186391737439394</v>
      </c>
      <c r="P20" s="7">
        <v>0</v>
      </c>
      <c r="Q20" s="7">
        <v>0</v>
      </c>
      <c r="R20" s="7" t="s">
        <v>619</v>
      </c>
      <c r="T20" s="47"/>
      <c r="U20" s="47"/>
      <c r="V20" s="1">
        <f>SUM(H32:K32)</f>
        <v>24</v>
      </c>
      <c r="W20" s="47"/>
      <c r="X20" s="47"/>
      <c r="Y20" s="47"/>
      <c r="Z20" s="47"/>
      <c r="AA20" s="47"/>
      <c r="AB20" s="47"/>
      <c r="AC20" s="47"/>
      <c r="AD20" s="47"/>
    </row>
    <row r="21" spans="1:30" s="1" customFormat="1" ht="23.25">
      <c r="A21" s="10"/>
      <c r="B21" s="22" t="s">
        <v>527</v>
      </c>
      <c r="C21" s="22" t="s">
        <v>426</v>
      </c>
      <c r="D21" s="7" t="s">
        <v>30</v>
      </c>
      <c r="E21" s="7">
        <v>0</v>
      </c>
      <c r="F21" s="7">
        <v>0</v>
      </c>
      <c r="G21" s="7">
        <v>0</v>
      </c>
      <c r="H21" s="7">
        <v>1</v>
      </c>
      <c r="I21" s="7">
        <v>9</v>
      </c>
      <c r="J21" s="7">
        <v>7</v>
      </c>
      <c r="K21" s="7">
        <v>5</v>
      </c>
      <c r="L21" s="7">
        <v>8</v>
      </c>
      <c r="M21" s="91">
        <f t="shared" si="0"/>
        <v>30</v>
      </c>
      <c r="N21" s="8">
        <f t="shared" si="1"/>
        <v>3.1666666666666665</v>
      </c>
      <c r="O21" s="40">
        <f t="shared" si="2"/>
        <v>0.6236095644623239</v>
      </c>
      <c r="P21" s="7">
        <v>0</v>
      </c>
      <c r="Q21" s="7">
        <v>0</v>
      </c>
      <c r="R21" s="7" t="s">
        <v>619</v>
      </c>
      <c r="T21" s="47"/>
      <c r="U21" s="47"/>
      <c r="V21" s="1">
        <f>SUM(H49:L49)</f>
        <v>389</v>
      </c>
      <c r="W21" s="47"/>
      <c r="X21" s="47"/>
      <c r="Y21" s="47"/>
      <c r="Z21" s="47"/>
      <c r="AA21" s="47"/>
      <c r="AB21" s="47"/>
      <c r="AC21" s="47"/>
      <c r="AD21" s="47"/>
    </row>
    <row r="22" spans="1:30" s="1" customFormat="1" ht="23.25">
      <c r="A22" s="11"/>
      <c r="B22" s="22" t="s">
        <v>444</v>
      </c>
      <c r="C22" s="154" t="s">
        <v>633</v>
      </c>
      <c r="D22" s="7" t="s">
        <v>30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28</v>
      </c>
      <c r="M22" s="91">
        <f t="shared" si="0"/>
        <v>29</v>
      </c>
      <c r="N22" s="8">
        <f t="shared" si="1"/>
        <v>3.9827586206896552</v>
      </c>
      <c r="O22" s="40">
        <f t="shared" si="2"/>
        <v>0.09123280382981747</v>
      </c>
      <c r="P22" s="7">
        <v>0</v>
      </c>
      <c r="Q22" s="7">
        <v>0</v>
      </c>
      <c r="R22" s="7" t="s">
        <v>619</v>
      </c>
      <c r="T22" s="47"/>
      <c r="U22" s="47"/>
      <c r="V22" s="1">
        <f>SUM(H84:L84)</f>
        <v>18</v>
      </c>
      <c r="W22" s="47"/>
      <c r="X22" s="47"/>
      <c r="Y22" s="47"/>
      <c r="Z22" s="47"/>
      <c r="AA22" s="47"/>
      <c r="AB22" s="47"/>
      <c r="AC22" s="47"/>
      <c r="AD22" s="47"/>
    </row>
    <row r="23" spans="1:22" s="1" customFormat="1" ht="29.25">
      <c r="A23" s="198" t="s">
        <v>52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T23" s="12"/>
      <c r="U23" s="12"/>
      <c r="V23" s="1">
        <f>SUM(H106:L106)</f>
        <v>240</v>
      </c>
    </row>
    <row r="24" spans="1:22" s="1" customFormat="1" ht="29.25">
      <c r="A24" s="198" t="s">
        <v>598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T24" s="12"/>
      <c r="U24" s="12"/>
      <c r="V24" s="1">
        <f>SUM(H128:L128)</f>
        <v>58</v>
      </c>
    </row>
    <row r="25" spans="1:31" s="1" customFormat="1" ht="23.25">
      <c r="A25" s="9" t="s">
        <v>104</v>
      </c>
      <c r="B25" s="179" t="s">
        <v>0</v>
      </c>
      <c r="C25" s="179" t="s">
        <v>32</v>
      </c>
      <c r="D25" s="179" t="s">
        <v>29</v>
      </c>
      <c r="E25" s="177" t="s">
        <v>17</v>
      </c>
      <c r="F25" s="177"/>
      <c r="G25" s="177"/>
      <c r="H25" s="177"/>
      <c r="I25" s="177"/>
      <c r="J25" s="177"/>
      <c r="K25" s="177"/>
      <c r="L25" s="177"/>
      <c r="M25" s="9" t="s">
        <v>16</v>
      </c>
      <c r="N25" s="179" t="s">
        <v>20</v>
      </c>
      <c r="O25" s="181" t="s">
        <v>21</v>
      </c>
      <c r="P25" s="68"/>
      <c r="Q25" s="68"/>
      <c r="R25" s="179" t="s">
        <v>3</v>
      </c>
      <c r="T25" s="12"/>
      <c r="U25" s="12"/>
      <c r="V25" s="1">
        <f>SUM(V19:V24)</f>
        <v>1014</v>
      </c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1" customFormat="1" ht="23.25">
      <c r="A26" s="11" t="s">
        <v>105</v>
      </c>
      <c r="B26" s="179"/>
      <c r="C26" s="179"/>
      <c r="D26" s="179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19</v>
      </c>
      <c r="N26" s="179"/>
      <c r="O26" s="181"/>
      <c r="P26" s="69" t="s">
        <v>1</v>
      </c>
      <c r="Q26" s="69" t="s">
        <v>2</v>
      </c>
      <c r="R26" s="179"/>
      <c r="T26" s="12"/>
      <c r="U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18" s="45" customFormat="1" ht="29.25">
      <c r="A27" s="7" t="s">
        <v>445</v>
      </c>
      <c r="B27" s="22" t="s">
        <v>388</v>
      </c>
      <c r="C27" s="71" t="s">
        <v>260</v>
      </c>
      <c r="D27" s="7" t="s">
        <v>31</v>
      </c>
      <c r="E27" s="7">
        <v>1</v>
      </c>
      <c r="F27" s="7">
        <v>62</v>
      </c>
      <c r="G27" s="7">
        <v>62</v>
      </c>
      <c r="H27" s="7">
        <v>106</v>
      </c>
      <c r="I27" s="7">
        <v>120</v>
      </c>
      <c r="J27" s="7">
        <v>66</v>
      </c>
      <c r="K27" s="7">
        <v>53</v>
      </c>
      <c r="L27" s="7">
        <v>75</v>
      </c>
      <c r="M27" s="91">
        <f aca="true" t="shared" si="16" ref="M27:M33">SUM(E27:L27)</f>
        <v>545</v>
      </c>
      <c r="N27" s="8">
        <f aca="true" t="shared" si="17" ref="N27:N33">((4*L27)+(3.5*K27)+(3*J27)+(2.5*I27)+(2*H27)+(1.5*G27)+(F27))/M27</f>
        <v>2.477981651376147</v>
      </c>
      <c r="O27" s="40">
        <f aca="true" t="shared" si="18" ref="O27:O33">SQRT((16*L27+12.25*K27+9*J27+6.25*I27+4*H27+2.25*G27+F27)/M27-(N27^2))</f>
        <v>0.9308531943266339</v>
      </c>
      <c r="P27" s="7">
        <v>3</v>
      </c>
      <c r="Q27" s="7">
        <v>0</v>
      </c>
      <c r="R27" s="7" t="s">
        <v>619</v>
      </c>
    </row>
    <row r="28" spans="1:18" s="45" customFormat="1" ht="25.5" customHeight="1">
      <c r="A28" s="9" t="s">
        <v>446</v>
      </c>
      <c r="B28" s="34" t="s">
        <v>634</v>
      </c>
      <c r="C28" s="22" t="s">
        <v>635</v>
      </c>
      <c r="D28" s="7" t="s">
        <v>30</v>
      </c>
      <c r="E28" s="7">
        <v>0</v>
      </c>
      <c r="F28" s="7">
        <v>0</v>
      </c>
      <c r="G28" s="7">
        <v>0</v>
      </c>
      <c r="H28" s="7">
        <v>3</v>
      </c>
      <c r="I28" s="7">
        <v>8</v>
      </c>
      <c r="J28" s="7">
        <v>8</v>
      </c>
      <c r="K28" s="7">
        <v>8</v>
      </c>
      <c r="L28" s="7">
        <v>22</v>
      </c>
      <c r="M28" s="91">
        <f t="shared" si="16"/>
        <v>49</v>
      </c>
      <c r="N28" s="8">
        <f t="shared" si="17"/>
        <v>3.3877551020408165</v>
      </c>
      <c r="O28" s="40">
        <f t="shared" si="18"/>
        <v>0.6644416569836606</v>
      </c>
      <c r="P28" s="7">
        <v>0</v>
      </c>
      <c r="Q28" s="7">
        <v>0</v>
      </c>
      <c r="R28" s="7" t="s">
        <v>619</v>
      </c>
    </row>
    <row r="29" spans="1:18" s="45" customFormat="1" ht="23.25" customHeight="1">
      <c r="A29" s="10"/>
      <c r="B29" s="34" t="s">
        <v>528</v>
      </c>
      <c r="C29" s="22" t="s">
        <v>429</v>
      </c>
      <c r="D29" s="7" t="s">
        <v>30</v>
      </c>
      <c r="E29" s="7">
        <v>0</v>
      </c>
      <c r="F29" s="7">
        <v>9</v>
      </c>
      <c r="G29" s="7">
        <v>3</v>
      </c>
      <c r="H29" s="7">
        <v>3</v>
      </c>
      <c r="I29" s="7">
        <v>4</v>
      </c>
      <c r="J29" s="7">
        <v>2</v>
      </c>
      <c r="K29" s="7">
        <v>3</v>
      </c>
      <c r="L29" s="7">
        <v>15</v>
      </c>
      <c r="M29" s="91">
        <f t="shared" si="16"/>
        <v>39</v>
      </c>
      <c r="N29" s="8">
        <f t="shared" si="17"/>
        <v>2.717948717948718</v>
      </c>
      <c r="O29" s="40">
        <f t="shared" si="18"/>
        <v>1.2341033898573206</v>
      </c>
      <c r="P29" s="7">
        <v>9</v>
      </c>
      <c r="Q29" s="7">
        <v>0</v>
      </c>
      <c r="R29" s="7" t="s">
        <v>619</v>
      </c>
    </row>
    <row r="30" spans="1:18" s="45" customFormat="1" ht="24" customHeight="1">
      <c r="A30" s="10"/>
      <c r="B30" s="34" t="s">
        <v>174</v>
      </c>
      <c r="C30" s="22" t="s">
        <v>157</v>
      </c>
      <c r="D30" s="7" t="s">
        <v>30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49</v>
      </c>
      <c r="M30" s="91">
        <f t="shared" si="16"/>
        <v>49</v>
      </c>
      <c r="N30" s="8">
        <f t="shared" si="17"/>
        <v>4</v>
      </c>
      <c r="O30" s="40">
        <f t="shared" si="18"/>
        <v>0</v>
      </c>
      <c r="P30" s="7">
        <v>0</v>
      </c>
      <c r="Q30" s="7">
        <v>0</v>
      </c>
      <c r="R30" s="7" t="s">
        <v>626</v>
      </c>
    </row>
    <row r="31" spans="1:18" s="1" customFormat="1" ht="23.25">
      <c r="A31" s="10"/>
      <c r="B31" s="34" t="s">
        <v>175</v>
      </c>
      <c r="C31" s="131" t="s">
        <v>157</v>
      </c>
      <c r="D31" s="7" t="s">
        <v>30</v>
      </c>
      <c r="E31" s="7">
        <v>0</v>
      </c>
      <c r="F31" s="7">
        <v>25</v>
      </c>
      <c r="G31" s="7">
        <v>21</v>
      </c>
      <c r="H31" s="7">
        <v>20</v>
      </c>
      <c r="I31" s="7">
        <v>34</v>
      </c>
      <c r="J31" s="7">
        <v>43</v>
      </c>
      <c r="K31" s="7">
        <v>49</v>
      </c>
      <c r="L31" s="7">
        <v>308</v>
      </c>
      <c r="M31" s="91">
        <f t="shared" si="16"/>
        <v>500</v>
      </c>
      <c r="N31" s="8">
        <f t="shared" si="17"/>
        <v>3.428</v>
      </c>
      <c r="O31" s="40">
        <f t="shared" si="18"/>
        <v>0.8993419816732677</v>
      </c>
      <c r="P31" s="7">
        <v>0</v>
      </c>
      <c r="Q31" s="7">
        <v>0</v>
      </c>
      <c r="R31" s="7" t="s">
        <v>626</v>
      </c>
    </row>
    <row r="32" spans="1:18" s="1" customFormat="1" ht="23.25">
      <c r="A32" s="10"/>
      <c r="B32" s="34" t="s">
        <v>529</v>
      </c>
      <c r="C32" s="22" t="s">
        <v>426</v>
      </c>
      <c r="D32" s="7" t="s">
        <v>30</v>
      </c>
      <c r="E32" s="7">
        <v>0</v>
      </c>
      <c r="F32" s="7">
        <v>0</v>
      </c>
      <c r="G32" s="7">
        <v>0</v>
      </c>
      <c r="H32" s="7">
        <v>3</v>
      </c>
      <c r="I32" s="7">
        <v>5</v>
      </c>
      <c r="J32" s="7">
        <v>13</v>
      </c>
      <c r="K32" s="7">
        <v>3</v>
      </c>
      <c r="L32" s="7">
        <v>6</v>
      </c>
      <c r="M32" s="91">
        <f t="shared" si="16"/>
        <v>30</v>
      </c>
      <c r="N32" s="8">
        <f t="shared" si="17"/>
        <v>3.066666666666667</v>
      </c>
      <c r="O32" s="40">
        <f t="shared" si="18"/>
        <v>0.6018490028422594</v>
      </c>
      <c r="P32" s="7">
        <v>0</v>
      </c>
      <c r="Q32" s="7">
        <v>0</v>
      </c>
      <c r="R32" s="7" t="s">
        <v>626</v>
      </c>
    </row>
    <row r="33" spans="1:32" s="1" customFormat="1" ht="23.25">
      <c r="A33" s="10"/>
      <c r="B33" s="22" t="s">
        <v>447</v>
      </c>
      <c r="C33" s="22" t="s">
        <v>636</v>
      </c>
      <c r="D33" s="7" t="s">
        <v>30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7</v>
      </c>
      <c r="L33" s="7">
        <v>20</v>
      </c>
      <c r="M33" s="91">
        <f t="shared" si="16"/>
        <v>29</v>
      </c>
      <c r="N33" s="8">
        <f t="shared" si="17"/>
        <v>3.810344827586207</v>
      </c>
      <c r="O33" s="40">
        <f t="shared" si="18"/>
        <v>0.3055180197701632</v>
      </c>
      <c r="P33" s="7">
        <v>0</v>
      </c>
      <c r="Q33" s="7">
        <v>0</v>
      </c>
      <c r="R33" s="7" t="s">
        <v>626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1" s="1" customFormat="1" ht="23.25">
      <c r="A34" s="145"/>
      <c r="B34" s="22" t="s">
        <v>158</v>
      </c>
      <c r="C34" s="22" t="s">
        <v>261</v>
      </c>
      <c r="D34" s="7" t="s">
        <v>31</v>
      </c>
      <c r="E34" s="7">
        <v>34</v>
      </c>
      <c r="F34" s="7">
        <v>74</v>
      </c>
      <c r="G34" s="7">
        <v>54</v>
      </c>
      <c r="H34" s="7">
        <v>85</v>
      </c>
      <c r="I34" s="7">
        <v>82</v>
      </c>
      <c r="J34" s="7">
        <v>69</v>
      </c>
      <c r="K34" s="7">
        <v>56</v>
      </c>
      <c r="L34" s="7">
        <v>91</v>
      </c>
      <c r="M34" s="91">
        <f aca="true" t="shared" si="19" ref="M34:M39">SUM(E34:L34)</f>
        <v>545</v>
      </c>
      <c r="N34" s="8">
        <f aca="true" t="shared" si="20" ref="N34:N39">((4*L34)+(3.5*K34)+(3*J34)+(2.5*I34)+(2*H34)+(1.5*G34)+(F34))/M34</f>
        <v>2.379816513761468</v>
      </c>
      <c r="O34" s="40">
        <f aca="true" t="shared" si="21" ref="O34:O39">SQRT((16*L34+12.25*K34+9*J34+6.25*I34+4*H34+2.25*G34+F34)/M34-(N34^2))</f>
        <v>1.1528807012379592</v>
      </c>
      <c r="P34" s="7">
        <v>4</v>
      </c>
      <c r="Q34" s="7">
        <v>0</v>
      </c>
      <c r="R34" s="7" t="s">
        <v>626</v>
      </c>
      <c r="T34" s="12"/>
      <c r="U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1" customFormat="1" ht="23.25">
      <c r="A35" s="10" t="s">
        <v>18</v>
      </c>
      <c r="B35" s="22" t="s">
        <v>637</v>
      </c>
      <c r="C35" s="71" t="s">
        <v>635</v>
      </c>
      <c r="D35" s="7" t="s">
        <v>30</v>
      </c>
      <c r="E35" s="7">
        <v>0</v>
      </c>
      <c r="F35" s="7">
        <v>0</v>
      </c>
      <c r="G35" s="7">
        <v>1</v>
      </c>
      <c r="H35" s="7">
        <v>1</v>
      </c>
      <c r="I35" s="7">
        <v>3</v>
      </c>
      <c r="J35" s="7">
        <v>12</v>
      </c>
      <c r="K35" s="7">
        <v>3</v>
      </c>
      <c r="L35" s="7">
        <v>28</v>
      </c>
      <c r="M35" s="91">
        <f t="shared" si="19"/>
        <v>48</v>
      </c>
      <c r="N35" s="8">
        <f t="shared" si="20"/>
        <v>3.53125</v>
      </c>
      <c r="O35" s="40">
        <f t="shared" si="21"/>
        <v>0.6325069993025105</v>
      </c>
      <c r="P35" s="7">
        <v>1</v>
      </c>
      <c r="Q35" s="7">
        <v>0</v>
      </c>
      <c r="R35" s="7" t="s">
        <v>626</v>
      </c>
      <c r="T35" s="12"/>
      <c r="U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" customFormat="1" ht="23.25">
      <c r="A36" s="10"/>
      <c r="B36" s="22" t="s">
        <v>530</v>
      </c>
      <c r="C36" s="22" t="s">
        <v>429</v>
      </c>
      <c r="D36" s="7" t="s">
        <v>30</v>
      </c>
      <c r="E36" s="7">
        <v>1</v>
      </c>
      <c r="F36" s="7">
        <v>1</v>
      </c>
      <c r="G36" s="7">
        <v>2</v>
      </c>
      <c r="H36" s="7">
        <v>5</v>
      </c>
      <c r="I36" s="7">
        <v>2</v>
      </c>
      <c r="J36" s="7">
        <v>6</v>
      </c>
      <c r="K36" s="7">
        <v>2</v>
      </c>
      <c r="L36" s="7">
        <v>14</v>
      </c>
      <c r="M36" s="91">
        <f t="shared" si="19"/>
        <v>33</v>
      </c>
      <c r="N36" s="8">
        <f t="shared" si="20"/>
        <v>3.0303030303030303</v>
      </c>
      <c r="O36" s="40">
        <f t="shared" si="21"/>
        <v>1.0655727862131665</v>
      </c>
      <c r="P36" s="7">
        <v>15</v>
      </c>
      <c r="Q36" s="7">
        <v>0</v>
      </c>
      <c r="R36" s="7" t="s">
        <v>626</v>
      </c>
      <c r="T36" s="12"/>
      <c r="U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29" s="1" customFormat="1" ht="23.25">
      <c r="A37" s="7" t="s">
        <v>25</v>
      </c>
      <c r="B37" s="22" t="s">
        <v>191</v>
      </c>
      <c r="C37" s="22" t="s">
        <v>157</v>
      </c>
      <c r="D37" s="7" t="s">
        <v>30</v>
      </c>
      <c r="E37" s="7">
        <v>0</v>
      </c>
      <c r="F37" s="7">
        <v>1</v>
      </c>
      <c r="G37" s="7">
        <v>0</v>
      </c>
      <c r="H37" s="7">
        <v>2</v>
      </c>
      <c r="I37" s="7">
        <v>4</v>
      </c>
      <c r="J37" s="7">
        <v>0</v>
      </c>
      <c r="K37" s="7">
        <v>5</v>
      </c>
      <c r="L37" s="7">
        <v>38</v>
      </c>
      <c r="M37" s="91">
        <f t="shared" si="19"/>
        <v>50</v>
      </c>
      <c r="N37" s="8">
        <f t="shared" si="20"/>
        <v>3.69</v>
      </c>
      <c r="O37" s="40">
        <f t="shared" si="21"/>
        <v>0.67</v>
      </c>
      <c r="P37" s="7">
        <v>0</v>
      </c>
      <c r="Q37" s="7">
        <v>0</v>
      </c>
      <c r="R37" s="7" t="s">
        <v>638</v>
      </c>
      <c r="T37" s="13"/>
      <c r="U37" s="13"/>
      <c r="V37" s="13"/>
      <c r="W37" s="13"/>
      <c r="X37" s="13"/>
      <c r="Y37" s="13"/>
      <c r="Z37" s="13"/>
      <c r="AA37" s="13"/>
      <c r="AB37" s="13"/>
      <c r="AC37" s="47"/>
    </row>
    <row r="38" spans="1:21" s="2" customFormat="1" ht="23.25">
      <c r="A38" s="10"/>
      <c r="B38" s="22" t="s">
        <v>580</v>
      </c>
      <c r="C38" s="71" t="s">
        <v>157</v>
      </c>
      <c r="D38" s="7" t="s">
        <v>30</v>
      </c>
      <c r="E38" s="7">
        <v>0</v>
      </c>
      <c r="F38" s="7">
        <v>14</v>
      </c>
      <c r="G38" s="7">
        <v>13</v>
      </c>
      <c r="H38" s="7">
        <v>17</v>
      </c>
      <c r="I38" s="7">
        <v>28</v>
      </c>
      <c r="J38" s="7">
        <v>37</v>
      </c>
      <c r="K38" s="7">
        <v>36</v>
      </c>
      <c r="L38" s="7">
        <v>325</v>
      </c>
      <c r="M38" s="91">
        <f t="shared" si="19"/>
        <v>470</v>
      </c>
      <c r="N38" s="8">
        <f t="shared" si="20"/>
        <v>3.5627659574468087</v>
      </c>
      <c r="O38" s="40">
        <f t="shared" si="21"/>
        <v>0.7914414593145562</v>
      </c>
      <c r="P38" s="7">
        <v>1</v>
      </c>
      <c r="Q38" s="7">
        <v>0</v>
      </c>
      <c r="R38" s="7" t="s">
        <v>638</v>
      </c>
      <c r="T38" s="47"/>
      <c r="U38" s="47"/>
    </row>
    <row r="39" spans="1:21" s="1" customFormat="1" ht="23.25">
      <c r="A39" s="11"/>
      <c r="B39" s="22" t="s">
        <v>579</v>
      </c>
      <c r="C39" s="71" t="s">
        <v>426</v>
      </c>
      <c r="D39" s="7" t="s">
        <v>30</v>
      </c>
      <c r="E39" s="7">
        <v>0</v>
      </c>
      <c r="F39" s="7">
        <v>2</v>
      </c>
      <c r="G39" s="7">
        <v>0</v>
      </c>
      <c r="H39" s="7">
        <v>3</v>
      </c>
      <c r="I39" s="7">
        <v>1</v>
      </c>
      <c r="J39" s="7">
        <v>3</v>
      </c>
      <c r="K39" s="7">
        <v>1</v>
      </c>
      <c r="L39" s="7">
        <v>20</v>
      </c>
      <c r="M39" s="91">
        <f t="shared" si="19"/>
        <v>30</v>
      </c>
      <c r="N39" s="8">
        <f t="shared" si="20"/>
        <v>3.433333333333333</v>
      </c>
      <c r="O39" s="40">
        <f t="shared" si="21"/>
        <v>0.9285592184789421</v>
      </c>
      <c r="P39" s="7">
        <v>0</v>
      </c>
      <c r="Q39" s="7">
        <v>0</v>
      </c>
      <c r="R39" s="7" t="s">
        <v>638</v>
      </c>
      <c r="T39" s="47"/>
      <c r="U39" s="47"/>
    </row>
    <row r="40" spans="1:18" s="47" customFormat="1" ht="23.25">
      <c r="A40" s="12"/>
      <c r="B40" s="102"/>
      <c r="C40" s="143"/>
      <c r="D40" s="101"/>
      <c r="E40" s="101"/>
      <c r="F40" s="101"/>
      <c r="G40" s="101"/>
      <c r="H40" s="101"/>
      <c r="I40" s="101"/>
      <c r="J40" s="101"/>
      <c r="K40" s="101"/>
      <c r="L40" s="101"/>
      <c r="M40" s="144"/>
      <c r="N40" s="110"/>
      <c r="O40" s="99"/>
      <c r="P40" s="101"/>
      <c r="Q40" s="101"/>
      <c r="R40" s="101"/>
    </row>
    <row r="41" spans="1:18" s="47" customFormat="1" ht="23.25">
      <c r="A41" s="12"/>
      <c r="C41" s="120"/>
      <c r="D41" s="12"/>
      <c r="E41" s="12"/>
      <c r="F41" s="12"/>
      <c r="G41" s="12"/>
      <c r="H41" s="12"/>
      <c r="I41" s="12"/>
      <c r="J41" s="12"/>
      <c r="K41" s="12"/>
      <c r="L41" s="12"/>
      <c r="M41" s="113"/>
      <c r="N41" s="13"/>
      <c r="O41" s="37"/>
      <c r="P41" s="12"/>
      <c r="Q41" s="12"/>
      <c r="R41" s="12"/>
    </row>
    <row r="42" spans="1:18" s="47" customFormat="1" ht="23.25">
      <c r="A42" s="12"/>
      <c r="C42" s="120"/>
      <c r="D42" s="12"/>
      <c r="E42" s="12"/>
      <c r="F42" s="12"/>
      <c r="G42" s="12"/>
      <c r="H42" s="12"/>
      <c r="I42" s="12"/>
      <c r="J42" s="12"/>
      <c r="K42" s="12"/>
      <c r="L42" s="12"/>
      <c r="M42" s="113"/>
      <c r="N42" s="13"/>
      <c r="O42" s="37"/>
      <c r="P42" s="12"/>
      <c r="Q42" s="12"/>
      <c r="R42" s="12"/>
    </row>
    <row r="43" spans="1:18" s="47" customFormat="1" ht="23.25">
      <c r="A43" s="12"/>
      <c r="C43" s="120"/>
      <c r="D43" s="12"/>
      <c r="E43" s="12"/>
      <c r="F43" s="12"/>
      <c r="G43" s="12"/>
      <c r="H43" s="12"/>
      <c r="I43" s="12"/>
      <c r="J43" s="12"/>
      <c r="K43" s="12"/>
      <c r="L43" s="12"/>
      <c r="M43" s="113"/>
      <c r="N43" s="13"/>
      <c r="O43" s="37"/>
      <c r="P43" s="12"/>
      <c r="Q43" s="12"/>
      <c r="R43" s="12"/>
    </row>
    <row r="44" spans="1:21" s="1" customFormat="1" ht="29.25">
      <c r="A44" s="198" t="s">
        <v>52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T44" s="12"/>
      <c r="U44" s="12"/>
    </row>
    <row r="45" spans="1:21" s="1" customFormat="1" ht="29.25">
      <c r="A45" s="198" t="s">
        <v>598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T45" s="12"/>
      <c r="U45" s="12"/>
    </row>
    <row r="46" spans="1:31" s="1" customFormat="1" ht="23.25">
      <c r="A46" s="9" t="s">
        <v>104</v>
      </c>
      <c r="B46" s="179" t="s">
        <v>0</v>
      </c>
      <c r="C46" s="179" t="s">
        <v>32</v>
      </c>
      <c r="D46" s="179" t="s">
        <v>29</v>
      </c>
      <c r="E46" s="177" t="s">
        <v>17</v>
      </c>
      <c r="F46" s="177"/>
      <c r="G46" s="177"/>
      <c r="H46" s="177"/>
      <c r="I46" s="177"/>
      <c r="J46" s="177"/>
      <c r="K46" s="177"/>
      <c r="L46" s="177"/>
      <c r="M46" s="9" t="s">
        <v>16</v>
      </c>
      <c r="N46" s="179" t="s">
        <v>20</v>
      </c>
      <c r="O46" s="181" t="s">
        <v>21</v>
      </c>
      <c r="P46" s="68"/>
      <c r="Q46" s="68"/>
      <c r="R46" s="179" t="s">
        <v>3</v>
      </c>
      <c r="T46" s="12"/>
      <c r="U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s="1" customFormat="1" ht="23.25">
      <c r="A47" s="11" t="s">
        <v>105</v>
      </c>
      <c r="B47" s="179"/>
      <c r="C47" s="179"/>
      <c r="D47" s="179"/>
      <c r="E47" s="7">
        <v>0</v>
      </c>
      <c r="F47" s="7">
        <v>1</v>
      </c>
      <c r="G47" s="7">
        <v>1.5</v>
      </c>
      <c r="H47" s="7">
        <v>2</v>
      </c>
      <c r="I47" s="7">
        <v>2.5</v>
      </c>
      <c r="J47" s="7">
        <v>3</v>
      </c>
      <c r="K47" s="7">
        <v>3.5</v>
      </c>
      <c r="L47" s="7">
        <v>4</v>
      </c>
      <c r="M47" s="11" t="s">
        <v>19</v>
      </c>
      <c r="N47" s="179"/>
      <c r="O47" s="181"/>
      <c r="P47" s="69" t="s">
        <v>1</v>
      </c>
      <c r="Q47" s="69" t="s">
        <v>2</v>
      </c>
      <c r="R47" s="179"/>
      <c r="T47" s="12"/>
      <c r="U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1" ht="23.25">
      <c r="A48" s="10" t="s">
        <v>25</v>
      </c>
      <c r="B48" s="75" t="s">
        <v>531</v>
      </c>
      <c r="C48" s="75" t="s">
        <v>532</v>
      </c>
      <c r="D48" s="11" t="s">
        <v>30</v>
      </c>
      <c r="E48" s="11">
        <v>0</v>
      </c>
      <c r="F48" s="11">
        <v>1</v>
      </c>
      <c r="G48" s="11">
        <v>0</v>
      </c>
      <c r="H48" s="11">
        <v>0</v>
      </c>
      <c r="I48" s="11">
        <v>2</v>
      </c>
      <c r="J48" s="11">
        <v>7</v>
      </c>
      <c r="K48" s="11">
        <v>7</v>
      </c>
      <c r="L48" s="11">
        <v>11</v>
      </c>
      <c r="M48" s="142">
        <f>SUM(E48:L48)</f>
        <v>28</v>
      </c>
      <c r="N48" s="29">
        <f>((4*L48)+(3.5*K48)+(3*J48)+(2.5*I48)+(2*H48)+(1.5*G48)+(F48))/M48</f>
        <v>3.4107142857142856</v>
      </c>
      <c r="O48" s="98">
        <f>SQRT((16*L48+12.25*K48+9*J48+6.25*I48+4*H48+2.25*G48+F48)/M48-(N48^2))</f>
        <v>0.6688686000117154</v>
      </c>
      <c r="P48" s="7">
        <v>0</v>
      </c>
      <c r="Q48" s="7">
        <v>0</v>
      </c>
      <c r="R48" s="11" t="s">
        <v>638</v>
      </c>
      <c r="S48" s="1"/>
      <c r="T48" s="90"/>
      <c r="U48" s="90"/>
    </row>
    <row r="49" spans="1:21" ht="23.25">
      <c r="A49" s="10" t="s">
        <v>446</v>
      </c>
      <c r="B49" s="22" t="s">
        <v>192</v>
      </c>
      <c r="C49" s="22" t="s">
        <v>279</v>
      </c>
      <c r="D49" s="7" t="s">
        <v>31</v>
      </c>
      <c r="E49" s="7">
        <v>11</v>
      </c>
      <c r="F49" s="7">
        <v>72</v>
      </c>
      <c r="G49" s="7">
        <v>50</v>
      </c>
      <c r="H49" s="7">
        <v>92</v>
      </c>
      <c r="I49" s="7">
        <v>121</v>
      </c>
      <c r="J49" s="7">
        <v>58</v>
      </c>
      <c r="K49" s="7">
        <v>43</v>
      </c>
      <c r="L49" s="7">
        <v>75</v>
      </c>
      <c r="M49" s="91">
        <f>SUM(E49:L49)</f>
        <v>522</v>
      </c>
      <c r="N49" s="8">
        <f>((4*L49)+(3.5*K49)+(3*J49)+(2.5*I49)+(2*H49)+(1.5*G49)+(F49))/M49</f>
        <v>2.4099616858237547</v>
      </c>
      <c r="O49" s="40">
        <f>SQRT((16*L49+12.25*K49+9*J49+6.25*I49+4*H49+2.25*G49+F49)/M49-(N49^2))</f>
        <v>1.003602895810083</v>
      </c>
      <c r="P49" s="7">
        <v>0</v>
      </c>
      <c r="Q49" s="7">
        <v>0</v>
      </c>
      <c r="R49" s="9" t="s">
        <v>638</v>
      </c>
      <c r="S49" s="1"/>
      <c r="T49" s="90"/>
      <c r="U49" s="90"/>
    </row>
    <row r="50" spans="1:21" ht="23.25">
      <c r="A50" s="10"/>
      <c r="B50" s="22" t="s">
        <v>193</v>
      </c>
      <c r="C50" s="22" t="s">
        <v>280</v>
      </c>
      <c r="D50" s="7" t="s">
        <v>30</v>
      </c>
      <c r="E50" s="7">
        <v>0</v>
      </c>
      <c r="F50" s="7">
        <v>0</v>
      </c>
      <c r="G50" s="7">
        <v>0</v>
      </c>
      <c r="H50" s="7">
        <v>1</v>
      </c>
      <c r="I50" s="7">
        <v>9</v>
      </c>
      <c r="J50" s="7">
        <v>6</v>
      </c>
      <c r="K50" s="7">
        <v>13</v>
      </c>
      <c r="L50" s="7">
        <v>21</v>
      </c>
      <c r="M50" s="91">
        <f aca="true" t="shared" si="22" ref="M50:M57">SUM(E50:L50)</f>
        <v>50</v>
      </c>
      <c r="N50" s="8">
        <f aca="true" t="shared" si="23" ref="N50:N57">((4*L50)+(3.5*K50)+(3*J50)+(2.5*I50)+(2*H50)+(1.5*G50)+(F50))/M50</f>
        <v>3.44</v>
      </c>
      <c r="O50" s="40">
        <f aca="true" t="shared" si="24" ref="O50:O57">SQRT((16*L50+12.25*K50+9*J50+6.25*I50+4*H50+2.25*G50+F50)/M50-(N50^2))</f>
        <v>0.5969924622639726</v>
      </c>
      <c r="P50" s="7">
        <v>0</v>
      </c>
      <c r="Q50" s="7">
        <v>0</v>
      </c>
      <c r="R50" s="9" t="s">
        <v>638</v>
      </c>
      <c r="S50" s="1"/>
      <c r="T50" s="90"/>
      <c r="U50" s="90"/>
    </row>
    <row r="51" spans="1:21" ht="23.25">
      <c r="A51" s="10"/>
      <c r="B51" s="22" t="s">
        <v>581</v>
      </c>
      <c r="C51" s="22" t="s">
        <v>429</v>
      </c>
      <c r="D51" s="7" t="s">
        <v>30</v>
      </c>
      <c r="E51" s="7">
        <v>0</v>
      </c>
      <c r="F51" s="7">
        <v>3</v>
      </c>
      <c r="G51" s="7">
        <v>5</v>
      </c>
      <c r="H51" s="7">
        <v>3</v>
      </c>
      <c r="I51" s="7">
        <v>2</v>
      </c>
      <c r="J51" s="7">
        <v>6</v>
      </c>
      <c r="K51" s="7">
        <v>2</v>
      </c>
      <c r="L51" s="7">
        <v>19</v>
      </c>
      <c r="M51" s="91">
        <f t="shared" si="22"/>
        <v>40</v>
      </c>
      <c r="N51" s="8">
        <f t="shared" si="23"/>
        <v>3.0625</v>
      </c>
      <c r="O51" s="40">
        <f t="shared" si="24"/>
        <v>1.0734727523323542</v>
      </c>
      <c r="P51" s="7">
        <v>0</v>
      </c>
      <c r="Q51" s="7">
        <v>0</v>
      </c>
      <c r="R51" s="9" t="s">
        <v>638</v>
      </c>
      <c r="S51" s="1"/>
      <c r="T51" s="90"/>
      <c r="U51" s="90"/>
    </row>
    <row r="52" spans="1:21" ht="23.25">
      <c r="A52" s="10"/>
      <c r="B52" s="22" t="s">
        <v>583</v>
      </c>
      <c r="C52" s="22" t="s">
        <v>157</v>
      </c>
      <c r="D52" s="7" t="s">
        <v>30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1</v>
      </c>
      <c r="K52" s="7">
        <v>0</v>
      </c>
      <c r="L52" s="7">
        <v>48</v>
      </c>
      <c r="M52" s="91">
        <f t="shared" si="22"/>
        <v>50</v>
      </c>
      <c r="N52" s="8">
        <f t="shared" si="23"/>
        <v>3.95</v>
      </c>
      <c r="O52" s="40">
        <f t="shared" si="24"/>
        <v>0.24999999999999645</v>
      </c>
      <c r="P52" s="7">
        <v>0</v>
      </c>
      <c r="Q52" s="7">
        <v>0</v>
      </c>
      <c r="R52" s="9" t="s">
        <v>639</v>
      </c>
      <c r="S52" s="1"/>
      <c r="T52" s="90"/>
      <c r="U52" s="90"/>
    </row>
    <row r="53" spans="1:21" ht="24.75" customHeight="1">
      <c r="A53" s="10"/>
      <c r="B53" s="22" t="s">
        <v>584</v>
      </c>
      <c r="C53" s="22" t="s">
        <v>157</v>
      </c>
      <c r="D53" s="7" t="s">
        <v>30</v>
      </c>
      <c r="E53" s="7">
        <v>2</v>
      </c>
      <c r="F53" s="7">
        <v>37</v>
      </c>
      <c r="G53" s="7">
        <v>13</v>
      </c>
      <c r="H53" s="7">
        <v>7</v>
      </c>
      <c r="I53" s="7">
        <v>17</v>
      </c>
      <c r="J53" s="7">
        <v>17</v>
      </c>
      <c r="K53" s="7">
        <v>15</v>
      </c>
      <c r="L53" s="7">
        <v>361</v>
      </c>
      <c r="M53" s="91">
        <f t="shared" si="22"/>
        <v>469</v>
      </c>
      <c r="N53" s="8">
        <f t="shared" si="23"/>
        <v>3.5405117270788913</v>
      </c>
      <c r="O53" s="40">
        <f t="shared" si="24"/>
        <v>0.9622183382473487</v>
      </c>
      <c r="P53" s="7">
        <v>3</v>
      </c>
      <c r="Q53" s="7">
        <v>0</v>
      </c>
      <c r="R53" s="9" t="s">
        <v>639</v>
      </c>
      <c r="S53" s="1"/>
      <c r="T53" s="90"/>
      <c r="U53" s="90"/>
    </row>
    <row r="54" spans="1:21" ht="23.25">
      <c r="A54" s="10"/>
      <c r="B54" s="22" t="s">
        <v>582</v>
      </c>
      <c r="C54" s="22" t="s">
        <v>426</v>
      </c>
      <c r="D54" s="7" t="s">
        <v>30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0</v>
      </c>
      <c r="K54" s="7">
        <v>0</v>
      </c>
      <c r="L54" s="7">
        <v>27</v>
      </c>
      <c r="M54" s="91">
        <f t="shared" si="22"/>
        <v>30</v>
      </c>
      <c r="N54" s="8">
        <f t="shared" si="23"/>
        <v>3.85</v>
      </c>
      <c r="O54" s="40">
        <f t="shared" si="24"/>
        <v>0.4499999999999987</v>
      </c>
      <c r="P54" s="7">
        <v>0</v>
      </c>
      <c r="Q54" s="7">
        <v>0</v>
      </c>
      <c r="R54" s="9" t="s">
        <v>639</v>
      </c>
      <c r="S54" s="1"/>
      <c r="T54" s="90"/>
      <c r="U54" s="90"/>
    </row>
    <row r="55" spans="1:21" ht="23.25">
      <c r="A55" s="10"/>
      <c r="B55" s="22" t="s">
        <v>194</v>
      </c>
      <c r="C55" s="22" t="s">
        <v>281</v>
      </c>
      <c r="D55" s="7" t="s">
        <v>31</v>
      </c>
      <c r="E55" s="7">
        <v>20</v>
      </c>
      <c r="F55" s="7">
        <v>128</v>
      </c>
      <c r="G55" s="7">
        <v>37</v>
      </c>
      <c r="H55" s="7">
        <v>43</v>
      </c>
      <c r="I55" s="7">
        <v>69</v>
      </c>
      <c r="J55" s="7">
        <v>94</v>
      </c>
      <c r="K55" s="7">
        <v>36</v>
      </c>
      <c r="L55" s="7">
        <v>91</v>
      </c>
      <c r="M55" s="91">
        <f t="shared" si="22"/>
        <v>518</v>
      </c>
      <c r="N55" s="8">
        <f t="shared" si="23"/>
        <v>2.3436293436293436</v>
      </c>
      <c r="O55" s="40">
        <f t="shared" si="24"/>
        <v>1.1726730650271242</v>
      </c>
      <c r="P55" s="7">
        <v>1</v>
      </c>
      <c r="Q55" s="7">
        <v>3</v>
      </c>
      <c r="R55" s="9" t="s">
        <v>639</v>
      </c>
      <c r="S55" s="1"/>
      <c r="T55" s="90"/>
      <c r="U55" s="90"/>
    </row>
    <row r="56" spans="1:21" ht="23.25">
      <c r="A56" s="10"/>
      <c r="B56" s="22" t="s">
        <v>655</v>
      </c>
      <c r="C56" s="22" t="s">
        <v>425</v>
      </c>
      <c r="D56" s="7" t="s">
        <v>30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6</v>
      </c>
      <c r="K56" s="7">
        <v>3</v>
      </c>
      <c r="L56" s="7">
        <v>40</v>
      </c>
      <c r="M56" s="91">
        <f t="shared" si="22"/>
        <v>50</v>
      </c>
      <c r="N56" s="8">
        <f t="shared" si="23"/>
        <v>3.82</v>
      </c>
      <c r="O56" s="40">
        <f t="shared" si="24"/>
        <v>0.3841874542459717</v>
      </c>
      <c r="P56" s="7">
        <v>0</v>
      </c>
      <c r="Q56" s="7">
        <v>0</v>
      </c>
      <c r="R56" s="9" t="s">
        <v>639</v>
      </c>
      <c r="S56" s="1"/>
      <c r="T56" s="90"/>
      <c r="U56" s="90"/>
    </row>
    <row r="57" spans="1:21" ht="23.25">
      <c r="A57" s="10"/>
      <c r="B57" s="22" t="s">
        <v>585</v>
      </c>
      <c r="C57" s="22" t="s">
        <v>429</v>
      </c>
      <c r="D57" s="7" t="s">
        <v>30</v>
      </c>
      <c r="E57" s="7">
        <v>1</v>
      </c>
      <c r="F57" s="7">
        <v>3</v>
      </c>
      <c r="G57" s="7">
        <v>2</v>
      </c>
      <c r="H57" s="7">
        <v>4</v>
      </c>
      <c r="I57" s="7">
        <v>3</v>
      </c>
      <c r="J57" s="7">
        <v>2</v>
      </c>
      <c r="K57" s="7">
        <v>1</v>
      </c>
      <c r="L57" s="7">
        <v>22</v>
      </c>
      <c r="M57" s="91">
        <f t="shared" si="22"/>
        <v>38</v>
      </c>
      <c r="N57" s="8">
        <f t="shared" si="23"/>
        <v>3.1315789473684212</v>
      </c>
      <c r="O57" s="40">
        <f t="shared" si="24"/>
        <v>1.168017948482744</v>
      </c>
      <c r="P57" s="7">
        <v>2</v>
      </c>
      <c r="Q57" s="7">
        <v>0</v>
      </c>
      <c r="R57" s="9" t="s">
        <v>639</v>
      </c>
      <c r="S57" s="1"/>
      <c r="T57" s="90"/>
      <c r="U57" s="90"/>
    </row>
    <row r="58" spans="1:29" ht="23.25">
      <c r="A58" s="177" t="s">
        <v>41</v>
      </c>
      <c r="B58" s="177"/>
      <c r="C58" s="177"/>
      <c r="D58" s="177"/>
      <c r="E58" s="7">
        <f>SUM(E5:E22,E27:E39,E48:E57)</f>
        <v>183</v>
      </c>
      <c r="F58" s="7">
        <f aca="true" t="shared" si="25" ref="F58:L58">SUM(F5:F22,F27:F39,F48:F57)</f>
        <v>707</v>
      </c>
      <c r="G58" s="7">
        <f t="shared" si="25"/>
        <v>523</v>
      </c>
      <c r="H58" s="7">
        <f t="shared" si="25"/>
        <v>624</v>
      </c>
      <c r="I58" s="7">
        <f t="shared" si="25"/>
        <v>730</v>
      </c>
      <c r="J58" s="7">
        <f t="shared" si="25"/>
        <v>668</v>
      </c>
      <c r="K58" s="7">
        <f t="shared" si="25"/>
        <v>588</v>
      </c>
      <c r="L58" s="7">
        <f t="shared" si="25"/>
        <v>3352</v>
      </c>
      <c r="M58" s="91">
        <f>SUM(E58:L58)</f>
        <v>7375</v>
      </c>
      <c r="N58" s="8">
        <f>((4*L58)+(3.5*K58)+(3*J58)+(2.5*I58)+(2*H58)+(1.5*G58)+(F58))/M58</f>
        <v>2.987728813559322</v>
      </c>
      <c r="O58" s="40">
        <f>SQRT((16*L58+12.25*K58+9*J58+6.25*I58+4*H58+2.25*G58+F58)/M58-(N58^2))</f>
        <v>1.161888553693373</v>
      </c>
      <c r="P58" s="7">
        <f>SUM(P5:P22,P27:P39,P48:P57)</f>
        <v>70</v>
      </c>
      <c r="Q58" s="7">
        <f>SUM(Q5:Q22,Q27:Q39,Q48:Q57)</f>
        <v>3</v>
      </c>
      <c r="R58" s="9"/>
      <c r="S58" s="1"/>
      <c r="T58" s="90"/>
      <c r="U58" s="90"/>
      <c r="V58" s="90"/>
      <c r="W58" s="90"/>
      <c r="X58" s="90"/>
      <c r="Y58" s="90"/>
      <c r="Z58" s="90"/>
      <c r="AA58" s="90"/>
      <c r="AB58" s="90"/>
      <c r="AC58" s="90"/>
    </row>
    <row r="59" spans="1:29" ht="23.25">
      <c r="A59" s="177" t="s">
        <v>43</v>
      </c>
      <c r="B59" s="177"/>
      <c r="C59" s="177"/>
      <c r="D59" s="177"/>
      <c r="E59" s="8">
        <f>(E58*100)/$M58</f>
        <v>2.48135593220339</v>
      </c>
      <c r="F59" s="8">
        <f aca="true" t="shared" si="26" ref="F59:L59">(F58*100)/$M58</f>
        <v>9.586440677966102</v>
      </c>
      <c r="G59" s="8">
        <f t="shared" si="26"/>
        <v>7.091525423728814</v>
      </c>
      <c r="H59" s="8">
        <f t="shared" si="26"/>
        <v>8.461016949152542</v>
      </c>
      <c r="I59" s="8">
        <f t="shared" si="26"/>
        <v>9.898305084745763</v>
      </c>
      <c r="J59" s="8">
        <f t="shared" si="26"/>
        <v>9.057627118644067</v>
      </c>
      <c r="K59" s="8">
        <f t="shared" si="26"/>
        <v>7.972881355932204</v>
      </c>
      <c r="L59" s="8">
        <f t="shared" si="26"/>
        <v>45.45084745762712</v>
      </c>
      <c r="M59" s="92">
        <f>((M58-(P58+Q58))*100)/$M58</f>
        <v>99.01016949152542</v>
      </c>
      <c r="N59" s="7"/>
      <c r="O59" s="7"/>
      <c r="P59" s="7">
        <f>(P58*100)/$M58</f>
        <v>0.9491525423728814</v>
      </c>
      <c r="Q59" s="7">
        <f>(Q58*100)/$M58</f>
        <v>0.04067796610169491</v>
      </c>
      <c r="R59" s="11"/>
      <c r="S59" s="1"/>
      <c r="T59" s="90"/>
      <c r="U59" s="90"/>
      <c r="V59" s="90"/>
      <c r="W59" s="90"/>
      <c r="X59" s="90"/>
      <c r="Y59" s="90"/>
      <c r="Z59" s="90"/>
      <c r="AA59" s="90"/>
      <c r="AB59" s="90"/>
      <c r="AC59" s="90"/>
    </row>
    <row r="60" spans="1:29" ht="23.2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2"/>
      <c r="N60" s="5"/>
      <c r="O60" s="39"/>
      <c r="P60" s="2"/>
      <c r="Q60" s="2"/>
      <c r="R60" s="2"/>
      <c r="S60" s="1"/>
      <c r="T60" s="90"/>
      <c r="U60" s="90"/>
      <c r="V60" s="90"/>
      <c r="W60" s="90"/>
      <c r="X60" s="90"/>
      <c r="Y60" s="90"/>
      <c r="Z60" s="90"/>
      <c r="AA60" s="90"/>
      <c r="AB60" s="90"/>
      <c r="AC60" s="90"/>
    </row>
    <row r="61" spans="19:29" ht="23.25">
      <c r="S61" s="1"/>
      <c r="T61" s="90"/>
      <c r="U61" s="90"/>
      <c r="V61" s="90"/>
      <c r="W61" s="90"/>
      <c r="X61" s="90"/>
      <c r="Y61" s="90"/>
      <c r="Z61" s="90"/>
      <c r="AA61" s="90"/>
      <c r="AB61" s="90"/>
      <c r="AC61" s="90"/>
    </row>
    <row r="62" spans="19:29" ht="23.25">
      <c r="S62" s="1"/>
      <c r="T62" s="90"/>
      <c r="U62" s="90"/>
      <c r="V62" s="90"/>
      <c r="W62" s="90"/>
      <c r="X62" s="90"/>
      <c r="Y62" s="90"/>
      <c r="Z62" s="90"/>
      <c r="AA62" s="90"/>
      <c r="AB62" s="90"/>
      <c r="AC62" s="90"/>
    </row>
    <row r="63" spans="19:29" ht="23.25">
      <c r="S63" s="1"/>
      <c r="T63" s="90"/>
      <c r="U63" s="90"/>
      <c r="V63" s="90"/>
      <c r="W63" s="90"/>
      <c r="X63" s="90"/>
      <c r="Y63" s="90"/>
      <c r="Z63" s="90"/>
      <c r="AA63" s="90"/>
      <c r="AB63" s="90"/>
      <c r="AC63" s="90"/>
    </row>
    <row r="64" spans="19:29" ht="23.25">
      <c r="S64" s="1"/>
      <c r="T64" s="90"/>
      <c r="U64" s="90"/>
      <c r="V64" s="90"/>
      <c r="W64" s="90"/>
      <c r="X64" s="90"/>
      <c r="Y64" s="90"/>
      <c r="Z64" s="90"/>
      <c r="AA64" s="90"/>
      <c r="AB64" s="90"/>
      <c r="AC64" s="90"/>
    </row>
    <row r="65" spans="19:29" ht="23.25">
      <c r="S65" s="1"/>
      <c r="T65" s="90"/>
      <c r="U65" s="90"/>
      <c r="V65" s="90"/>
      <c r="W65" s="90"/>
      <c r="X65" s="90"/>
      <c r="Y65" s="90"/>
      <c r="Z65" s="90"/>
      <c r="AA65" s="90"/>
      <c r="AB65" s="90"/>
      <c r="AC65" s="90"/>
    </row>
    <row r="66" spans="1:18" s="17" customFormat="1" ht="23.25">
      <c r="A66" s="185" t="s">
        <v>52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s="17" customFormat="1" ht="18.75" customHeight="1">
      <c r="A67" s="185" t="s">
        <v>664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s="166" customFormat="1" ht="18.75" customHeight="1">
      <c r="A68" s="167" t="s">
        <v>104</v>
      </c>
      <c r="B68" s="186" t="s">
        <v>0</v>
      </c>
      <c r="C68" s="186" t="s">
        <v>32</v>
      </c>
      <c r="D68" s="186" t="s">
        <v>29</v>
      </c>
      <c r="E68" s="204" t="s">
        <v>17</v>
      </c>
      <c r="F68" s="204"/>
      <c r="G68" s="204"/>
      <c r="H68" s="204"/>
      <c r="I68" s="204"/>
      <c r="J68" s="204"/>
      <c r="K68" s="204"/>
      <c r="L68" s="204"/>
      <c r="M68" s="167" t="s">
        <v>16</v>
      </c>
      <c r="N68" s="186" t="s">
        <v>20</v>
      </c>
      <c r="O68" s="205" t="s">
        <v>21</v>
      </c>
      <c r="P68" s="173"/>
      <c r="Q68" s="173"/>
      <c r="R68" s="186" t="s">
        <v>3</v>
      </c>
    </row>
    <row r="69" spans="1:18" s="166" customFormat="1" ht="18.75" customHeight="1">
      <c r="A69" s="159" t="s">
        <v>105</v>
      </c>
      <c r="B69" s="186"/>
      <c r="C69" s="186"/>
      <c r="D69" s="186"/>
      <c r="E69" s="132">
        <v>0</v>
      </c>
      <c r="F69" s="132">
        <v>1</v>
      </c>
      <c r="G69" s="132">
        <v>1.5</v>
      </c>
      <c r="H69" s="132">
        <v>2</v>
      </c>
      <c r="I69" s="132">
        <v>2.5</v>
      </c>
      <c r="J69" s="132">
        <v>3</v>
      </c>
      <c r="K69" s="132">
        <v>3.5</v>
      </c>
      <c r="L69" s="132">
        <v>4</v>
      </c>
      <c r="M69" s="159" t="s">
        <v>19</v>
      </c>
      <c r="N69" s="186"/>
      <c r="O69" s="205"/>
      <c r="P69" s="174" t="s">
        <v>1</v>
      </c>
      <c r="Q69" s="174" t="s">
        <v>2</v>
      </c>
      <c r="R69" s="186"/>
    </row>
    <row r="70" spans="1:18" s="166" customFormat="1" ht="18.75" customHeight="1">
      <c r="A70" s="155" t="s">
        <v>26</v>
      </c>
      <c r="B70" s="163" t="s">
        <v>586</v>
      </c>
      <c r="C70" s="163" t="s">
        <v>536</v>
      </c>
      <c r="D70" s="155" t="s">
        <v>30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1</v>
      </c>
      <c r="M70" s="165">
        <f aca="true" t="shared" si="27" ref="M70:M75">SUM(E70:L70)</f>
        <v>1</v>
      </c>
      <c r="N70" s="160">
        <f aca="true" t="shared" si="28" ref="N70:N92">((4*L70)+(3.5*K70)+(3*J70)+(2.5*I70)+(2*H70)+(1.5*G70)+(F70))/M70</f>
        <v>4</v>
      </c>
      <c r="O70" s="161">
        <f aca="true" t="shared" si="29" ref="O70:O75">SQRT((16*L70+12.25*K70+9*J70+6.25*I70+4*H70+2.25*G70+F70)/M70-(N70^2))</f>
        <v>0</v>
      </c>
      <c r="P70" s="132">
        <v>0</v>
      </c>
      <c r="Q70" s="132">
        <v>0</v>
      </c>
      <c r="R70" s="132" t="s">
        <v>544</v>
      </c>
    </row>
    <row r="71" spans="1:18" s="166" customFormat="1" ht="18.75" customHeight="1">
      <c r="A71" s="167"/>
      <c r="B71" s="163" t="s">
        <v>473</v>
      </c>
      <c r="C71" s="163" t="s">
        <v>474</v>
      </c>
      <c r="D71" s="155" t="s">
        <v>31</v>
      </c>
      <c r="E71" s="132">
        <v>0</v>
      </c>
      <c r="F71" s="132">
        <v>0</v>
      </c>
      <c r="G71" s="132">
        <v>1</v>
      </c>
      <c r="H71" s="132">
        <v>2</v>
      </c>
      <c r="I71" s="132">
        <v>9</v>
      </c>
      <c r="J71" s="132">
        <v>8</v>
      </c>
      <c r="K71" s="132">
        <v>7</v>
      </c>
      <c r="L71" s="132">
        <v>18</v>
      </c>
      <c r="M71" s="165">
        <f t="shared" si="27"/>
        <v>45</v>
      </c>
      <c r="N71" s="160">
        <f t="shared" si="28"/>
        <v>3.3</v>
      </c>
      <c r="O71" s="161">
        <f t="shared" si="29"/>
        <v>0.7023769168568498</v>
      </c>
      <c r="P71" s="132">
        <v>0</v>
      </c>
      <c r="Q71" s="132">
        <v>0</v>
      </c>
      <c r="R71" s="132" t="s">
        <v>658</v>
      </c>
    </row>
    <row r="72" spans="1:18" s="166" customFormat="1" ht="18.75" customHeight="1">
      <c r="A72" s="162"/>
      <c r="B72" s="163" t="s">
        <v>160</v>
      </c>
      <c r="C72" s="163" t="s">
        <v>61</v>
      </c>
      <c r="D72" s="155" t="s">
        <v>31</v>
      </c>
      <c r="E72" s="132">
        <v>2</v>
      </c>
      <c r="F72" s="132">
        <v>4</v>
      </c>
      <c r="G72" s="132">
        <v>4</v>
      </c>
      <c r="H72" s="132">
        <v>2</v>
      </c>
      <c r="I72" s="132">
        <v>7</v>
      </c>
      <c r="J72" s="132">
        <v>10</v>
      </c>
      <c r="K72" s="132">
        <v>13</v>
      </c>
      <c r="L72" s="132">
        <v>141</v>
      </c>
      <c r="M72" s="165">
        <f t="shared" si="27"/>
        <v>183</v>
      </c>
      <c r="N72" s="160">
        <f t="shared" si="28"/>
        <v>3.6666666666666665</v>
      </c>
      <c r="O72" s="161">
        <f t="shared" si="29"/>
        <v>0.7741262187460729</v>
      </c>
      <c r="P72" s="132">
        <v>2</v>
      </c>
      <c r="Q72" s="132">
        <v>0</v>
      </c>
      <c r="R72" s="132" t="s">
        <v>658</v>
      </c>
    </row>
    <row r="73" spans="1:18" s="166" customFormat="1" ht="18.75" customHeight="1">
      <c r="A73" s="162"/>
      <c r="B73" s="163" t="s">
        <v>665</v>
      </c>
      <c r="C73" s="163" t="s">
        <v>61</v>
      </c>
      <c r="D73" s="155" t="s">
        <v>31</v>
      </c>
      <c r="E73" s="132">
        <v>0</v>
      </c>
      <c r="F73" s="132">
        <v>1</v>
      </c>
      <c r="G73" s="132">
        <v>0</v>
      </c>
      <c r="H73" s="132">
        <v>4</v>
      </c>
      <c r="I73" s="132">
        <v>1</v>
      </c>
      <c r="J73" s="132">
        <v>1</v>
      </c>
      <c r="K73" s="132">
        <v>2</v>
      </c>
      <c r="L73" s="132">
        <v>15</v>
      </c>
      <c r="M73" s="165">
        <f t="shared" si="27"/>
        <v>24</v>
      </c>
      <c r="N73" s="160">
        <f t="shared" si="28"/>
        <v>3.3958333333333335</v>
      </c>
      <c r="O73" s="161">
        <f t="shared" si="29"/>
        <v>0.9126331714087295</v>
      </c>
      <c r="P73" s="132">
        <v>6</v>
      </c>
      <c r="Q73" s="132">
        <v>0</v>
      </c>
      <c r="R73" s="132" t="s">
        <v>658</v>
      </c>
    </row>
    <row r="74" spans="1:18" s="166" customFormat="1" ht="18.75" customHeight="1">
      <c r="A74" s="162"/>
      <c r="B74" s="163" t="s">
        <v>9</v>
      </c>
      <c r="C74" s="163" t="s">
        <v>240</v>
      </c>
      <c r="D74" s="155" t="s">
        <v>31</v>
      </c>
      <c r="E74" s="132">
        <v>11</v>
      </c>
      <c r="F74" s="132">
        <v>63</v>
      </c>
      <c r="G74" s="132">
        <v>49</v>
      </c>
      <c r="H74" s="132">
        <v>91</v>
      </c>
      <c r="I74" s="132">
        <v>56</v>
      </c>
      <c r="J74" s="132">
        <v>33</v>
      </c>
      <c r="K74" s="132">
        <v>67</v>
      </c>
      <c r="L74" s="132">
        <v>93</v>
      </c>
      <c r="M74" s="165">
        <f t="shared" si="27"/>
        <v>463</v>
      </c>
      <c r="N74" s="160">
        <f>((4*L74)+(3.5*K74)+(3*J74)+(2.5*I74)+(2*H74)+(1.5*G74)+(F74))/M74</f>
        <v>2.514038876889849</v>
      </c>
      <c r="O74" s="161">
        <f t="shared" si="29"/>
        <v>1.1062933532159525</v>
      </c>
      <c r="P74" s="132">
        <v>0</v>
      </c>
      <c r="Q74" s="132">
        <v>0</v>
      </c>
      <c r="R74" s="132" t="s">
        <v>658</v>
      </c>
    </row>
    <row r="75" spans="1:18" s="166" customFormat="1" ht="18.75" customHeight="1">
      <c r="A75" s="162"/>
      <c r="B75" s="163" t="s">
        <v>10</v>
      </c>
      <c r="C75" s="163" t="s">
        <v>315</v>
      </c>
      <c r="D75" s="155" t="s">
        <v>30</v>
      </c>
      <c r="E75" s="132">
        <v>21</v>
      </c>
      <c r="F75" s="132">
        <v>78</v>
      </c>
      <c r="G75" s="132">
        <v>61</v>
      </c>
      <c r="H75" s="132">
        <v>103</v>
      </c>
      <c r="I75" s="132">
        <v>78</v>
      </c>
      <c r="J75" s="132">
        <v>47</v>
      </c>
      <c r="K75" s="132">
        <v>31</v>
      </c>
      <c r="L75" s="132">
        <v>44</v>
      </c>
      <c r="M75" s="165">
        <f t="shared" si="27"/>
        <v>463</v>
      </c>
      <c r="N75" s="160">
        <f t="shared" si="28"/>
        <v>2.1511879049676024</v>
      </c>
      <c r="O75" s="161">
        <f t="shared" si="29"/>
        <v>1.0170435775117086</v>
      </c>
      <c r="P75" s="132">
        <v>0</v>
      </c>
      <c r="Q75" s="132">
        <v>0</v>
      </c>
      <c r="R75" s="132" t="s">
        <v>658</v>
      </c>
    </row>
    <row r="76" spans="1:18" s="166" customFormat="1" ht="18.75" customHeight="1">
      <c r="A76" s="162"/>
      <c r="B76" s="163" t="s">
        <v>100</v>
      </c>
      <c r="C76" s="163" t="s">
        <v>316</v>
      </c>
      <c r="D76" s="155" t="s">
        <v>30</v>
      </c>
      <c r="E76" s="132">
        <v>0</v>
      </c>
      <c r="F76" s="132">
        <v>6</v>
      </c>
      <c r="G76" s="132">
        <v>11</v>
      </c>
      <c r="H76" s="132">
        <v>21</v>
      </c>
      <c r="I76" s="132">
        <v>25</v>
      </c>
      <c r="J76" s="132">
        <v>18</v>
      </c>
      <c r="K76" s="132">
        <v>13</v>
      </c>
      <c r="L76" s="132">
        <v>57</v>
      </c>
      <c r="M76" s="165">
        <f aca="true" t="shared" si="30" ref="M76:M81">SUM(E76:L76)</f>
        <v>151</v>
      </c>
      <c r="N76" s="160">
        <f aca="true" t="shared" si="31" ref="N76:N81">((4*L76)+(3.5*K76)+(3*J76)+(2.5*I76)+(2*H76)+(1.5*G76)+(F76))/M76</f>
        <v>3.0099337748344372</v>
      </c>
      <c r="O76" s="161">
        <f aca="true" t="shared" si="32" ref="O76:O81">SQRT((16*L76+12.25*K76+9*J76+6.25*I76+4*H76+2.25*G76+F76)/M76-(N76^2))</f>
        <v>0.9498521995090807</v>
      </c>
      <c r="P76" s="132">
        <v>0</v>
      </c>
      <c r="Q76" s="132">
        <v>0</v>
      </c>
      <c r="R76" s="132" t="s">
        <v>658</v>
      </c>
    </row>
    <row r="77" spans="1:18" s="166" customFormat="1" ht="18.75" customHeight="1">
      <c r="A77" s="162"/>
      <c r="B77" s="163" t="s">
        <v>159</v>
      </c>
      <c r="C77" s="163" t="s">
        <v>317</v>
      </c>
      <c r="D77" s="155" t="s">
        <v>30</v>
      </c>
      <c r="E77" s="132">
        <v>0</v>
      </c>
      <c r="F77" s="132">
        <v>11</v>
      </c>
      <c r="G77" s="132">
        <v>3</v>
      </c>
      <c r="H77" s="132">
        <v>5</v>
      </c>
      <c r="I77" s="132">
        <v>5</v>
      </c>
      <c r="J77" s="132">
        <v>14</v>
      </c>
      <c r="K77" s="132">
        <v>11</v>
      </c>
      <c r="L77" s="132">
        <v>62</v>
      </c>
      <c r="M77" s="165">
        <f t="shared" si="30"/>
        <v>111</v>
      </c>
      <c r="N77" s="160">
        <f t="shared" si="31"/>
        <v>3.3018018018018016</v>
      </c>
      <c r="O77" s="161">
        <f t="shared" si="32"/>
        <v>1.0028771207261806</v>
      </c>
      <c r="P77" s="132">
        <v>0</v>
      </c>
      <c r="Q77" s="132">
        <v>0</v>
      </c>
      <c r="R77" s="132" t="s">
        <v>658</v>
      </c>
    </row>
    <row r="78" spans="1:18" s="166" customFormat="1" ht="18.75" customHeight="1">
      <c r="A78" s="162"/>
      <c r="B78" s="163" t="s">
        <v>197</v>
      </c>
      <c r="C78" s="163" t="s">
        <v>317</v>
      </c>
      <c r="D78" s="155" t="s">
        <v>30</v>
      </c>
      <c r="E78" s="132">
        <v>2</v>
      </c>
      <c r="F78" s="132">
        <v>20</v>
      </c>
      <c r="G78" s="132">
        <v>8</v>
      </c>
      <c r="H78" s="132">
        <v>39</v>
      </c>
      <c r="I78" s="132">
        <v>39</v>
      </c>
      <c r="J78" s="132">
        <v>83</v>
      </c>
      <c r="K78" s="132">
        <v>43</v>
      </c>
      <c r="L78" s="132">
        <v>118</v>
      </c>
      <c r="M78" s="165">
        <f t="shared" si="30"/>
        <v>352</v>
      </c>
      <c r="N78" s="160">
        <f t="shared" si="31"/>
        <v>3.065340909090909</v>
      </c>
      <c r="O78" s="161">
        <f t="shared" si="32"/>
        <v>0.9107894288917671</v>
      </c>
      <c r="P78" s="132">
        <v>0</v>
      </c>
      <c r="Q78" s="132">
        <v>0</v>
      </c>
      <c r="R78" s="132" t="s">
        <v>658</v>
      </c>
    </row>
    <row r="79" spans="1:18" s="166" customFormat="1" ht="18.75" customHeight="1">
      <c r="A79" s="162"/>
      <c r="B79" s="163" t="s">
        <v>587</v>
      </c>
      <c r="C79" s="163" t="s">
        <v>588</v>
      </c>
      <c r="D79" s="155" t="s">
        <v>30</v>
      </c>
      <c r="E79" s="132">
        <v>1</v>
      </c>
      <c r="F79" s="132">
        <v>18</v>
      </c>
      <c r="G79" s="132">
        <v>3</v>
      </c>
      <c r="H79" s="132">
        <v>4</v>
      </c>
      <c r="I79" s="132">
        <v>17</v>
      </c>
      <c r="J79" s="132">
        <v>26</v>
      </c>
      <c r="K79" s="132">
        <v>25</v>
      </c>
      <c r="L79" s="132">
        <v>23</v>
      </c>
      <c r="M79" s="165">
        <f t="shared" si="30"/>
        <v>117</v>
      </c>
      <c r="N79" s="160">
        <f t="shared" si="31"/>
        <v>2.824786324786325</v>
      </c>
      <c r="O79" s="161">
        <f t="shared" si="32"/>
        <v>1.0197122086799475</v>
      </c>
      <c r="P79" s="132">
        <v>20</v>
      </c>
      <c r="Q79" s="132">
        <v>0</v>
      </c>
      <c r="R79" s="132" t="s">
        <v>658</v>
      </c>
    </row>
    <row r="80" spans="1:18" s="166" customFormat="1" ht="18.75" customHeight="1">
      <c r="A80" s="162"/>
      <c r="B80" s="163" t="s">
        <v>589</v>
      </c>
      <c r="C80" s="163" t="s">
        <v>590</v>
      </c>
      <c r="D80" s="155" t="s">
        <v>30</v>
      </c>
      <c r="E80" s="132">
        <v>1</v>
      </c>
      <c r="F80" s="132">
        <v>1</v>
      </c>
      <c r="G80" s="132">
        <v>4</v>
      </c>
      <c r="H80" s="132">
        <v>8</v>
      </c>
      <c r="I80" s="132">
        <v>4</v>
      </c>
      <c r="J80" s="132">
        <v>13</v>
      </c>
      <c r="K80" s="132">
        <v>6</v>
      </c>
      <c r="L80" s="132">
        <v>29</v>
      </c>
      <c r="M80" s="165">
        <f t="shared" si="30"/>
        <v>66</v>
      </c>
      <c r="N80" s="160">
        <f t="shared" si="31"/>
        <v>3.1666666666666665</v>
      </c>
      <c r="O80" s="161">
        <f t="shared" si="32"/>
        <v>0.9508103933174084</v>
      </c>
      <c r="P80" s="132">
        <v>0</v>
      </c>
      <c r="Q80" s="132">
        <v>0</v>
      </c>
      <c r="R80" s="132" t="s">
        <v>658</v>
      </c>
    </row>
    <row r="81" spans="1:18" s="166" customFormat="1" ht="18.75" customHeight="1">
      <c r="A81" s="162"/>
      <c r="B81" s="163" t="s">
        <v>591</v>
      </c>
      <c r="C81" s="163" t="s">
        <v>536</v>
      </c>
      <c r="D81" s="155" t="s">
        <v>30</v>
      </c>
      <c r="E81" s="132">
        <v>0</v>
      </c>
      <c r="F81" s="132">
        <v>17</v>
      </c>
      <c r="G81" s="132">
        <v>7</v>
      </c>
      <c r="H81" s="132">
        <v>7</v>
      </c>
      <c r="I81" s="132">
        <v>3</v>
      </c>
      <c r="J81" s="132">
        <v>16</v>
      </c>
      <c r="K81" s="132">
        <v>13</v>
      </c>
      <c r="L81" s="132">
        <v>68</v>
      </c>
      <c r="M81" s="165">
        <f t="shared" si="30"/>
        <v>131</v>
      </c>
      <c r="N81" s="160">
        <f t="shared" si="31"/>
        <v>3.16412213740458</v>
      </c>
      <c r="O81" s="161">
        <f t="shared" si="32"/>
        <v>1.1024655714476954</v>
      </c>
      <c r="P81" s="132">
        <v>9</v>
      </c>
      <c r="Q81" s="132">
        <v>0</v>
      </c>
      <c r="R81" s="132" t="s">
        <v>658</v>
      </c>
    </row>
    <row r="82" spans="1:18" s="166" customFormat="1" ht="18.75" customHeight="1">
      <c r="A82" s="162"/>
      <c r="B82" s="163" t="s">
        <v>475</v>
      </c>
      <c r="C82" s="163" t="s">
        <v>474</v>
      </c>
      <c r="D82" s="155" t="s">
        <v>30</v>
      </c>
      <c r="E82" s="132">
        <v>0</v>
      </c>
      <c r="F82" s="132">
        <v>0</v>
      </c>
      <c r="G82" s="132">
        <v>1</v>
      </c>
      <c r="H82" s="132">
        <v>1</v>
      </c>
      <c r="I82" s="132">
        <v>0</v>
      </c>
      <c r="J82" s="132">
        <v>2</v>
      </c>
      <c r="K82" s="132">
        <v>5</v>
      </c>
      <c r="L82" s="132">
        <v>36</v>
      </c>
      <c r="M82" s="165">
        <f>SUM(E82:L82)</f>
        <v>45</v>
      </c>
      <c r="N82" s="160">
        <f t="shared" si="28"/>
        <v>3.8</v>
      </c>
      <c r="O82" s="161">
        <f>SQRT((16*L82+12.25*K82+9*J82+6.25*I82+4*H82+2.25*G82+F82)/M82-(N82^2))</f>
        <v>0.5099019513592783</v>
      </c>
      <c r="P82" s="132">
        <v>0</v>
      </c>
      <c r="Q82" s="132">
        <v>0</v>
      </c>
      <c r="R82" s="132" t="s">
        <v>659</v>
      </c>
    </row>
    <row r="83" spans="1:18" s="166" customFormat="1" ht="18.75" customHeight="1">
      <c r="A83" s="162"/>
      <c r="B83" s="163" t="s">
        <v>666</v>
      </c>
      <c r="C83" s="163" t="s">
        <v>536</v>
      </c>
      <c r="D83" s="155" t="s">
        <v>30</v>
      </c>
      <c r="E83" s="132">
        <v>0</v>
      </c>
      <c r="F83" s="132">
        <v>2</v>
      </c>
      <c r="G83" s="132">
        <v>1</v>
      </c>
      <c r="H83" s="132">
        <v>4</v>
      </c>
      <c r="I83" s="132">
        <v>7</v>
      </c>
      <c r="J83" s="132">
        <v>5</v>
      </c>
      <c r="K83" s="132">
        <v>10</v>
      </c>
      <c r="L83" s="132">
        <v>90</v>
      </c>
      <c r="M83" s="165">
        <f aca="true" t="shared" si="33" ref="M83:M92">SUM(E83:L83)</f>
        <v>119</v>
      </c>
      <c r="N83" s="160">
        <f t="shared" si="28"/>
        <v>3.689075630252101</v>
      </c>
      <c r="O83" s="161">
        <f aca="true" t="shared" si="34" ref="O83:O92">SQRT((16*L83+12.25*K83+9*J83+6.25*I83+4*H83+2.25*G83+F83)/M83-(N83^2))</f>
        <v>0.6610139799391693</v>
      </c>
      <c r="P83" s="132">
        <v>21</v>
      </c>
      <c r="Q83" s="132">
        <v>0</v>
      </c>
      <c r="R83" s="132" t="s">
        <v>659</v>
      </c>
    </row>
    <row r="84" spans="1:18" s="166" customFormat="1" ht="18.75" customHeight="1">
      <c r="A84" s="162"/>
      <c r="B84" s="163" t="s">
        <v>667</v>
      </c>
      <c r="C84" s="163" t="s">
        <v>61</v>
      </c>
      <c r="D84" s="155" t="s">
        <v>30</v>
      </c>
      <c r="E84" s="132">
        <v>0</v>
      </c>
      <c r="F84" s="132">
        <v>4</v>
      </c>
      <c r="G84" s="132">
        <v>3</v>
      </c>
      <c r="H84" s="132">
        <v>1</v>
      </c>
      <c r="I84" s="132">
        <v>1</v>
      </c>
      <c r="J84" s="132">
        <v>1</v>
      </c>
      <c r="K84" s="132">
        <v>1</v>
      </c>
      <c r="L84" s="132">
        <v>14</v>
      </c>
      <c r="M84" s="165">
        <f t="shared" si="33"/>
        <v>25</v>
      </c>
      <c r="N84" s="160">
        <f t="shared" si="28"/>
        <v>3.02</v>
      </c>
      <c r="O84" s="161">
        <f t="shared" si="34"/>
        <v>1.2367699866992246</v>
      </c>
      <c r="P84" s="132">
        <v>5</v>
      </c>
      <c r="Q84" s="132">
        <v>0</v>
      </c>
      <c r="R84" s="132" t="s">
        <v>659</v>
      </c>
    </row>
    <row r="85" spans="1:18" s="166" customFormat="1" ht="18.75" customHeight="1">
      <c r="A85" s="162"/>
      <c r="B85" s="163" t="s">
        <v>101</v>
      </c>
      <c r="C85" s="163" t="s">
        <v>241</v>
      </c>
      <c r="D85" s="155" t="s">
        <v>31</v>
      </c>
      <c r="E85" s="132">
        <v>46</v>
      </c>
      <c r="F85" s="132">
        <v>23</v>
      </c>
      <c r="G85" s="132">
        <v>82</v>
      </c>
      <c r="H85" s="132">
        <v>68</v>
      </c>
      <c r="I85" s="132">
        <v>79</v>
      </c>
      <c r="J85" s="132">
        <v>73</v>
      </c>
      <c r="K85" s="132">
        <v>40</v>
      </c>
      <c r="L85" s="132">
        <v>45</v>
      </c>
      <c r="M85" s="165">
        <f>SUM(E85:L85)</f>
        <v>456</v>
      </c>
      <c r="N85" s="160">
        <f>((4*L85)+(3.5*K85)+(3*J85)+(2.5*I85)+(2*H85)+(1.5*G85)+(F85))/M85</f>
        <v>2.2335526315789473</v>
      </c>
      <c r="O85" s="161">
        <f>SQRT((16*L85+12.25*K85+9*J85+6.25*I85+4*H85+2.25*G85+F85)/M85-(N85^2))</f>
        <v>1.1134904862725101</v>
      </c>
      <c r="P85" s="132">
        <v>0</v>
      </c>
      <c r="Q85" s="132">
        <v>8</v>
      </c>
      <c r="R85" s="132" t="s">
        <v>659</v>
      </c>
    </row>
    <row r="86" spans="1:18" s="166" customFormat="1" ht="18.75" customHeight="1">
      <c r="A86" s="162"/>
      <c r="B86" s="163" t="s">
        <v>102</v>
      </c>
      <c r="C86" s="163" t="s">
        <v>318</v>
      </c>
      <c r="D86" s="155" t="s">
        <v>30</v>
      </c>
      <c r="E86" s="132">
        <v>75</v>
      </c>
      <c r="F86" s="132">
        <v>70</v>
      </c>
      <c r="G86" s="132">
        <v>82</v>
      </c>
      <c r="H86" s="132">
        <v>83</v>
      </c>
      <c r="I86" s="132">
        <v>47</v>
      </c>
      <c r="J86" s="132">
        <v>31</v>
      </c>
      <c r="K86" s="132">
        <v>22</v>
      </c>
      <c r="L86" s="132">
        <v>49</v>
      </c>
      <c r="M86" s="165">
        <f>SUM(E86:L86)</f>
        <v>459</v>
      </c>
      <c r="N86" s="160">
        <f>((4*L86)+(3.5*K86)+(3*J86)+(2.5*I86)+(2*H86)+(1.5*G86)+(F86))/M86</f>
        <v>1.8355119825708062</v>
      </c>
      <c r="O86" s="161">
        <f>SQRT((16*L86+12.25*K86+9*J86+6.25*I86+4*H86+2.25*G86+F86)/M86-(N86^2))</f>
        <v>1.2048659104053254</v>
      </c>
      <c r="P86" s="132">
        <v>0</v>
      </c>
      <c r="Q86" s="132">
        <v>5</v>
      </c>
      <c r="R86" s="132" t="s">
        <v>659</v>
      </c>
    </row>
    <row r="87" spans="1:18" s="166" customFormat="1" ht="18.75" customHeight="1">
      <c r="A87" s="162"/>
      <c r="B87" s="163" t="s">
        <v>103</v>
      </c>
      <c r="C87" s="163" t="s">
        <v>316</v>
      </c>
      <c r="D87" s="155" t="s">
        <v>30</v>
      </c>
      <c r="E87" s="132">
        <v>0</v>
      </c>
      <c r="F87" s="132">
        <v>22</v>
      </c>
      <c r="G87" s="132">
        <v>9</v>
      </c>
      <c r="H87" s="132">
        <v>21</v>
      </c>
      <c r="I87" s="132">
        <v>16</v>
      </c>
      <c r="J87" s="132">
        <v>19</v>
      </c>
      <c r="K87" s="132">
        <v>20</v>
      </c>
      <c r="L87" s="132">
        <v>31</v>
      </c>
      <c r="M87" s="165">
        <f>SUM(E87:L87)</f>
        <v>138</v>
      </c>
      <c r="N87" s="160">
        <f>((4*L87)+(3.5*K87)+(3*J87)+(2.5*I87)+(2*H87)+(1.5*G87)+(F87))/M87</f>
        <v>2.670289855072464</v>
      </c>
      <c r="O87" s="161">
        <f>SQRT((16*L87+12.25*K87+9*J87+6.25*I87+4*H87+2.25*G87+F87)/M87-(N87^2))</f>
        <v>1.0572324700339946</v>
      </c>
      <c r="P87" s="132">
        <v>13</v>
      </c>
      <c r="Q87" s="132">
        <v>0</v>
      </c>
      <c r="R87" s="132" t="s">
        <v>659</v>
      </c>
    </row>
    <row r="88" spans="1:18" s="166" customFormat="1" ht="18.75" customHeight="1">
      <c r="A88" s="162"/>
      <c r="B88" s="163" t="s">
        <v>161</v>
      </c>
      <c r="C88" s="163" t="s">
        <v>319</v>
      </c>
      <c r="D88" s="155" t="s">
        <v>30</v>
      </c>
      <c r="E88" s="132">
        <v>0</v>
      </c>
      <c r="F88" s="132">
        <v>3</v>
      </c>
      <c r="G88" s="132">
        <v>0</v>
      </c>
      <c r="H88" s="132">
        <v>4</v>
      </c>
      <c r="I88" s="132">
        <v>12</v>
      </c>
      <c r="J88" s="132">
        <v>6</v>
      </c>
      <c r="K88" s="132">
        <v>5</v>
      </c>
      <c r="L88" s="132">
        <v>81</v>
      </c>
      <c r="M88" s="165">
        <f t="shared" si="33"/>
        <v>111</v>
      </c>
      <c r="N88" s="160">
        <f t="shared" si="28"/>
        <v>3.608108108108108</v>
      </c>
      <c r="O88" s="161">
        <f t="shared" si="34"/>
        <v>0.7364554915372282</v>
      </c>
      <c r="P88" s="132">
        <v>0</v>
      </c>
      <c r="Q88" s="132">
        <v>0</v>
      </c>
      <c r="R88" s="132" t="s">
        <v>659</v>
      </c>
    </row>
    <row r="89" spans="1:18" s="166" customFormat="1" ht="18.75" customHeight="1">
      <c r="A89" s="162"/>
      <c r="B89" s="163" t="s">
        <v>198</v>
      </c>
      <c r="C89" s="163" t="s">
        <v>319</v>
      </c>
      <c r="D89" s="155" t="s">
        <v>30</v>
      </c>
      <c r="E89" s="132">
        <v>4</v>
      </c>
      <c r="F89" s="132">
        <v>23</v>
      </c>
      <c r="G89" s="132">
        <v>9</v>
      </c>
      <c r="H89" s="132">
        <v>20</v>
      </c>
      <c r="I89" s="132">
        <v>25</v>
      </c>
      <c r="J89" s="132">
        <v>37</v>
      </c>
      <c r="K89" s="132">
        <v>35</v>
      </c>
      <c r="L89" s="132">
        <v>200</v>
      </c>
      <c r="M89" s="165">
        <f t="shared" si="33"/>
        <v>353</v>
      </c>
      <c r="N89" s="160">
        <f t="shared" si="28"/>
        <v>3.321529745042493</v>
      </c>
      <c r="O89" s="161">
        <f t="shared" si="34"/>
        <v>0.9911168821306656</v>
      </c>
      <c r="P89" s="132">
        <v>0</v>
      </c>
      <c r="Q89" s="132">
        <v>0</v>
      </c>
      <c r="R89" s="132" t="s">
        <v>659</v>
      </c>
    </row>
    <row r="90" spans="1:18" s="166" customFormat="1" ht="18.75" customHeight="1">
      <c r="A90" s="162"/>
      <c r="B90" s="163" t="s">
        <v>668</v>
      </c>
      <c r="C90" s="163" t="s">
        <v>588</v>
      </c>
      <c r="D90" s="155" t="s">
        <v>30</v>
      </c>
      <c r="E90" s="132">
        <v>23</v>
      </c>
      <c r="F90" s="132">
        <v>5</v>
      </c>
      <c r="G90" s="132">
        <v>13</v>
      </c>
      <c r="H90" s="132">
        <v>12</v>
      </c>
      <c r="I90" s="132">
        <v>5</v>
      </c>
      <c r="J90" s="132">
        <v>12</v>
      </c>
      <c r="K90" s="132">
        <v>22</v>
      </c>
      <c r="L90" s="132">
        <v>33</v>
      </c>
      <c r="M90" s="165">
        <f>SUM(E90:L90)</f>
        <v>125</v>
      </c>
      <c r="N90" s="160">
        <f>((4*L90)+(3.5*K90)+(3*J90)+(2.5*I90)+(2*H90)+(1.5*G90)+(F90))/M90</f>
        <v>2.448</v>
      </c>
      <c r="O90" s="161">
        <f>SQRT((16*L90+12.25*K90+9*J90+6.25*I90+4*H90+2.25*G90+F90)/M90-(N90^2))</f>
        <v>1.4694543204877106</v>
      </c>
      <c r="P90" s="132">
        <v>12</v>
      </c>
      <c r="Q90" s="132">
        <v>0</v>
      </c>
      <c r="R90" s="132" t="s">
        <v>659</v>
      </c>
    </row>
    <row r="91" spans="1:18" s="166" customFormat="1" ht="18.75" customHeight="1">
      <c r="A91" s="162"/>
      <c r="B91" s="163" t="s">
        <v>592</v>
      </c>
      <c r="C91" s="163" t="s">
        <v>593</v>
      </c>
      <c r="D91" s="155" t="s">
        <v>30</v>
      </c>
      <c r="E91" s="132">
        <v>3</v>
      </c>
      <c r="F91" s="132">
        <v>3</v>
      </c>
      <c r="G91" s="132">
        <v>3</v>
      </c>
      <c r="H91" s="132">
        <v>2</v>
      </c>
      <c r="I91" s="132">
        <v>5</v>
      </c>
      <c r="J91" s="132">
        <v>5</v>
      </c>
      <c r="K91" s="132">
        <v>10</v>
      </c>
      <c r="L91" s="132">
        <v>35</v>
      </c>
      <c r="M91" s="165">
        <f t="shared" si="33"/>
        <v>66</v>
      </c>
      <c r="N91" s="160">
        <f t="shared" si="28"/>
        <v>3.242424242424242</v>
      </c>
      <c r="O91" s="161">
        <f t="shared" si="34"/>
        <v>1.1188550162067894</v>
      </c>
      <c r="P91" s="132">
        <v>0</v>
      </c>
      <c r="Q91" s="132">
        <v>0</v>
      </c>
      <c r="R91" s="132" t="s">
        <v>659</v>
      </c>
    </row>
    <row r="92" spans="1:18" s="166" customFormat="1" ht="21.75" customHeight="1">
      <c r="A92" s="159"/>
      <c r="B92" s="163" t="s">
        <v>162</v>
      </c>
      <c r="C92" s="163" t="s">
        <v>61</v>
      </c>
      <c r="D92" s="155" t="s">
        <v>30</v>
      </c>
      <c r="E92" s="132">
        <v>5</v>
      </c>
      <c r="F92" s="132">
        <v>5</v>
      </c>
      <c r="G92" s="132">
        <v>1</v>
      </c>
      <c r="H92" s="132">
        <v>1</v>
      </c>
      <c r="I92" s="132">
        <v>3</v>
      </c>
      <c r="J92" s="132">
        <v>10</v>
      </c>
      <c r="K92" s="132">
        <v>19</v>
      </c>
      <c r="L92" s="132">
        <v>135</v>
      </c>
      <c r="M92" s="165">
        <f t="shared" si="33"/>
        <v>179</v>
      </c>
      <c r="N92" s="160">
        <f t="shared" si="28"/>
        <v>3.6452513966480447</v>
      </c>
      <c r="O92" s="161">
        <f t="shared" si="34"/>
        <v>0.8659398087870673</v>
      </c>
      <c r="P92" s="132">
        <v>8</v>
      </c>
      <c r="Q92" s="132">
        <v>0</v>
      </c>
      <c r="R92" s="132" t="s">
        <v>659</v>
      </c>
    </row>
    <row r="93" spans="1:18" s="1" customFormat="1" ht="23.25">
      <c r="A93" s="185" t="s">
        <v>52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</row>
    <row r="94" spans="1:18" s="1" customFormat="1" ht="23.25">
      <c r="A94" s="185" t="s">
        <v>664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8" s="1" customFormat="1" ht="21" customHeight="1">
      <c r="A95" s="167" t="s">
        <v>104</v>
      </c>
      <c r="B95" s="183" t="s">
        <v>0</v>
      </c>
      <c r="C95" s="183" t="s">
        <v>32</v>
      </c>
      <c r="D95" s="183" t="s">
        <v>29</v>
      </c>
      <c r="E95" s="182" t="s">
        <v>17</v>
      </c>
      <c r="F95" s="182"/>
      <c r="G95" s="182"/>
      <c r="H95" s="182"/>
      <c r="I95" s="182"/>
      <c r="J95" s="182"/>
      <c r="K95" s="182"/>
      <c r="L95" s="182"/>
      <c r="M95" s="16" t="s">
        <v>16</v>
      </c>
      <c r="N95" s="183" t="s">
        <v>20</v>
      </c>
      <c r="O95" s="190" t="s">
        <v>21</v>
      </c>
      <c r="P95" s="117"/>
      <c r="Q95" s="117"/>
      <c r="R95" s="183" t="s">
        <v>3</v>
      </c>
    </row>
    <row r="96" spans="1:18" s="1" customFormat="1" ht="23.25">
      <c r="A96" s="159" t="s">
        <v>105</v>
      </c>
      <c r="B96" s="183"/>
      <c r="C96" s="183"/>
      <c r="D96" s="183"/>
      <c r="E96" s="15">
        <v>0</v>
      </c>
      <c r="F96" s="15">
        <v>1</v>
      </c>
      <c r="G96" s="15">
        <v>1.5</v>
      </c>
      <c r="H96" s="15">
        <v>2</v>
      </c>
      <c r="I96" s="15">
        <v>2.5</v>
      </c>
      <c r="J96" s="15">
        <v>3</v>
      </c>
      <c r="K96" s="15">
        <v>3.5</v>
      </c>
      <c r="L96" s="15">
        <v>4</v>
      </c>
      <c r="M96" s="18" t="s">
        <v>19</v>
      </c>
      <c r="N96" s="183"/>
      <c r="O96" s="190"/>
      <c r="P96" s="118" t="s">
        <v>1</v>
      </c>
      <c r="Q96" s="118" t="s">
        <v>2</v>
      </c>
      <c r="R96" s="183"/>
    </row>
    <row r="97" spans="1:18" s="1" customFormat="1" ht="21" customHeight="1">
      <c r="A97" s="132" t="s">
        <v>476</v>
      </c>
      <c r="B97" s="95" t="s">
        <v>533</v>
      </c>
      <c r="C97" s="163" t="s">
        <v>474</v>
      </c>
      <c r="D97" s="95" t="s">
        <v>30</v>
      </c>
      <c r="E97" s="15">
        <v>2</v>
      </c>
      <c r="F97" s="15">
        <v>1</v>
      </c>
      <c r="G97" s="15">
        <v>2</v>
      </c>
      <c r="H97" s="15">
        <v>3</v>
      </c>
      <c r="I97" s="15">
        <v>6</v>
      </c>
      <c r="J97" s="15">
        <v>17</v>
      </c>
      <c r="K97" s="15">
        <v>16</v>
      </c>
      <c r="L97" s="15">
        <v>10</v>
      </c>
      <c r="M97" s="164">
        <f aca="true" t="shared" si="35" ref="M97:M116">SUM(E97:L97)</f>
        <v>57</v>
      </c>
      <c r="N97" s="19">
        <f aca="true" t="shared" si="36" ref="N97:N116">((4*L97)+(3.5*K97)+(3*J97)+(2.5*I97)+(2*H97)+(1.5*G97)+(F97))/M97</f>
        <v>3.017543859649123</v>
      </c>
      <c r="O97" s="35">
        <f aca="true" t="shared" si="37" ref="O97:O116">SQRT((16*L97+12.25*K97+9*J97+6.25*I97+4*H97+2.25*G97+F97)/M97-(N97^2))</f>
        <v>0.8883500983278714</v>
      </c>
      <c r="P97" s="169">
        <v>0</v>
      </c>
      <c r="Q97" s="169">
        <v>0</v>
      </c>
      <c r="R97" s="15" t="s">
        <v>669</v>
      </c>
    </row>
    <row r="98" spans="1:18" s="1" customFormat="1" ht="21" customHeight="1">
      <c r="A98" s="167" t="s">
        <v>18</v>
      </c>
      <c r="B98" s="95" t="s">
        <v>15</v>
      </c>
      <c r="C98" s="163" t="s">
        <v>260</v>
      </c>
      <c r="D98" s="95" t="s">
        <v>31</v>
      </c>
      <c r="E98" s="15">
        <v>129</v>
      </c>
      <c r="F98" s="15">
        <v>83</v>
      </c>
      <c r="G98" s="15">
        <v>116</v>
      </c>
      <c r="H98" s="15">
        <v>72</v>
      </c>
      <c r="I98" s="15">
        <v>44</v>
      </c>
      <c r="J98" s="15">
        <v>30</v>
      </c>
      <c r="K98" s="15">
        <v>20</v>
      </c>
      <c r="L98" s="15">
        <v>44</v>
      </c>
      <c r="M98" s="164">
        <f t="shared" si="35"/>
        <v>538</v>
      </c>
      <c r="N98" s="19">
        <f t="shared" si="36"/>
        <v>1.5743494423791822</v>
      </c>
      <c r="O98" s="35">
        <f t="shared" si="37"/>
        <v>1.2137119492424426</v>
      </c>
      <c r="P98" s="169">
        <v>8</v>
      </c>
      <c r="Q98" s="169">
        <v>0</v>
      </c>
      <c r="R98" s="15" t="s">
        <v>669</v>
      </c>
    </row>
    <row r="99" spans="1:18" s="1" customFormat="1" ht="21" customHeight="1">
      <c r="A99" s="162"/>
      <c r="B99" s="95" t="s">
        <v>45</v>
      </c>
      <c r="C99" s="163" t="s">
        <v>333</v>
      </c>
      <c r="D99" s="95" t="s">
        <v>30</v>
      </c>
      <c r="E99" s="15">
        <v>10</v>
      </c>
      <c r="F99" s="15">
        <v>83</v>
      </c>
      <c r="G99" s="15">
        <v>161</v>
      </c>
      <c r="H99" s="15">
        <v>132</v>
      </c>
      <c r="I99" s="15">
        <v>67</v>
      </c>
      <c r="J99" s="15">
        <v>38</v>
      </c>
      <c r="K99" s="15">
        <v>23</v>
      </c>
      <c r="L99" s="15">
        <v>20</v>
      </c>
      <c r="M99" s="164">
        <f t="shared" si="35"/>
        <v>534</v>
      </c>
      <c r="N99" s="19">
        <f t="shared" si="36"/>
        <v>1.9297752808988764</v>
      </c>
      <c r="O99" s="35">
        <f t="shared" si="37"/>
        <v>0.8062450220892207</v>
      </c>
      <c r="P99" s="169">
        <v>11</v>
      </c>
      <c r="Q99" s="169">
        <v>1</v>
      </c>
      <c r="R99" s="15" t="s">
        <v>669</v>
      </c>
    </row>
    <row r="100" spans="1:18" s="1" customFormat="1" ht="21" customHeight="1">
      <c r="A100" s="162"/>
      <c r="B100" s="95" t="s">
        <v>163</v>
      </c>
      <c r="C100" s="163" t="s">
        <v>334</v>
      </c>
      <c r="D100" s="95" t="s">
        <v>30</v>
      </c>
      <c r="E100" s="15">
        <v>14</v>
      </c>
      <c r="F100" s="15">
        <v>79</v>
      </c>
      <c r="G100" s="15">
        <v>31</v>
      </c>
      <c r="H100" s="15">
        <v>25</v>
      </c>
      <c r="I100" s="15">
        <v>19</v>
      </c>
      <c r="J100" s="15">
        <v>11</v>
      </c>
      <c r="K100" s="15">
        <v>5</v>
      </c>
      <c r="L100" s="15">
        <v>7</v>
      </c>
      <c r="M100" s="164">
        <f t="shared" si="35"/>
        <v>191</v>
      </c>
      <c r="N100" s="19">
        <f t="shared" si="36"/>
        <v>1.5785340314136125</v>
      </c>
      <c r="O100" s="35">
        <f t="shared" si="37"/>
        <v>0.9261245874393275</v>
      </c>
      <c r="P100" s="169">
        <v>2</v>
      </c>
      <c r="Q100" s="169">
        <v>0</v>
      </c>
      <c r="R100" s="15" t="s">
        <v>669</v>
      </c>
    </row>
    <row r="101" spans="1:18" s="1" customFormat="1" ht="21" customHeight="1">
      <c r="A101" s="162"/>
      <c r="B101" s="95" t="s">
        <v>205</v>
      </c>
      <c r="C101" s="163" t="s">
        <v>335</v>
      </c>
      <c r="D101" s="95" t="s">
        <v>30</v>
      </c>
      <c r="E101" s="15">
        <v>1</v>
      </c>
      <c r="F101" s="15">
        <v>0</v>
      </c>
      <c r="G101" s="15">
        <v>4</v>
      </c>
      <c r="H101" s="15">
        <v>12</v>
      </c>
      <c r="I101" s="15">
        <v>17</v>
      </c>
      <c r="J101" s="15">
        <v>21</v>
      </c>
      <c r="K101" s="15">
        <v>22</v>
      </c>
      <c r="L101" s="15">
        <v>66</v>
      </c>
      <c r="M101" s="164">
        <f t="shared" si="35"/>
        <v>143</v>
      </c>
      <c r="N101" s="19">
        <f t="shared" si="36"/>
        <v>3.332167832167832</v>
      </c>
      <c r="O101" s="35">
        <f t="shared" si="37"/>
        <v>0.7932055350181403</v>
      </c>
      <c r="P101" s="169">
        <v>0</v>
      </c>
      <c r="Q101" s="169">
        <v>0</v>
      </c>
      <c r="R101" s="15" t="s">
        <v>669</v>
      </c>
    </row>
    <row r="102" spans="1:18" s="1" customFormat="1" ht="21" customHeight="1">
      <c r="A102" s="162"/>
      <c r="B102" s="95" t="s">
        <v>206</v>
      </c>
      <c r="C102" s="163" t="s">
        <v>335</v>
      </c>
      <c r="D102" s="95" t="s">
        <v>30</v>
      </c>
      <c r="E102" s="15">
        <v>2</v>
      </c>
      <c r="F102" s="15">
        <v>0</v>
      </c>
      <c r="G102" s="15">
        <v>2</v>
      </c>
      <c r="H102" s="15">
        <v>14</v>
      </c>
      <c r="I102" s="15">
        <v>26</v>
      </c>
      <c r="J102" s="15">
        <v>79</v>
      </c>
      <c r="K102" s="15">
        <v>105</v>
      </c>
      <c r="L102" s="15">
        <v>170</v>
      </c>
      <c r="M102" s="164">
        <f t="shared" si="35"/>
        <v>398</v>
      </c>
      <c r="N102" s="19">
        <f t="shared" si="36"/>
        <v>3.4685929648241207</v>
      </c>
      <c r="O102" s="35">
        <f t="shared" si="37"/>
        <v>0.6176983783236528</v>
      </c>
      <c r="P102" s="169">
        <v>0</v>
      </c>
      <c r="Q102" s="169">
        <v>0</v>
      </c>
      <c r="R102" s="15" t="s">
        <v>669</v>
      </c>
    </row>
    <row r="103" spans="1:18" s="1" customFormat="1" ht="21" customHeight="1">
      <c r="A103" s="162"/>
      <c r="B103" s="95" t="s">
        <v>674</v>
      </c>
      <c r="C103" s="163" t="s">
        <v>588</v>
      </c>
      <c r="D103" s="95" t="s">
        <v>30</v>
      </c>
      <c r="E103" s="15">
        <v>6</v>
      </c>
      <c r="F103" s="15">
        <v>9</v>
      </c>
      <c r="G103" s="15">
        <v>3</v>
      </c>
      <c r="H103" s="15">
        <v>5</v>
      </c>
      <c r="I103" s="15">
        <v>6</v>
      </c>
      <c r="J103" s="15">
        <v>11</v>
      </c>
      <c r="K103" s="15">
        <v>23</v>
      </c>
      <c r="L103" s="15">
        <v>107</v>
      </c>
      <c r="M103" s="164">
        <f t="shared" si="35"/>
        <v>170</v>
      </c>
      <c r="N103" s="19">
        <f t="shared" si="36"/>
        <v>3.411764705882353</v>
      </c>
      <c r="O103" s="35">
        <f t="shared" si="37"/>
        <v>1.0493036082486977</v>
      </c>
      <c r="P103" s="169">
        <v>0</v>
      </c>
      <c r="Q103" s="169">
        <v>0</v>
      </c>
      <c r="R103" s="15" t="s">
        <v>669</v>
      </c>
    </row>
    <row r="104" spans="1:18" s="1" customFormat="1" ht="21" customHeight="1">
      <c r="A104" s="162"/>
      <c r="B104" s="95" t="s">
        <v>164</v>
      </c>
      <c r="C104" s="163" t="s">
        <v>332</v>
      </c>
      <c r="D104" s="95" t="s">
        <v>30</v>
      </c>
      <c r="E104" s="15">
        <v>2</v>
      </c>
      <c r="F104" s="15">
        <v>2</v>
      </c>
      <c r="G104" s="15">
        <v>10</v>
      </c>
      <c r="H104" s="15">
        <v>8</v>
      </c>
      <c r="I104" s="15">
        <v>10</v>
      </c>
      <c r="J104" s="15">
        <v>10</v>
      </c>
      <c r="K104" s="15">
        <v>11</v>
      </c>
      <c r="L104" s="15">
        <v>20</v>
      </c>
      <c r="M104" s="164">
        <f t="shared" si="35"/>
        <v>73</v>
      </c>
      <c r="N104" s="19">
        <f t="shared" si="36"/>
        <v>2.828767123287671</v>
      </c>
      <c r="O104" s="35">
        <f t="shared" si="37"/>
        <v>1.0442903406770787</v>
      </c>
      <c r="P104" s="169">
        <v>0</v>
      </c>
      <c r="Q104" s="169">
        <v>0</v>
      </c>
      <c r="R104" s="15" t="s">
        <v>669</v>
      </c>
    </row>
    <row r="105" spans="1:18" s="1" customFormat="1" ht="21" customHeight="1">
      <c r="A105" s="162"/>
      <c r="B105" s="95" t="s">
        <v>415</v>
      </c>
      <c r="C105" s="163" t="s">
        <v>61</v>
      </c>
      <c r="D105" s="95" t="s">
        <v>30</v>
      </c>
      <c r="E105" s="15">
        <v>4</v>
      </c>
      <c r="F105" s="15">
        <v>5</v>
      </c>
      <c r="G105" s="15">
        <v>2</v>
      </c>
      <c r="H105" s="15">
        <v>12</v>
      </c>
      <c r="I105" s="15">
        <v>15</v>
      </c>
      <c r="J105" s="15">
        <v>15</v>
      </c>
      <c r="K105" s="15">
        <v>18</v>
      </c>
      <c r="L105" s="15">
        <v>137</v>
      </c>
      <c r="M105" s="164">
        <f t="shared" si="35"/>
        <v>208</v>
      </c>
      <c r="N105" s="19">
        <f t="shared" si="36"/>
        <v>3.487980769230769</v>
      </c>
      <c r="O105" s="35">
        <f t="shared" si="37"/>
        <v>0.8993051589204563</v>
      </c>
      <c r="P105" s="169">
        <v>4</v>
      </c>
      <c r="Q105" s="169">
        <v>0</v>
      </c>
      <c r="R105" s="15" t="s">
        <v>669</v>
      </c>
    </row>
    <row r="106" spans="1:18" s="1" customFormat="1" ht="21" customHeight="1">
      <c r="A106" s="162"/>
      <c r="B106" s="95" t="s">
        <v>591</v>
      </c>
      <c r="C106" s="163" t="s">
        <v>536</v>
      </c>
      <c r="D106" s="95" t="s">
        <v>30</v>
      </c>
      <c r="E106" s="15">
        <v>16</v>
      </c>
      <c r="F106" s="15">
        <v>74</v>
      </c>
      <c r="G106" s="15">
        <v>14</v>
      </c>
      <c r="H106" s="15">
        <v>20</v>
      </c>
      <c r="I106" s="15">
        <v>19</v>
      </c>
      <c r="J106" s="15">
        <v>41</v>
      </c>
      <c r="K106" s="15">
        <v>35</v>
      </c>
      <c r="L106" s="15">
        <v>125</v>
      </c>
      <c r="M106" s="164">
        <f t="shared" si="35"/>
        <v>344</v>
      </c>
      <c r="N106" s="19">
        <f t="shared" si="36"/>
        <v>2.697674418604651</v>
      </c>
      <c r="O106" s="35">
        <f t="shared" si="37"/>
        <v>1.3190885458039479</v>
      </c>
      <c r="P106" s="169">
        <v>1</v>
      </c>
      <c r="Q106" s="169">
        <v>0</v>
      </c>
      <c r="R106" s="15" t="s">
        <v>669</v>
      </c>
    </row>
    <row r="107" spans="1:18" s="1" customFormat="1" ht="21" customHeight="1">
      <c r="A107" s="168"/>
      <c r="B107" s="95" t="s">
        <v>534</v>
      </c>
      <c r="C107" s="163" t="s">
        <v>474</v>
      </c>
      <c r="D107" s="95" t="s">
        <v>30</v>
      </c>
      <c r="E107" s="15">
        <v>5</v>
      </c>
      <c r="F107" s="15">
        <v>2</v>
      </c>
      <c r="G107" s="15">
        <v>8</v>
      </c>
      <c r="H107" s="15">
        <v>12</v>
      </c>
      <c r="I107" s="15">
        <v>10</v>
      </c>
      <c r="J107" s="15">
        <v>9</v>
      </c>
      <c r="K107" s="15">
        <v>4</v>
      </c>
      <c r="L107" s="15">
        <v>6</v>
      </c>
      <c r="M107" s="164">
        <f t="shared" si="35"/>
        <v>56</v>
      </c>
      <c r="N107" s="19">
        <f t="shared" si="36"/>
        <v>2.2857142857142856</v>
      </c>
      <c r="O107" s="35">
        <f t="shared" si="37"/>
        <v>1.068448235832257</v>
      </c>
      <c r="P107" s="170">
        <v>0</v>
      </c>
      <c r="Q107" s="170">
        <v>2</v>
      </c>
      <c r="R107" s="15" t="s">
        <v>670</v>
      </c>
    </row>
    <row r="108" spans="1:18" s="1" customFormat="1" ht="21" customHeight="1">
      <c r="A108" s="162"/>
      <c r="B108" s="95" t="s">
        <v>165</v>
      </c>
      <c r="C108" s="163" t="s">
        <v>261</v>
      </c>
      <c r="D108" s="95" t="s">
        <v>31</v>
      </c>
      <c r="E108" s="15">
        <v>47</v>
      </c>
      <c r="F108" s="15">
        <v>23</v>
      </c>
      <c r="G108" s="15">
        <v>68</v>
      </c>
      <c r="H108" s="15">
        <v>155</v>
      </c>
      <c r="I108" s="15">
        <v>105</v>
      </c>
      <c r="J108" s="15">
        <v>52</v>
      </c>
      <c r="K108" s="15">
        <v>27</v>
      </c>
      <c r="L108" s="15">
        <v>53</v>
      </c>
      <c r="M108" s="164">
        <f t="shared" si="35"/>
        <v>530</v>
      </c>
      <c r="N108" s="19">
        <f t="shared" si="36"/>
        <v>2.188679245283019</v>
      </c>
      <c r="O108" s="35">
        <f t="shared" si="37"/>
        <v>1.028033546431297</v>
      </c>
      <c r="P108" s="170">
        <v>2</v>
      </c>
      <c r="Q108" s="170">
        <v>14</v>
      </c>
      <c r="R108" s="15" t="s">
        <v>670</v>
      </c>
    </row>
    <row r="109" spans="1:18" s="1" customFormat="1" ht="21" customHeight="1">
      <c r="A109" s="162"/>
      <c r="B109" s="95" t="s">
        <v>166</v>
      </c>
      <c r="C109" s="163" t="s">
        <v>337</v>
      </c>
      <c r="D109" s="95" t="s">
        <v>30</v>
      </c>
      <c r="E109" s="15">
        <v>85</v>
      </c>
      <c r="F109" s="15">
        <v>111</v>
      </c>
      <c r="G109" s="15">
        <v>121</v>
      </c>
      <c r="H109" s="15">
        <v>108</v>
      </c>
      <c r="I109" s="15">
        <v>51</v>
      </c>
      <c r="J109" s="15">
        <v>26</v>
      </c>
      <c r="K109" s="15">
        <v>20</v>
      </c>
      <c r="L109" s="15">
        <v>13</v>
      </c>
      <c r="M109" s="164">
        <f t="shared" si="35"/>
        <v>535</v>
      </c>
      <c r="N109" s="19">
        <f t="shared" si="36"/>
        <v>1.5626168224299066</v>
      </c>
      <c r="O109" s="35">
        <f t="shared" si="37"/>
        <v>0.9807991557990204</v>
      </c>
      <c r="P109" s="169">
        <v>0</v>
      </c>
      <c r="Q109" s="169">
        <v>11</v>
      </c>
      <c r="R109" s="15" t="s">
        <v>670</v>
      </c>
    </row>
    <row r="110" spans="1:18" s="1" customFormat="1" ht="21" customHeight="1">
      <c r="A110" s="162"/>
      <c r="B110" s="95" t="s">
        <v>167</v>
      </c>
      <c r="C110" s="163" t="s">
        <v>338</v>
      </c>
      <c r="D110" s="95" t="s">
        <v>30</v>
      </c>
      <c r="E110" s="15">
        <v>31</v>
      </c>
      <c r="F110" s="15">
        <v>39</v>
      </c>
      <c r="G110" s="15">
        <v>37</v>
      </c>
      <c r="H110" s="15">
        <v>38</v>
      </c>
      <c r="I110" s="15">
        <v>14</v>
      </c>
      <c r="J110" s="15">
        <v>11</v>
      </c>
      <c r="K110" s="15">
        <v>14</v>
      </c>
      <c r="L110" s="15">
        <v>7</v>
      </c>
      <c r="M110" s="164">
        <f t="shared" si="35"/>
        <v>191</v>
      </c>
      <c r="N110" s="19">
        <f t="shared" si="36"/>
        <v>1.6518324607329844</v>
      </c>
      <c r="O110" s="35">
        <f t="shared" si="37"/>
        <v>1.0807619443279621</v>
      </c>
      <c r="P110" s="170">
        <v>0</v>
      </c>
      <c r="Q110" s="170">
        <v>2</v>
      </c>
      <c r="R110" s="15" t="s">
        <v>670</v>
      </c>
    </row>
    <row r="111" spans="1:18" s="1" customFormat="1" ht="21" customHeight="1">
      <c r="A111" s="162"/>
      <c r="B111" s="163" t="s">
        <v>207</v>
      </c>
      <c r="C111" s="163" t="s">
        <v>339</v>
      </c>
      <c r="D111" s="95" t="s">
        <v>30</v>
      </c>
      <c r="E111" s="15">
        <v>8</v>
      </c>
      <c r="F111" s="15">
        <v>18</v>
      </c>
      <c r="G111" s="15">
        <v>4</v>
      </c>
      <c r="H111" s="15">
        <v>7</v>
      </c>
      <c r="I111" s="15">
        <v>15</v>
      </c>
      <c r="J111" s="15">
        <v>8</v>
      </c>
      <c r="K111" s="15">
        <v>3</v>
      </c>
      <c r="L111" s="15">
        <v>85</v>
      </c>
      <c r="M111" s="164">
        <f t="shared" si="35"/>
        <v>148</v>
      </c>
      <c r="N111" s="19">
        <f t="shared" si="36"/>
        <v>3.0405405405405403</v>
      </c>
      <c r="O111" s="35">
        <f t="shared" si="37"/>
        <v>1.2977547053983247</v>
      </c>
      <c r="P111" s="18">
        <v>0</v>
      </c>
      <c r="Q111" s="18">
        <v>0</v>
      </c>
      <c r="R111" s="15" t="s">
        <v>670</v>
      </c>
    </row>
    <row r="112" spans="1:18" s="1" customFormat="1" ht="21" customHeight="1">
      <c r="A112" s="162"/>
      <c r="B112" s="163" t="s">
        <v>208</v>
      </c>
      <c r="C112" s="163" t="s">
        <v>339</v>
      </c>
      <c r="D112" s="95" t="s">
        <v>30</v>
      </c>
      <c r="E112" s="15">
        <v>3</v>
      </c>
      <c r="F112" s="15">
        <v>20</v>
      </c>
      <c r="G112" s="15">
        <v>24</v>
      </c>
      <c r="H112" s="15">
        <v>9</v>
      </c>
      <c r="I112" s="15">
        <v>25</v>
      </c>
      <c r="J112" s="15">
        <v>32</v>
      </c>
      <c r="K112" s="15">
        <v>51</v>
      </c>
      <c r="L112" s="15">
        <v>234</v>
      </c>
      <c r="M112" s="164">
        <f t="shared" si="35"/>
        <v>398</v>
      </c>
      <c r="N112" s="19">
        <f t="shared" si="36"/>
        <v>3.3844221105527637</v>
      </c>
      <c r="O112" s="35">
        <f t="shared" si="37"/>
        <v>0.9565739444862162</v>
      </c>
      <c r="P112" s="15">
        <v>0</v>
      </c>
      <c r="Q112" s="15">
        <v>0</v>
      </c>
      <c r="R112" s="15" t="s">
        <v>670</v>
      </c>
    </row>
    <row r="113" spans="1:18" s="1" customFormat="1" ht="21" customHeight="1">
      <c r="A113" s="162"/>
      <c r="B113" s="163" t="s">
        <v>668</v>
      </c>
      <c r="C113" s="163" t="s">
        <v>588</v>
      </c>
      <c r="D113" s="95" t="s">
        <v>30</v>
      </c>
      <c r="E113" s="15">
        <v>19</v>
      </c>
      <c r="F113" s="15">
        <v>8</v>
      </c>
      <c r="G113" s="15">
        <v>2</v>
      </c>
      <c r="H113" s="15">
        <v>5</v>
      </c>
      <c r="I113" s="15">
        <v>5</v>
      </c>
      <c r="J113" s="15">
        <v>5</v>
      </c>
      <c r="K113" s="15">
        <v>11</v>
      </c>
      <c r="L113" s="15">
        <v>117</v>
      </c>
      <c r="M113" s="164">
        <f t="shared" si="35"/>
        <v>172</v>
      </c>
      <c r="N113" s="19">
        <f t="shared" si="36"/>
        <v>3.2267441860465116</v>
      </c>
      <c r="O113" s="35">
        <f t="shared" si="37"/>
        <v>1.3738779285170126</v>
      </c>
      <c r="P113" s="18">
        <v>0</v>
      </c>
      <c r="Q113" s="18">
        <v>0</v>
      </c>
      <c r="R113" s="15" t="s">
        <v>670</v>
      </c>
    </row>
    <row r="114" spans="1:18" s="1" customFormat="1" ht="21" customHeight="1">
      <c r="A114" s="162"/>
      <c r="B114" s="163" t="s">
        <v>168</v>
      </c>
      <c r="C114" s="163" t="s">
        <v>336</v>
      </c>
      <c r="D114" s="95" t="s">
        <v>30</v>
      </c>
      <c r="E114" s="15">
        <v>3</v>
      </c>
      <c r="F114" s="15">
        <v>1</v>
      </c>
      <c r="G114" s="15">
        <v>7</v>
      </c>
      <c r="H114" s="15">
        <v>7</v>
      </c>
      <c r="I114" s="15">
        <v>10</v>
      </c>
      <c r="J114" s="15">
        <v>10</v>
      </c>
      <c r="K114" s="15">
        <v>9</v>
      </c>
      <c r="L114" s="15">
        <v>16</v>
      </c>
      <c r="M114" s="164">
        <f t="shared" si="35"/>
        <v>63</v>
      </c>
      <c r="N114" s="19">
        <f t="shared" si="36"/>
        <v>2.7936507936507935</v>
      </c>
      <c r="O114" s="35">
        <f t="shared" si="37"/>
        <v>1.067688947015345</v>
      </c>
      <c r="P114" s="18">
        <v>10</v>
      </c>
      <c r="Q114" s="18">
        <v>0</v>
      </c>
      <c r="R114" s="15" t="s">
        <v>670</v>
      </c>
    </row>
    <row r="115" spans="1:18" s="45" customFormat="1" ht="21" customHeight="1">
      <c r="A115" s="162"/>
      <c r="B115" s="163" t="s">
        <v>535</v>
      </c>
      <c r="C115" s="163" t="s">
        <v>61</v>
      </c>
      <c r="D115" s="95" t="s">
        <v>30</v>
      </c>
      <c r="E115" s="15">
        <v>8</v>
      </c>
      <c r="F115" s="15">
        <v>18</v>
      </c>
      <c r="G115" s="15">
        <v>0</v>
      </c>
      <c r="H115" s="15">
        <v>4</v>
      </c>
      <c r="I115" s="15">
        <v>9</v>
      </c>
      <c r="J115" s="15">
        <v>22</v>
      </c>
      <c r="K115" s="15">
        <v>22</v>
      </c>
      <c r="L115" s="15">
        <v>119</v>
      </c>
      <c r="M115" s="164">
        <f t="shared" si="35"/>
        <v>202</v>
      </c>
      <c r="N115" s="19">
        <f t="shared" si="36"/>
        <v>3.3044554455445545</v>
      </c>
      <c r="O115" s="35">
        <f t="shared" si="37"/>
        <v>1.1258132156489162</v>
      </c>
      <c r="P115" s="15">
        <v>10</v>
      </c>
      <c r="Q115" s="15">
        <v>0</v>
      </c>
      <c r="R115" s="15" t="s">
        <v>670</v>
      </c>
    </row>
    <row r="116" spans="1:18" s="45" customFormat="1" ht="21" customHeight="1">
      <c r="A116" s="159"/>
      <c r="B116" s="163" t="s">
        <v>666</v>
      </c>
      <c r="C116" s="163" t="s">
        <v>536</v>
      </c>
      <c r="D116" s="95" t="s">
        <v>30</v>
      </c>
      <c r="E116" s="15">
        <v>5</v>
      </c>
      <c r="F116" s="15">
        <v>38</v>
      </c>
      <c r="G116" s="15">
        <v>11</v>
      </c>
      <c r="H116" s="15">
        <v>26</v>
      </c>
      <c r="I116" s="15">
        <v>27</v>
      </c>
      <c r="J116" s="15">
        <v>34</v>
      </c>
      <c r="K116" s="15">
        <v>21</v>
      </c>
      <c r="L116" s="15">
        <v>161</v>
      </c>
      <c r="M116" s="164">
        <f t="shared" si="35"/>
        <v>323</v>
      </c>
      <c r="N116" s="19">
        <f t="shared" si="36"/>
        <v>3.0758513931888545</v>
      </c>
      <c r="O116" s="35">
        <f t="shared" si="37"/>
        <v>1.1388055782699167</v>
      </c>
      <c r="P116" s="15">
        <v>22</v>
      </c>
      <c r="Q116" s="15">
        <v>0</v>
      </c>
      <c r="R116" s="15" t="s">
        <v>670</v>
      </c>
    </row>
    <row r="117" spans="1:18" s="1" customFormat="1" ht="26.25">
      <c r="A117" s="184" t="s">
        <v>52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</row>
    <row r="118" spans="1:18" s="1" customFormat="1" ht="26.25">
      <c r="A118" s="184" t="s">
        <v>664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</row>
    <row r="119" spans="1:18" s="17" customFormat="1" ht="21.75">
      <c r="A119" s="16" t="s">
        <v>104</v>
      </c>
      <c r="B119" s="183" t="s">
        <v>0</v>
      </c>
      <c r="C119" s="183" t="s">
        <v>32</v>
      </c>
      <c r="D119" s="183" t="s">
        <v>29</v>
      </c>
      <c r="E119" s="182" t="s">
        <v>17</v>
      </c>
      <c r="F119" s="182"/>
      <c r="G119" s="182"/>
      <c r="H119" s="182"/>
      <c r="I119" s="182"/>
      <c r="J119" s="182"/>
      <c r="K119" s="182"/>
      <c r="L119" s="182"/>
      <c r="M119" s="16" t="s">
        <v>16</v>
      </c>
      <c r="N119" s="183" t="s">
        <v>20</v>
      </c>
      <c r="O119" s="190" t="s">
        <v>21</v>
      </c>
      <c r="P119" s="117"/>
      <c r="Q119" s="117"/>
      <c r="R119" s="183" t="s">
        <v>3</v>
      </c>
    </row>
    <row r="120" spans="1:18" s="17" customFormat="1" ht="19.5" customHeight="1">
      <c r="A120" s="18" t="s">
        <v>105</v>
      </c>
      <c r="B120" s="183"/>
      <c r="C120" s="183"/>
      <c r="D120" s="183"/>
      <c r="E120" s="15">
        <v>0</v>
      </c>
      <c r="F120" s="15">
        <v>1</v>
      </c>
      <c r="G120" s="15">
        <v>1.5</v>
      </c>
      <c r="H120" s="15">
        <v>2</v>
      </c>
      <c r="I120" s="15">
        <v>2.5</v>
      </c>
      <c r="J120" s="15">
        <v>3</v>
      </c>
      <c r="K120" s="15">
        <v>3.5</v>
      </c>
      <c r="L120" s="15">
        <v>4</v>
      </c>
      <c r="M120" s="18" t="s">
        <v>19</v>
      </c>
      <c r="N120" s="183"/>
      <c r="O120" s="190"/>
      <c r="P120" s="118" t="s">
        <v>1</v>
      </c>
      <c r="Q120" s="118" t="s">
        <v>2</v>
      </c>
      <c r="R120" s="183"/>
    </row>
    <row r="121" spans="1:18" s="17" customFormat="1" ht="21.75">
      <c r="A121" s="15" t="s">
        <v>537</v>
      </c>
      <c r="B121" s="163" t="s">
        <v>597</v>
      </c>
      <c r="C121" s="163" t="s">
        <v>474</v>
      </c>
      <c r="D121" s="95" t="s">
        <v>30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51</v>
      </c>
      <c r="M121" s="164">
        <f aca="true" t="shared" si="38" ref="M121:M138">SUM(E121:L121)</f>
        <v>52</v>
      </c>
      <c r="N121" s="19">
        <f aca="true" t="shared" si="39" ref="N121:N138">((4*L121)+(3.5*K121)+(3*J121)+(2.5*I121)+(2*H121)+(1.5*G121)+(F121))/M121</f>
        <v>3.923076923076923</v>
      </c>
      <c r="O121" s="35">
        <f aca="true" t="shared" si="40" ref="O121:O138">SQRT((16*L121+12.25*K121+9*J121+6.25*I121+4*H121+2.25*G121+F121)/M121-(N121^2))</f>
        <v>0.5493406483494504</v>
      </c>
      <c r="P121" s="15">
        <v>0</v>
      </c>
      <c r="Q121" s="15">
        <v>0</v>
      </c>
      <c r="R121" s="15" t="s">
        <v>675</v>
      </c>
    </row>
    <row r="122" spans="1:18" s="17" customFormat="1" ht="21.75">
      <c r="A122" s="20"/>
      <c r="B122" s="163" t="s">
        <v>220</v>
      </c>
      <c r="C122" s="163" t="s">
        <v>279</v>
      </c>
      <c r="D122" s="95" t="s">
        <v>31</v>
      </c>
      <c r="E122" s="15">
        <v>16</v>
      </c>
      <c r="F122" s="15">
        <v>6</v>
      </c>
      <c r="G122" s="15">
        <v>24</v>
      </c>
      <c r="H122" s="15">
        <v>66</v>
      </c>
      <c r="I122" s="15">
        <v>95</v>
      </c>
      <c r="J122" s="15">
        <v>113</v>
      </c>
      <c r="K122" s="15">
        <v>89</v>
      </c>
      <c r="L122" s="15">
        <v>94</v>
      </c>
      <c r="M122" s="164">
        <f t="shared" si="38"/>
        <v>503</v>
      </c>
      <c r="N122" s="19">
        <f t="shared" si="39"/>
        <v>2.8588469184890655</v>
      </c>
      <c r="O122" s="35">
        <f t="shared" si="40"/>
        <v>0.9115758003516375</v>
      </c>
      <c r="P122" s="15">
        <v>7</v>
      </c>
      <c r="Q122" s="15">
        <v>0</v>
      </c>
      <c r="R122" s="15" t="s">
        <v>675</v>
      </c>
    </row>
    <row r="123" spans="1:18" s="17" customFormat="1" ht="21.75">
      <c r="A123" s="20"/>
      <c r="B123" s="163" t="s">
        <v>694</v>
      </c>
      <c r="C123" s="163" t="s">
        <v>695</v>
      </c>
      <c r="D123" s="95" t="s">
        <v>30</v>
      </c>
      <c r="E123" s="15">
        <v>27</v>
      </c>
      <c r="F123" s="15">
        <v>73</v>
      </c>
      <c r="G123" s="15">
        <v>61</v>
      </c>
      <c r="H123" s="15">
        <v>78</v>
      </c>
      <c r="I123" s="15">
        <v>86</v>
      </c>
      <c r="J123" s="15">
        <v>71</v>
      </c>
      <c r="K123" s="15">
        <v>37</v>
      </c>
      <c r="L123" s="15">
        <v>73</v>
      </c>
      <c r="M123" s="164">
        <f t="shared" si="38"/>
        <v>506</v>
      </c>
      <c r="N123" s="19">
        <f t="shared" si="39"/>
        <v>2.3122529644268774</v>
      </c>
      <c r="O123" s="35">
        <f t="shared" si="40"/>
        <v>1.1021574527414426</v>
      </c>
      <c r="P123" s="15">
        <v>4</v>
      </c>
      <c r="Q123" s="15">
        <v>0</v>
      </c>
      <c r="R123" s="15" t="s">
        <v>675</v>
      </c>
    </row>
    <row r="124" spans="1:18" s="17" customFormat="1" ht="21.75">
      <c r="A124" s="20"/>
      <c r="B124" s="163" t="s">
        <v>221</v>
      </c>
      <c r="C124" s="163" t="s">
        <v>355</v>
      </c>
      <c r="D124" s="95" t="s">
        <v>30</v>
      </c>
      <c r="E124" s="15">
        <v>6</v>
      </c>
      <c r="F124" s="15">
        <v>10</v>
      </c>
      <c r="G124" s="15">
        <v>21</v>
      </c>
      <c r="H124" s="15">
        <v>36</v>
      </c>
      <c r="I124" s="15">
        <v>35</v>
      </c>
      <c r="J124" s="15">
        <v>22</v>
      </c>
      <c r="K124" s="15">
        <v>16</v>
      </c>
      <c r="L124" s="15">
        <v>20</v>
      </c>
      <c r="M124" s="164">
        <f t="shared" si="38"/>
        <v>166</v>
      </c>
      <c r="N124" s="19">
        <f t="shared" si="39"/>
        <v>2.427710843373494</v>
      </c>
      <c r="O124" s="35">
        <f t="shared" si="40"/>
        <v>0.9682692611931751</v>
      </c>
      <c r="P124" s="15">
        <v>5</v>
      </c>
      <c r="Q124" s="15">
        <v>0</v>
      </c>
      <c r="R124" s="15" t="s">
        <v>675</v>
      </c>
    </row>
    <row r="125" spans="1:18" s="17" customFormat="1" ht="20.25" customHeight="1">
      <c r="A125" s="20"/>
      <c r="B125" s="163" t="s">
        <v>356</v>
      </c>
      <c r="C125" s="163" t="s">
        <v>357</v>
      </c>
      <c r="D125" s="95" t="s">
        <v>30</v>
      </c>
      <c r="E125" s="15">
        <v>3</v>
      </c>
      <c r="F125" s="15">
        <v>12</v>
      </c>
      <c r="G125" s="15">
        <v>3</v>
      </c>
      <c r="H125" s="15">
        <v>8</v>
      </c>
      <c r="I125" s="15">
        <v>10</v>
      </c>
      <c r="J125" s="15">
        <v>8</v>
      </c>
      <c r="K125" s="15">
        <v>11</v>
      </c>
      <c r="L125" s="15">
        <v>77</v>
      </c>
      <c r="M125" s="164">
        <f t="shared" si="38"/>
        <v>132</v>
      </c>
      <c r="N125" s="19">
        <f t="shared" si="39"/>
        <v>3.242424242424242</v>
      </c>
      <c r="O125" s="35">
        <f t="shared" si="40"/>
        <v>1.1154643829882411</v>
      </c>
      <c r="P125" s="15">
        <v>0</v>
      </c>
      <c r="Q125" s="15">
        <v>0</v>
      </c>
      <c r="R125" s="15" t="s">
        <v>675</v>
      </c>
    </row>
    <row r="126" spans="1:18" s="17" customFormat="1" ht="21.75">
      <c r="A126" s="20"/>
      <c r="B126" s="163" t="s">
        <v>696</v>
      </c>
      <c r="C126" s="163" t="s">
        <v>357</v>
      </c>
      <c r="D126" s="95" t="s">
        <v>30</v>
      </c>
      <c r="E126" s="15">
        <v>7</v>
      </c>
      <c r="F126" s="15">
        <v>9</v>
      </c>
      <c r="G126" s="15">
        <v>3</v>
      </c>
      <c r="H126" s="15">
        <v>6</v>
      </c>
      <c r="I126" s="15">
        <v>4</v>
      </c>
      <c r="J126" s="15">
        <v>10</v>
      </c>
      <c r="K126" s="15">
        <v>28</v>
      </c>
      <c r="L126" s="15">
        <v>307</v>
      </c>
      <c r="M126" s="164">
        <f t="shared" si="38"/>
        <v>374</v>
      </c>
      <c r="N126" s="19">
        <f t="shared" si="39"/>
        <v>3.7205882352941178</v>
      </c>
      <c r="O126" s="35">
        <f t="shared" si="40"/>
        <v>0.7885400280926589</v>
      </c>
      <c r="P126" s="15">
        <v>1</v>
      </c>
      <c r="Q126" s="15">
        <v>0</v>
      </c>
      <c r="R126" s="15" t="s">
        <v>675</v>
      </c>
    </row>
    <row r="127" spans="1:18" s="17" customFormat="1" ht="21.75">
      <c r="A127" s="20"/>
      <c r="B127" s="163" t="s">
        <v>674</v>
      </c>
      <c r="C127" s="163" t="s">
        <v>588</v>
      </c>
      <c r="D127" s="95" t="s">
        <v>30</v>
      </c>
      <c r="E127" s="15">
        <v>7</v>
      </c>
      <c r="F127" s="15">
        <v>3</v>
      </c>
      <c r="G127" s="15">
        <v>0</v>
      </c>
      <c r="H127" s="15">
        <v>4</v>
      </c>
      <c r="I127" s="15">
        <v>5</v>
      </c>
      <c r="J127" s="15">
        <v>11</v>
      </c>
      <c r="K127" s="15">
        <v>24</v>
      </c>
      <c r="L127" s="15">
        <v>99</v>
      </c>
      <c r="M127" s="164">
        <f t="shared" si="38"/>
        <v>153</v>
      </c>
      <c r="N127" s="19">
        <f t="shared" si="39"/>
        <v>3.5065359477124183</v>
      </c>
      <c r="O127" s="35">
        <f t="shared" si="40"/>
        <v>0.9768345035882855</v>
      </c>
      <c r="P127" s="15">
        <v>0</v>
      </c>
      <c r="Q127" s="15">
        <v>0</v>
      </c>
      <c r="R127" s="15" t="s">
        <v>675</v>
      </c>
    </row>
    <row r="128" spans="1:18" s="51" customFormat="1" ht="21.75">
      <c r="A128" s="20"/>
      <c r="B128" s="163" t="s">
        <v>222</v>
      </c>
      <c r="C128" s="163" t="s">
        <v>40</v>
      </c>
      <c r="D128" s="95" t="s">
        <v>30</v>
      </c>
      <c r="E128" s="15">
        <v>0</v>
      </c>
      <c r="F128" s="15">
        <v>2</v>
      </c>
      <c r="G128" s="15">
        <v>2</v>
      </c>
      <c r="H128" s="15">
        <v>2</v>
      </c>
      <c r="I128" s="15">
        <v>4</v>
      </c>
      <c r="J128" s="15">
        <v>5</v>
      </c>
      <c r="K128" s="15">
        <v>5</v>
      </c>
      <c r="L128" s="15">
        <v>42</v>
      </c>
      <c r="M128" s="164">
        <f t="shared" si="38"/>
        <v>62</v>
      </c>
      <c r="N128" s="19">
        <f t="shared" si="39"/>
        <v>3.5403225806451615</v>
      </c>
      <c r="O128" s="35">
        <f t="shared" si="40"/>
        <v>0.8097111546756913</v>
      </c>
      <c r="P128" s="15">
        <v>3</v>
      </c>
      <c r="Q128" s="15">
        <v>0</v>
      </c>
      <c r="R128" s="15" t="s">
        <v>675</v>
      </c>
    </row>
    <row r="129" spans="1:18" s="17" customFormat="1" ht="21.75">
      <c r="A129" s="20"/>
      <c r="B129" s="163" t="s">
        <v>223</v>
      </c>
      <c r="C129" s="163" t="s">
        <v>354</v>
      </c>
      <c r="D129" s="95" t="s">
        <v>30</v>
      </c>
      <c r="E129" s="15">
        <v>0</v>
      </c>
      <c r="F129" s="15">
        <v>4</v>
      </c>
      <c r="G129" s="15">
        <v>7</v>
      </c>
      <c r="H129" s="15">
        <v>6</v>
      </c>
      <c r="I129" s="15">
        <v>7</v>
      </c>
      <c r="J129" s="15">
        <v>8</v>
      </c>
      <c r="K129" s="15">
        <v>8</v>
      </c>
      <c r="L129" s="15">
        <v>22</v>
      </c>
      <c r="M129" s="164">
        <f t="shared" si="38"/>
        <v>62</v>
      </c>
      <c r="N129" s="19">
        <f t="shared" si="39"/>
        <v>2.967741935483871</v>
      </c>
      <c r="O129" s="35">
        <f t="shared" si="40"/>
        <v>1.0115102400177514</v>
      </c>
      <c r="P129" s="15">
        <v>3</v>
      </c>
      <c r="Q129" s="15">
        <v>0</v>
      </c>
      <c r="R129" s="15" t="s">
        <v>675</v>
      </c>
    </row>
    <row r="130" spans="1:18" s="17" customFormat="1" ht="18" customHeight="1">
      <c r="A130" s="20"/>
      <c r="B130" s="163" t="s">
        <v>697</v>
      </c>
      <c r="C130" s="163" t="s">
        <v>61</v>
      </c>
      <c r="D130" s="95" t="s">
        <v>30</v>
      </c>
      <c r="E130" s="15">
        <v>3</v>
      </c>
      <c r="F130" s="15">
        <v>4</v>
      </c>
      <c r="G130" s="15">
        <v>2</v>
      </c>
      <c r="H130" s="15">
        <v>2</v>
      </c>
      <c r="I130" s="15">
        <v>4</v>
      </c>
      <c r="J130" s="15">
        <v>5</v>
      </c>
      <c r="K130" s="15">
        <v>9</v>
      </c>
      <c r="L130" s="15">
        <v>138</v>
      </c>
      <c r="M130" s="164">
        <f t="shared" si="38"/>
        <v>167</v>
      </c>
      <c r="N130" s="19">
        <f t="shared" si="39"/>
        <v>3.7095808383233533</v>
      </c>
      <c r="O130" s="35">
        <f t="shared" si="40"/>
        <v>0.7991937204123932</v>
      </c>
      <c r="P130" s="15">
        <v>3</v>
      </c>
      <c r="Q130" s="15">
        <v>0</v>
      </c>
      <c r="R130" s="15" t="s">
        <v>675</v>
      </c>
    </row>
    <row r="131" spans="1:18" s="17" customFormat="1" ht="21.75">
      <c r="A131" s="20"/>
      <c r="B131" s="163" t="s">
        <v>591</v>
      </c>
      <c r="C131" s="163" t="s">
        <v>536</v>
      </c>
      <c r="D131" s="95" t="s">
        <v>30</v>
      </c>
      <c r="E131" s="15">
        <v>11</v>
      </c>
      <c r="F131" s="15">
        <v>29</v>
      </c>
      <c r="G131" s="15">
        <v>8</v>
      </c>
      <c r="H131" s="15">
        <v>12</v>
      </c>
      <c r="I131" s="15">
        <v>28</v>
      </c>
      <c r="J131" s="15">
        <v>36</v>
      </c>
      <c r="K131" s="15">
        <v>33</v>
      </c>
      <c r="L131" s="15">
        <v>197</v>
      </c>
      <c r="M131" s="164">
        <f t="shared" si="38"/>
        <v>354</v>
      </c>
      <c r="N131" s="19">
        <f t="shared" si="39"/>
        <v>3.2387005649717513</v>
      </c>
      <c r="O131" s="35">
        <f t="shared" si="40"/>
        <v>1.1111654723527158</v>
      </c>
      <c r="P131" s="15">
        <v>4</v>
      </c>
      <c r="Q131" s="15">
        <v>0</v>
      </c>
      <c r="R131" s="16" t="s">
        <v>698</v>
      </c>
    </row>
    <row r="132" spans="1:18" s="17" customFormat="1" ht="21.75">
      <c r="A132" s="20"/>
      <c r="B132" s="163" t="s">
        <v>596</v>
      </c>
      <c r="C132" s="163" t="s">
        <v>474</v>
      </c>
      <c r="D132" s="95" t="s">
        <v>30</v>
      </c>
      <c r="E132" s="15">
        <v>1</v>
      </c>
      <c r="F132" s="15">
        <v>0</v>
      </c>
      <c r="G132" s="15">
        <v>0</v>
      </c>
      <c r="H132" s="15">
        <v>0</v>
      </c>
      <c r="I132" s="15">
        <v>0</v>
      </c>
      <c r="J132" s="15">
        <v>3</v>
      </c>
      <c r="K132" s="15">
        <v>4</v>
      </c>
      <c r="L132" s="15">
        <v>47</v>
      </c>
      <c r="M132" s="164">
        <f>SUM(E132:L132)</f>
        <v>55</v>
      </c>
      <c r="N132" s="19">
        <f>((4*L132)+(3.5*K132)+(3*J132)+(2.5*I132)+(2*H132)+(1.5*G132)+(F132))/M132</f>
        <v>3.8363636363636364</v>
      </c>
      <c r="O132" s="35">
        <f>SQRT((16*L132+12.25*K132+9*J132+6.25*I132+4*H132+2.25*G132+F132)/M132-(N132^2))</f>
        <v>0.5803959890731771</v>
      </c>
      <c r="P132" s="15">
        <v>0</v>
      </c>
      <c r="Q132" s="15">
        <v>0</v>
      </c>
      <c r="R132" s="16" t="s">
        <v>676</v>
      </c>
    </row>
    <row r="133" spans="1:18" s="17" customFormat="1" ht="21.75">
      <c r="A133" s="20"/>
      <c r="B133" s="163" t="s">
        <v>224</v>
      </c>
      <c r="C133" s="163" t="s">
        <v>281</v>
      </c>
      <c r="D133" s="95" t="s">
        <v>31</v>
      </c>
      <c r="E133" s="15">
        <v>29</v>
      </c>
      <c r="F133" s="15">
        <v>22</v>
      </c>
      <c r="G133" s="15">
        <v>53</v>
      </c>
      <c r="H133" s="15">
        <v>99</v>
      </c>
      <c r="I133" s="15">
        <v>81</v>
      </c>
      <c r="J133" s="15">
        <v>78</v>
      </c>
      <c r="K133" s="15">
        <v>55</v>
      </c>
      <c r="L133" s="15">
        <v>94</v>
      </c>
      <c r="M133" s="164">
        <f>SUM(E133:L133)</f>
        <v>511</v>
      </c>
      <c r="N133" s="19">
        <f>((4*L133)+(3.5*K133)+(3*J133)+(2.5*I133)+(2*H133)+(1.5*G133)+(F133))/M133</f>
        <v>2.5528375733855184</v>
      </c>
      <c r="O133" s="35">
        <f>SQRT((16*L133+12.25*K133+9*J133+6.25*I133+4*H133+2.25*G133+F133)/M133-(N133^2))</f>
        <v>1.077317631388883</v>
      </c>
      <c r="P133" s="15">
        <v>1</v>
      </c>
      <c r="Q133" s="15">
        <v>0</v>
      </c>
      <c r="R133" s="16" t="s">
        <v>676</v>
      </c>
    </row>
    <row r="134" spans="1:18" s="17" customFormat="1" ht="21.75">
      <c r="A134" s="20"/>
      <c r="B134" s="163" t="s">
        <v>594</v>
      </c>
      <c r="C134" s="163" t="s">
        <v>595</v>
      </c>
      <c r="D134" s="95" t="s">
        <v>30</v>
      </c>
      <c r="E134" s="15">
        <v>35</v>
      </c>
      <c r="F134" s="15">
        <v>88</v>
      </c>
      <c r="G134" s="15">
        <v>112</v>
      </c>
      <c r="H134" s="15">
        <v>102</v>
      </c>
      <c r="I134" s="15">
        <v>49</v>
      </c>
      <c r="J134" s="15">
        <v>47</v>
      </c>
      <c r="K134" s="15">
        <v>36</v>
      </c>
      <c r="L134" s="15">
        <v>43</v>
      </c>
      <c r="M134" s="164">
        <f>SUM(E134:L134)</f>
        <v>512</v>
      </c>
      <c r="N134" s="19">
        <f>((4*L134)+(3.5*K134)+(3*J134)+(2.5*I134)+(2*H134)+(1.5*G134)+(F134))/M134</f>
        <v>1.9951171875</v>
      </c>
      <c r="O134" s="35">
        <f>SQRT((16*L134+12.25*K134+9*J134+6.25*I134+4*H134+2.25*G134+F134)/M134-(N134^2))</f>
        <v>1.0534891738371543</v>
      </c>
      <c r="P134" s="15">
        <v>0</v>
      </c>
      <c r="Q134" s="15">
        <v>0</v>
      </c>
      <c r="R134" s="16" t="s">
        <v>676</v>
      </c>
    </row>
    <row r="135" spans="1:18" s="17" customFormat="1" ht="21.75">
      <c r="A135" s="20"/>
      <c r="B135" s="163" t="s">
        <v>225</v>
      </c>
      <c r="C135" s="163" t="s">
        <v>359</v>
      </c>
      <c r="D135" s="95" t="s">
        <v>30</v>
      </c>
      <c r="E135" s="15">
        <v>13</v>
      </c>
      <c r="F135" s="15">
        <v>9</v>
      </c>
      <c r="G135" s="15">
        <v>13</v>
      </c>
      <c r="H135" s="15">
        <v>43</v>
      </c>
      <c r="I135" s="15">
        <v>41</v>
      </c>
      <c r="J135" s="15">
        <v>16</v>
      </c>
      <c r="K135" s="15">
        <v>21</v>
      </c>
      <c r="L135" s="15">
        <v>17</v>
      </c>
      <c r="M135" s="164">
        <f t="shared" si="38"/>
        <v>173</v>
      </c>
      <c r="N135" s="19">
        <f t="shared" si="39"/>
        <v>2.3497109826589595</v>
      </c>
      <c r="O135" s="35">
        <f t="shared" si="40"/>
        <v>1.0329610771898465</v>
      </c>
      <c r="P135" s="15">
        <v>0</v>
      </c>
      <c r="Q135" s="15">
        <v>0</v>
      </c>
      <c r="R135" s="16" t="s">
        <v>676</v>
      </c>
    </row>
    <row r="136" spans="1:18" s="17" customFormat="1" ht="21.75">
      <c r="A136" s="20"/>
      <c r="B136" s="163" t="s">
        <v>360</v>
      </c>
      <c r="C136" s="163" t="s">
        <v>361</v>
      </c>
      <c r="D136" s="95" t="s">
        <v>30</v>
      </c>
      <c r="E136" s="15">
        <v>6</v>
      </c>
      <c r="F136" s="15">
        <v>0</v>
      </c>
      <c r="G136" s="15">
        <v>1</v>
      </c>
      <c r="H136" s="15">
        <v>9</v>
      </c>
      <c r="I136" s="15">
        <v>18</v>
      </c>
      <c r="J136" s="15">
        <v>26</v>
      </c>
      <c r="K136" s="15">
        <v>20</v>
      </c>
      <c r="L136" s="15">
        <v>54</v>
      </c>
      <c r="M136" s="164">
        <f t="shared" si="38"/>
        <v>134</v>
      </c>
      <c r="N136" s="19">
        <f t="shared" si="39"/>
        <v>3.1977611940298507</v>
      </c>
      <c r="O136" s="35">
        <f t="shared" si="40"/>
        <v>0.9600580220269381</v>
      </c>
      <c r="P136" s="15">
        <v>1</v>
      </c>
      <c r="Q136" s="15">
        <v>0</v>
      </c>
      <c r="R136" s="16" t="s">
        <v>676</v>
      </c>
    </row>
    <row r="137" spans="1:18" s="17" customFormat="1" ht="21.75">
      <c r="A137" s="20"/>
      <c r="B137" s="163" t="s">
        <v>362</v>
      </c>
      <c r="C137" s="163" t="s">
        <v>361</v>
      </c>
      <c r="D137" s="95" t="s">
        <v>30</v>
      </c>
      <c r="E137" s="15">
        <v>13</v>
      </c>
      <c r="F137" s="15">
        <v>1</v>
      </c>
      <c r="G137" s="15">
        <v>9</v>
      </c>
      <c r="H137" s="15">
        <v>17</v>
      </c>
      <c r="I137" s="15">
        <v>27</v>
      </c>
      <c r="J137" s="15">
        <v>57</v>
      </c>
      <c r="K137" s="15">
        <v>89</v>
      </c>
      <c r="L137" s="15">
        <v>164</v>
      </c>
      <c r="M137" s="164">
        <f t="shared" si="38"/>
        <v>377</v>
      </c>
      <c r="N137" s="19">
        <f t="shared" si="39"/>
        <v>3.3275862068965516</v>
      </c>
      <c r="O137" s="35">
        <f t="shared" si="40"/>
        <v>0.9079564360602468</v>
      </c>
      <c r="P137" s="15">
        <v>0</v>
      </c>
      <c r="Q137" s="15">
        <v>0</v>
      </c>
      <c r="R137" s="16" t="s">
        <v>676</v>
      </c>
    </row>
    <row r="138" spans="1:18" s="17" customFormat="1" ht="21.75">
      <c r="A138" s="18"/>
      <c r="B138" s="163" t="s">
        <v>668</v>
      </c>
      <c r="C138" s="163" t="s">
        <v>588</v>
      </c>
      <c r="D138" s="95" t="s">
        <v>30</v>
      </c>
      <c r="E138" s="15">
        <v>9</v>
      </c>
      <c r="F138" s="15">
        <v>2</v>
      </c>
      <c r="G138" s="15">
        <v>2</v>
      </c>
      <c r="H138" s="15">
        <v>2</v>
      </c>
      <c r="I138" s="15">
        <v>2</v>
      </c>
      <c r="J138" s="15">
        <v>2</v>
      </c>
      <c r="K138" s="15">
        <v>7</v>
      </c>
      <c r="L138" s="15">
        <v>127</v>
      </c>
      <c r="M138" s="164">
        <f t="shared" si="38"/>
        <v>153</v>
      </c>
      <c r="N138" s="19">
        <f t="shared" si="39"/>
        <v>3.611111111111111</v>
      </c>
      <c r="O138" s="35">
        <f t="shared" si="40"/>
        <v>1.0466601445753807</v>
      </c>
      <c r="P138" s="15">
        <v>0</v>
      </c>
      <c r="Q138" s="15">
        <v>0</v>
      </c>
      <c r="R138" s="15" t="s">
        <v>676</v>
      </c>
    </row>
    <row r="141" spans="1:18" s="17" customFormat="1" ht="21.75">
      <c r="A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3"/>
      <c r="O141" s="172"/>
      <c r="P141" s="51"/>
      <c r="Q141" s="51"/>
      <c r="R141" s="51"/>
    </row>
    <row r="142" spans="1:18" s="17" customFormat="1" ht="21.75">
      <c r="A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3"/>
      <c r="O142" s="172"/>
      <c r="P142" s="51"/>
      <c r="Q142" s="51"/>
      <c r="R142" s="51"/>
    </row>
    <row r="143" spans="1:18" s="17" customFormat="1" ht="21.75">
      <c r="A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3"/>
      <c r="O143" s="172"/>
      <c r="P143" s="51"/>
      <c r="Q143" s="51"/>
      <c r="R143" s="51"/>
    </row>
    <row r="144" spans="1:18" s="1" customFormat="1" ht="26.25">
      <c r="A144" s="184" t="s">
        <v>52</v>
      </c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</row>
    <row r="145" spans="1:18" s="1" customFormat="1" ht="26.25">
      <c r="A145" s="184" t="s">
        <v>664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</row>
    <row r="146" spans="1:18" s="17" customFormat="1" ht="21.75">
      <c r="A146" s="16" t="s">
        <v>104</v>
      </c>
      <c r="B146" s="183" t="s">
        <v>0</v>
      </c>
      <c r="C146" s="183" t="s">
        <v>32</v>
      </c>
      <c r="D146" s="183" t="s">
        <v>29</v>
      </c>
      <c r="E146" s="182" t="s">
        <v>17</v>
      </c>
      <c r="F146" s="182"/>
      <c r="G146" s="182"/>
      <c r="H146" s="182"/>
      <c r="I146" s="182"/>
      <c r="J146" s="182"/>
      <c r="K146" s="182"/>
      <c r="L146" s="182"/>
      <c r="M146" s="16" t="s">
        <v>16</v>
      </c>
      <c r="N146" s="183" t="s">
        <v>20</v>
      </c>
      <c r="O146" s="190" t="s">
        <v>21</v>
      </c>
      <c r="P146" s="117"/>
      <c r="Q146" s="117"/>
      <c r="R146" s="183" t="s">
        <v>3</v>
      </c>
    </row>
    <row r="147" spans="1:18" s="17" customFormat="1" ht="19.5" customHeight="1">
      <c r="A147" s="18" t="s">
        <v>105</v>
      </c>
      <c r="B147" s="183"/>
      <c r="C147" s="183"/>
      <c r="D147" s="183"/>
      <c r="E147" s="15">
        <v>0</v>
      </c>
      <c r="F147" s="15">
        <v>1</v>
      </c>
      <c r="G147" s="15">
        <v>1.5</v>
      </c>
      <c r="H147" s="15">
        <v>2</v>
      </c>
      <c r="I147" s="15">
        <v>2.5</v>
      </c>
      <c r="J147" s="15">
        <v>3</v>
      </c>
      <c r="K147" s="15">
        <v>3.5</v>
      </c>
      <c r="L147" s="15">
        <v>4</v>
      </c>
      <c r="M147" s="18" t="s">
        <v>19</v>
      </c>
      <c r="N147" s="183"/>
      <c r="O147" s="190"/>
      <c r="P147" s="118" t="s">
        <v>1</v>
      </c>
      <c r="Q147" s="118" t="s">
        <v>2</v>
      </c>
      <c r="R147" s="183"/>
    </row>
    <row r="148" spans="1:18" s="17" customFormat="1" ht="21.75">
      <c r="A148" s="15" t="s">
        <v>537</v>
      </c>
      <c r="B148" s="163" t="s">
        <v>226</v>
      </c>
      <c r="C148" s="163" t="s">
        <v>40</v>
      </c>
      <c r="D148" s="95" t="s">
        <v>30</v>
      </c>
      <c r="E148" s="15">
        <v>0</v>
      </c>
      <c r="F148" s="15">
        <v>1</v>
      </c>
      <c r="G148" s="15">
        <v>2</v>
      </c>
      <c r="H148" s="15">
        <v>5</v>
      </c>
      <c r="I148" s="15">
        <v>4</v>
      </c>
      <c r="J148" s="15">
        <v>5</v>
      </c>
      <c r="K148" s="15">
        <v>11</v>
      </c>
      <c r="L148" s="15">
        <v>33</v>
      </c>
      <c r="M148" s="164">
        <f>SUM(E148:L148)</f>
        <v>61</v>
      </c>
      <c r="N148" s="19">
        <f>((4*L148)+(3.5*K148)+(3*J148)+(2.5*I148)+(2*H148)+(1.5*G148)+(F148))/M148</f>
        <v>3.4344262295081966</v>
      </c>
      <c r="O148" s="35">
        <f>SQRT((16*L148+12.25*K148+9*J148+6.25*I148+4*H148+2.25*G148+F148)/M148-(N148^2))</f>
        <v>0.7968966952614188</v>
      </c>
      <c r="P148" s="15">
        <v>5</v>
      </c>
      <c r="Q148" s="15">
        <v>0</v>
      </c>
      <c r="R148" s="15" t="s">
        <v>676</v>
      </c>
    </row>
    <row r="149" spans="1:18" s="17" customFormat="1" ht="21.75">
      <c r="A149" s="20"/>
      <c r="B149" s="163" t="s">
        <v>227</v>
      </c>
      <c r="C149" s="163" t="s">
        <v>358</v>
      </c>
      <c r="D149" s="95" t="s">
        <v>30</v>
      </c>
      <c r="E149" s="15">
        <v>1</v>
      </c>
      <c r="F149" s="15">
        <v>3</v>
      </c>
      <c r="G149" s="15">
        <v>0</v>
      </c>
      <c r="H149" s="15">
        <v>4</v>
      </c>
      <c r="I149" s="15">
        <v>7</v>
      </c>
      <c r="J149" s="15">
        <v>6</v>
      </c>
      <c r="K149" s="15">
        <v>13</v>
      </c>
      <c r="L149" s="15">
        <v>29</v>
      </c>
      <c r="M149" s="164">
        <f>SUM(E149:L149)</f>
        <v>63</v>
      </c>
      <c r="N149" s="19">
        <f>((4*L149)+(3.5*K149)+(3*J149)+(2.5*I149)+(2*H149)+(1.5*G149)+(F149))/M149</f>
        <v>3.3015873015873014</v>
      </c>
      <c r="O149" s="35">
        <f>SQRT((16*L149+12.25*K149+9*J149+6.25*I149+4*H149+2.25*G149+F149)/M149-(N149^2))</f>
        <v>0.9195395782831898</v>
      </c>
      <c r="P149" s="15">
        <v>3</v>
      </c>
      <c r="Q149" s="15">
        <v>0</v>
      </c>
      <c r="R149" s="15" t="s">
        <v>676</v>
      </c>
    </row>
    <row r="150" spans="1:18" s="17" customFormat="1" ht="21.75">
      <c r="A150" s="20"/>
      <c r="B150" s="163" t="s">
        <v>416</v>
      </c>
      <c r="C150" s="163" t="s">
        <v>61</v>
      </c>
      <c r="D150" s="95" t="s">
        <v>30</v>
      </c>
      <c r="E150" s="15">
        <v>3</v>
      </c>
      <c r="F150" s="15">
        <v>1</v>
      </c>
      <c r="G150" s="15">
        <v>6</v>
      </c>
      <c r="H150" s="15">
        <v>7</v>
      </c>
      <c r="I150" s="15">
        <v>4</v>
      </c>
      <c r="J150" s="15">
        <v>11</v>
      </c>
      <c r="K150" s="15">
        <v>9</v>
      </c>
      <c r="L150" s="15">
        <v>125</v>
      </c>
      <c r="M150" s="164">
        <f>SUM(E150:L150)</f>
        <v>166</v>
      </c>
      <c r="N150" s="19">
        <f>((4*L150)+(3.5*K150)+(3*J150)+(2.5*I150)+(2*H150)+(1.5*G150)+(F150))/M150</f>
        <v>3.605421686746988</v>
      </c>
      <c r="O150" s="35">
        <f>SQRT((16*L150+12.25*K150+9*J150+6.25*I150+4*H150+2.25*G150+F150)/M150-(N150^2))</f>
        <v>0.8463426649517538</v>
      </c>
      <c r="P150" s="15">
        <v>6</v>
      </c>
      <c r="Q150" s="15">
        <v>0</v>
      </c>
      <c r="R150" s="15" t="s">
        <v>676</v>
      </c>
    </row>
    <row r="151" spans="1:18" s="17" customFormat="1" ht="21.75">
      <c r="A151" s="20"/>
      <c r="B151" s="163" t="s">
        <v>666</v>
      </c>
      <c r="C151" s="163" t="s">
        <v>536</v>
      </c>
      <c r="D151" s="95" t="s">
        <v>30</v>
      </c>
      <c r="E151" s="15">
        <v>11</v>
      </c>
      <c r="F151" s="15">
        <v>37</v>
      </c>
      <c r="G151" s="15">
        <v>13</v>
      </c>
      <c r="H151" s="15">
        <v>23</v>
      </c>
      <c r="I151" s="15">
        <v>28</v>
      </c>
      <c r="J151" s="15">
        <v>39</v>
      </c>
      <c r="K151" s="15">
        <v>35</v>
      </c>
      <c r="L151" s="15">
        <v>165</v>
      </c>
      <c r="M151" s="164">
        <f>SUM(E151:L151)</f>
        <v>351</v>
      </c>
      <c r="N151" s="19">
        <f>((4*L151)+(3.5*K151)+(3*J151)+(2.5*I151)+(2*H151)+(1.5*G151)+(F151))/M151</f>
        <v>3.0541310541310542</v>
      </c>
      <c r="O151" s="35">
        <f>SQRT((16*L151+12.25*K151+9*J151+6.25*I151+4*H151+2.25*G151+F151)/M151-(N151^2))</f>
        <v>1.1681571797065786</v>
      </c>
      <c r="P151" s="15">
        <v>7</v>
      </c>
      <c r="Q151" s="15">
        <v>0</v>
      </c>
      <c r="R151" s="15" t="s">
        <v>676</v>
      </c>
    </row>
    <row r="152" spans="1:18" s="17" customFormat="1" ht="18.75" customHeight="1">
      <c r="A152" s="182" t="s">
        <v>41</v>
      </c>
      <c r="B152" s="182"/>
      <c r="C152" s="182"/>
      <c r="D152" s="182"/>
      <c r="E152" s="15">
        <f>SUM(E70:E92,E97:E116,E121:E138,E148:E151)</f>
        <v>796</v>
      </c>
      <c r="F152" s="15">
        <f aca="true" t="shared" si="41" ref="F152:M152">SUM(F70:F92,F97:F116,F121:F138,F148:F151)</f>
        <v>1309</v>
      </c>
      <c r="G152" s="15">
        <f t="shared" si="41"/>
        <v>1324</v>
      </c>
      <c r="H152" s="15">
        <f t="shared" si="41"/>
        <v>1708</v>
      </c>
      <c r="I152" s="15">
        <f t="shared" si="41"/>
        <v>1483</v>
      </c>
      <c r="J152" s="15">
        <f t="shared" si="41"/>
        <v>1531</v>
      </c>
      <c r="K152" s="15">
        <f t="shared" si="41"/>
        <v>1440</v>
      </c>
      <c r="L152" s="15">
        <f t="shared" si="41"/>
        <v>4953</v>
      </c>
      <c r="M152" s="15">
        <f t="shared" si="41"/>
        <v>14544</v>
      </c>
      <c r="N152" s="19">
        <f>((4*L152)+(3.5*K152)+(3*J152)+(2.5*I152)+(2*H152)+(1.5*G152)+(F152))/M152</f>
        <v>2.7408897139713972</v>
      </c>
      <c r="O152" s="35">
        <f>SQRT((16*L152+12.25*K152+9*J152+6.25*I152+4*H152+2.25*G152+F152)/M152-(N152^2))</f>
        <v>1.2241354037592738</v>
      </c>
      <c r="P152" s="15">
        <f>SUM(P70:P92,P97:P116,P121:P138,P148:P151)</f>
        <v>219</v>
      </c>
      <c r="Q152" s="15">
        <f>SUM(Q70:Q92,Q97:Q116,Q121:Q138,Q148:Q151)</f>
        <v>43</v>
      </c>
      <c r="R152" s="16"/>
    </row>
    <row r="153" spans="1:19" s="17" customFormat="1" ht="21.75">
      <c r="A153" s="182" t="s">
        <v>43</v>
      </c>
      <c r="B153" s="182"/>
      <c r="C153" s="182"/>
      <c r="D153" s="182"/>
      <c r="E153" s="19">
        <f aca="true" t="shared" si="42" ref="E153:L153">(E152*100)/$M152</f>
        <v>5.473047304730473</v>
      </c>
      <c r="F153" s="19">
        <f t="shared" si="42"/>
        <v>9.00027502750275</v>
      </c>
      <c r="G153" s="19">
        <f t="shared" si="42"/>
        <v>9.103410341034104</v>
      </c>
      <c r="H153" s="19">
        <f t="shared" si="42"/>
        <v>11.743674367436745</v>
      </c>
      <c r="I153" s="19">
        <f t="shared" si="42"/>
        <v>10.196644664466447</v>
      </c>
      <c r="J153" s="19">
        <f t="shared" si="42"/>
        <v>10.526677667766776</v>
      </c>
      <c r="K153" s="19">
        <f t="shared" si="42"/>
        <v>9.900990099009901</v>
      </c>
      <c r="L153" s="19">
        <f t="shared" si="42"/>
        <v>34.055280528052805</v>
      </c>
      <c r="M153" s="171">
        <f>((M152-(P152+Q152))*100)/$M152</f>
        <v>98.1985698569857</v>
      </c>
      <c r="N153" s="15"/>
      <c r="O153" s="15"/>
      <c r="P153" s="15">
        <f>(P152*100)/$M152</f>
        <v>1.5057755775577557</v>
      </c>
      <c r="Q153" s="15">
        <f>(Q152*100)/$M152</f>
        <v>0.29565456545654567</v>
      </c>
      <c r="R153" s="18"/>
      <c r="S153" s="175" t="s">
        <v>18</v>
      </c>
    </row>
    <row r="154" spans="1:18" s="17" customFormat="1" ht="21.75">
      <c r="A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3"/>
      <c r="O154" s="172"/>
      <c r="P154" s="51"/>
      <c r="Q154" s="51"/>
      <c r="R154" s="51"/>
    </row>
    <row r="155" spans="1:18" s="17" customFormat="1" ht="21.75">
      <c r="A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3"/>
      <c r="O155" s="172"/>
      <c r="P155" s="51"/>
      <c r="Q155" s="51"/>
      <c r="R155" s="51"/>
    </row>
    <row r="156" spans="1:18" s="17" customFormat="1" ht="21.75">
      <c r="A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3"/>
      <c r="O156" s="172"/>
      <c r="P156" s="51"/>
      <c r="Q156" s="51"/>
      <c r="R156" s="51"/>
    </row>
    <row r="157" spans="1:18" s="17" customFormat="1" ht="21.75">
      <c r="A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3"/>
      <c r="O157" s="172"/>
      <c r="P157" s="51"/>
      <c r="Q157" s="51"/>
      <c r="R157" s="51"/>
    </row>
    <row r="158" spans="1:18" s="17" customFormat="1" ht="21.75">
      <c r="A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3"/>
      <c r="O158" s="172"/>
      <c r="P158" s="51"/>
      <c r="Q158" s="51"/>
      <c r="R158" s="51"/>
    </row>
    <row r="159" spans="1:18" s="17" customFormat="1" ht="21.75">
      <c r="A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3"/>
      <c r="O159" s="172"/>
      <c r="P159" s="51"/>
      <c r="Q159" s="51"/>
      <c r="R159" s="51"/>
    </row>
    <row r="160" spans="1:18" s="17" customFormat="1" ht="21.75">
      <c r="A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3"/>
      <c r="O160" s="172"/>
      <c r="P160" s="51"/>
      <c r="Q160" s="51"/>
      <c r="R160" s="51"/>
    </row>
    <row r="161" spans="1:18" s="17" customFormat="1" ht="21.75">
      <c r="A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3"/>
      <c r="O161" s="172"/>
      <c r="P161" s="51"/>
      <c r="Q161" s="51"/>
      <c r="R161" s="51"/>
    </row>
    <row r="162" spans="1:18" s="17" customFormat="1" ht="21.75">
      <c r="A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3"/>
      <c r="O162" s="172"/>
      <c r="P162" s="51"/>
      <c r="Q162" s="51"/>
      <c r="R162" s="51"/>
    </row>
    <row r="163" spans="1:18" s="17" customFormat="1" ht="21.75">
      <c r="A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3"/>
      <c r="O163" s="172"/>
      <c r="P163" s="51"/>
      <c r="Q163" s="51"/>
      <c r="R163" s="51"/>
    </row>
    <row r="164" spans="1:18" s="17" customFormat="1" ht="21.75">
      <c r="A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3"/>
      <c r="O164" s="172"/>
      <c r="P164" s="51"/>
      <c r="Q164" s="51"/>
      <c r="R164" s="51"/>
    </row>
    <row r="165" spans="1:18" s="17" customFormat="1" ht="21.75">
      <c r="A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3"/>
      <c r="O165" s="172"/>
      <c r="P165" s="51"/>
      <c r="Q165" s="51"/>
      <c r="R165" s="51"/>
    </row>
    <row r="166" spans="5:12" ht="14.25">
      <c r="E166" s="86"/>
      <c r="F166" s="86"/>
      <c r="G166" s="86"/>
      <c r="H166" s="86"/>
      <c r="I166" s="86"/>
      <c r="J166" s="86"/>
      <c r="K166" s="86"/>
      <c r="L166" s="86"/>
    </row>
    <row r="167" spans="5:12" ht="14.25">
      <c r="E167" s="86"/>
      <c r="F167" s="86"/>
      <c r="G167" s="86"/>
      <c r="H167" s="86"/>
      <c r="I167" s="86"/>
      <c r="J167" s="86"/>
      <c r="K167" s="86"/>
      <c r="L167" s="86"/>
    </row>
    <row r="168" spans="5:12" ht="14.25">
      <c r="E168" s="86"/>
      <c r="F168" s="86"/>
      <c r="G168" s="86"/>
      <c r="H168" s="86"/>
      <c r="I168" s="86"/>
      <c r="J168" s="86"/>
      <c r="K168" s="86"/>
      <c r="L168" s="86"/>
    </row>
    <row r="169" spans="5:12" ht="14.25">
      <c r="E169" s="86"/>
      <c r="F169" s="86"/>
      <c r="G169" s="86"/>
      <c r="H169" s="86"/>
      <c r="I169" s="86"/>
      <c r="J169" s="86"/>
      <c r="K169" s="86"/>
      <c r="L169" s="86"/>
    </row>
  </sheetData>
  <sheetProtection/>
  <mergeCells count="67">
    <mergeCell ref="A145:R145"/>
    <mergeCell ref="B146:B147"/>
    <mergeCell ref="C146:C147"/>
    <mergeCell ref="D146:D147"/>
    <mergeCell ref="E146:L146"/>
    <mergeCell ref="N146:N147"/>
    <mergeCell ref="O146:O147"/>
    <mergeCell ref="R146:R147"/>
    <mergeCell ref="A144:R144"/>
    <mergeCell ref="A44:R44"/>
    <mergeCell ref="A45:R45"/>
    <mergeCell ref="B46:B47"/>
    <mergeCell ref="C46:C47"/>
    <mergeCell ref="D46:D47"/>
    <mergeCell ref="E46:L46"/>
    <mergeCell ref="N46:N47"/>
    <mergeCell ref="O46:O47"/>
    <mergeCell ref="R46:R47"/>
    <mergeCell ref="A117:R117"/>
    <mergeCell ref="A118:R118"/>
    <mergeCell ref="B119:B120"/>
    <mergeCell ref="C119:C120"/>
    <mergeCell ref="D119:D120"/>
    <mergeCell ref="E119:L119"/>
    <mergeCell ref="N119:N120"/>
    <mergeCell ref="O119:O120"/>
    <mergeCell ref="R119:R120"/>
    <mergeCell ref="A153:D153"/>
    <mergeCell ref="A1:R1"/>
    <mergeCell ref="A2:R2"/>
    <mergeCell ref="A66:R66"/>
    <mergeCell ref="A67:R67"/>
    <mergeCell ref="B3:B4"/>
    <mergeCell ref="C3:C4"/>
    <mergeCell ref="D3:D4"/>
    <mergeCell ref="A23:R23"/>
    <mergeCell ref="N95:N96"/>
    <mergeCell ref="O95:O96"/>
    <mergeCell ref="N3:N4"/>
    <mergeCell ref="N25:N26"/>
    <mergeCell ref="R25:R26"/>
    <mergeCell ref="O25:O26"/>
    <mergeCell ref="O3:O4"/>
    <mergeCell ref="R3:R4"/>
    <mergeCell ref="N68:N69"/>
    <mergeCell ref="O68:O69"/>
    <mergeCell ref="R68:R69"/>
    <mergeCell ref="C68:C69"/>
    <mergeCell ref="D68:D69"/>
    <mergeCell ref="E68:L68"/>
    <mergeCell ref="E3:L3"/>
    <mergeCell ref="A58:D58"/>
    <mergeCell ref="B25:B26"/>
    <mergeCell ref="C25:C26"/>
    <mergeCell ref="D25:D26"/>
    <mergeCell ref="E25:L25"/>
    <mergeCell ref="A24:R24"/>
    <mergeCell ref="A152:D152"/>
    <mergeCell ref="A59:D59"/>
    <mergeCell ref="A93:R93"/>
    <mergeCell ref="A94:R94"/>
    <mergeCell ref="B95:B96"/>
    <mergeCell ref="C95:C96"/>
    <mergeCell ref="D95:D96"/>
    <mergeCell ref="R95:R96"/>
    <mergeCell ref="E95:L95"/>
    <mergeCell ref="B68:B69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2018-09-15T02:42:33Z</cp:lastPrinted>
  <dcterms:created xsi:type="dcterms:W3CDTF">2005-04-17T06:46:00Z</dcterms:created>
  <dcterms:modified xsi:type="dcterms:W3CDTF">2018-09-15T02:43:15Z</dcterms:modified>
  <cp:category/>
  <cp:version/>
  <cp:contentType/>
  <cp:contentStatus/>
</cp:coreProperties>
</file>