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60" windowWidth="11340" windowHeight="8400" tabRatio="667" firstSheet="2" activeTab="1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  <sheet name="เฉลี่ยรวมระดับ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<sst xmlns="http://schemas.openxmlformats.org/spreadsheetml/2006/main" count="2251" uniqueCount="660">
  <si>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</si>
  <si>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</si>
  <si>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</si>
  <si>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</si>
  <si>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</si>
  <si>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</si>
  <si>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</si>
  <si>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</si>
  <si>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</si>
  <si>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</si>
  <si>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</si>
  <si>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</si>
  <si>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</si>
  <si>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</si>
  <si>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</si>
  <si>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</si>
  <si>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</si>
  <si>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</si>
  <si>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</si>
  <si>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</si>
  <si>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</si>
  <si>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</si>
  <si>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</si>
  <si>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</si>
  <si>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</si>
  <si>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</si>
  <si>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</si>
  <si>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</si>
  <si>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</si>
  <si>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</si>
  <si>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</si>
  <si>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</si>
  <si>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</si>
  <si>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</si>
  <si>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</si>
  <si>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</si>
  <si>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</si>
  <si>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</si>
  <si>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</si>
  <si>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</si>
  <si>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</si>
  <si>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</si>
  <si>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</si>
  <si>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</si>
  <si>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</si>
  <si>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</si>
  <si>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</si>
  <si>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</si>
  <si>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</si>
  <si>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</si>
  <si>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</si>
  <si>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</si>
  <si>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</si>
  <si>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</si>
  <si>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</si>
  <si>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</si>
  <si>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</si>
  <si>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</si>
  <si>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</si>
  <si>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</si>
  <si>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</si>
  <si>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</si>
  <si>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รวมม.ต้น</t>
  </si>
  <si>
    <t>รวมม.ปลาย</t>
  </si>
  <si>
    <t>รวมหมด</t>
  </si>
  <si>
    <t>ท21101</t>
  </si>
  <si>
    <t>ท21102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</si>
  <si>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</si>
  <si>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</si>
  <si>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</si>
  <si>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</si>
  <si>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</si>
  <si>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</si>
  <si>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</si>
  <si>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</si>
  <si>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</si>
  <si>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</si>
  <si>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</si>
  <si>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</si>
  <si>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</si>
  <si>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</si>
  <si>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พ21101</t>
  </si>
  <si>
    <t>พ21102</t>
  </si>
  <si>
    <t>ศ21101</t>
  </si>
  <si>
    <t>ศ21102</t>
  </si>
  <si>
    <t>อ21101</t>
  </si>
  <si>
    <t>อ21102</t>
  </si>
  <si>
    <t>ค31102</t>
  </si>
  <si>
    <t>ค31202</t>
  </si>
  <si>
    <t>ว31221</t>
  </si>
  <si>
    <t>ว31241</t>
  </si>
  <si>
    <t>ส31101</t>
  </si>
  <si>
    <t>ส31104</t>
  </si>
  <si>
    <t>ศาสนาและจริยธรรม</t>
  </si>
  <si>
    <t>พ31102</t>
  </si>
  <si>
    <t>อ31203</t>
  </si>
  <si>
    <t>อ31102</t>
  </si>
  <si>
    <t>อ31202</t>
  </si>
  <si>
    <t>อ31204</t>
  </si>
  <si>
    <t>ระดับ</t>
  </si>
  <si>
    <t>ชั้น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</si>
  <si>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</si>
  <si>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</si>
  <si>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</si>
  <si>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</si>
  <si>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</si>
  <si>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</si>
  <si>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</si>
  <si>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</si>
  <si>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</si>
  <si>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</si>
  <si>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</si>
  <si>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</si>
  <si>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</si>
  <si>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</si>
  <si>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</si>
  <si>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</si>
  <si>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</si>
  <si>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</si>
  <si>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</si>
  <si>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</si>
  <si>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</si>
  <si>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</si>
  <si>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</si>
  <si>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</si>
  <si>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</si>
  <si>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</si>
  <si>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</si>
  <si>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</si>
  <si>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ส32104</t>
  </si>
  <si>
    <t>เทเบิลเทนนิส</t>
  </si>
  <si>
    <t>พ22101</t>
  </si>
  <si>
    <t>พ22102</t>
  </si>
  <si>
    <t>กรีฑา</t>
  </si>
  <si>
    <t>แบดมินตัน</t>
  </si>
  <si>
    <t>บาสเกตบอล</t>
  </si>
  <si>
    <t>พ32102</t>
  </si>
  <si>
    <t>ศ22101</t>
  </si>
  <si>
    <t>ศ22102</t>
  </si>
  <si>
    <t>ง20217</t>
  </si>
  <si>
    <t>ง22101</t>
  </si>
  <si>
    <t>ง20218</t>
  </si>
  <si>
    <t>ง22102</t>
  </si>
  <si>
    <t>อาหารพื้นเมือง 1</t>
  </si>
  <si>
    <t>อาหารพื้นเมือง 2</t>
  </si>
  <si>
    <t>ง31103</t>
  </si>
  <si>
    <t>ง31104</t>
  </si>
  <si>
    <t>อ21203</t>
  </si>
  <si>
    <t>ภาษาอังกฤษเพื่อการสื่อสาร</t>
  </si>
  <si>
    <t>อ22102</t>
  </si>
  <si>
    <t>อ31205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</si>
  <si>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</si>
  <si>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</si>
  <si>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</si>
  <si>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</si>
  <si>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</si>
  <si>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</si>
  <si>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</si>
  <si>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อ21205</t>
  </si>
  <si>
    <t>อ21206</t>
  </si>
  <si>
    <t>อ22203</t>
  </si>
  <si>
    <t>อ22205</t>
  </si>
  <si>
    <t>อ22206</t>
  </si>
  <si>
    <t>ท23101</t>
  </si>
  <si>
    <t>ว23101</t>
  </si>
  <si>
    <t>ว23201</t>
  </si>
  <si>
    <t>ว23102</t>
  </si>
  <si>
    <t>ส23101</t>
  </si>
  <si>
    <t>ส23103</t>
  </si>
  <si>
    <t>ส23105</t>
  </si>
  <si>
    <t>ส23104</t>
  </si>
  <si>
    <t>ส23106</t>
  </si>
  <si>
    <t>พ23101</t>
  </si>
  <si>
    <t>พ23102</t>
  </si>
  <si>
    <t>ศ23102</t>
  </si>
  <si>
    <t>ง23101</t>
  </si>
  <si>
    <t>ง23102</t>
  </si>
  <si>
    <t>อ23101</t>
  </si>
  <si>
    <t>อ23102</t>
  </si>
  <si>
    <t>อ31207</t>
  </si>
  <si>
    <t>อ31208</t>
  </si>
  <si>
    <t>ค32241</t>
  </si>
  <si>
    <t>ค32242</t>
  </si>
  <si>
    <t>ง32110</t>
  </si>
  <si>
    <t>ง32104</t>
  </si>
  <si>
    <t>ง32111</t>
  </si>
  <si>
    <t>อ32205</t>
  </si>
  <si>
    <t>อ32207</t>
  </si>
  <si>
    <t>อ32208</t>
  </si>
  <si>
    <t>ท33101</t>
  </si>
  <si>
    <t>ท33201</t>
  </si>
  <si>
    <t>ท33102</t>
  </si>
  <si>
    <t>ท33202</t>
  </si>
  <si>
    <t>ค33102</t>
  </si>
  <si>
    <t>ค33101</t>
  </si>
  <si>
    <t>ค33201</t>
  </si>
  <si>
    <t>ส33102</t>
  </si>
  <si>
    <t>พ33101</t>
  </si>
  <si>
    <t>พ33102</t>
  </si>
  <si>
    <t>พ33202</t>
  </si>
  <si>
    <t>อ33101</t>
  </si>
  <si>
    <t>อ33203</t>
  </si>
  <si>
    <t>ฝ33203</t>
  </si>
  <si>
    <t>ฝ33201</t>
  </si>
  <si>
    <t>อ33102</t>
  </si>
  <si>
    <t>อ33204</t>
  </si>
  <si>
    <t>ฝ33204</t>
  </si>
  <si>
    <t>ฝ33202</t>
  </si>
  <si>
    <t>แฮนด์บอล</t>
  </si>
  <si>
    <t>วอลเลย์บอล</t>
  </si>
  <si>
    <t>คณิตศาสตร์ 1</t>
  </si>
  <si>
    <t>คณิตศาสตร์ 2</t>
  </si>
  <si>
    <t>สุขศึกษา 1</t>
  </si>
  <si>
    <t>พ20111</t>
  </si>
  <si>
    <t>สุขศึกษา 2</t>
  </si>
  <si>
    <t>พ20112</t>
  </si>
  <si>
    <t>ภาษาอังกฤษพื้นฐาน 1</t>
  </si>
  <si>
    <t>ภาษาอังกฤษพื้นฐาน 2</t>
  </si>
  <si>
    <t>คณิตศาสตร์ 3</t>
  </si>
  <si>
    <t>คณิตศาสตร์ 4</t>
  </si>
  <si>
    <t>การงานอาชีพและเทคโนโลยี 3</t>
  </si>
  <si>
    <t>การงานอาชีพและเทคโนโลยี 4</t>
  </si>
  <si>
    <t>ภาษาไทย 3</t>
  </si>
  <si>
    <t>ภาษาไทย 4</t>
  </si>
  <si>
    <t>สุขศึกษา 3</t>
  </si>
  <si>
    <t>สุขศึกษา 4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</si>
  <si>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</si>
  <si>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</si>
  <si>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</si>
  <si>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</si>
  <si>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ดนตรี-นาฏศิลป์ 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</si>
  <si>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</si>
  <si>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</si>
  <si>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</si>
  <si>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</si>
  <si>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</si>
  <si>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ภาษาอังกฤษพื้นฐาน 4</t>
  </si>
  <si>
    <t>คณิตศาสตร์ 5</t>
  </si>
  <si>
    <t>คณิตศาสตร์ 6</t>
  </si>
  <si>
    <t>การงานอาชีพและเทคโนโลยี 5</t>
  </si>
  <si>
    <t>การงานอาชีพและเทคโนโลยี 6</t>
  </si>
  <si>
    <t>ภาษาไทย 5</t>
  </si>
  <si>
    <t>ท23102</t>
  </si>
  <si>
    <t>ภาษาไทย 6</t>
  </si>
  <si>
    <t>สุขศึกษา 5</t>
  </si>
  <si>
    <t>สุขศึกษา 6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</si>
  <si>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</si>
  <si>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</si>
  <si>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</si>
  <si>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</si>
  <si>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</si>
  <si>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</si>
  <si>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</si>
  <si>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</si>
  <si>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ภาษาอังกฤษพื้นฐาน 6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</si>
  <si>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</si>
  <si>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</si>
  <si>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</si>
  <si>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</si>
  <si>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</si>
  <si>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</si>
  <si>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ภาษาไทย 1</t>
  </si>
  <si>
    <t>ภาษาไทย 2</t>
  </si>
  <si>
    <t>ฟิสิกส์ 1</t>
  </si>
  <si>
    <t>ว31206</t>
  </si>
  <si>
    <t>เคมี 1</t>
  </si>
  <si>
    <t>ว31226</t>
  </si>
  <si>
    <t>ชีววิทยา 1</t>
  </si>
  <si>
    <t>ว31246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</si>
  <si>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</si>
  <si>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</si>
  <si>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</si>
  <si>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</si>
  <si>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</si>
  <si>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</si>
  <si>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</si>
  <si>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</si>
  <si>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</si>
  <si>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</si>
  <si>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สังคมศึกษา 2</t>
  </si>
  <si>
    <t>ประวัติศาสตร์ 2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</si>
  <si>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</si>
  <si>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</si>
  <si>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</si>
  <si>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</si>
  <si>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</si>
  <si>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</si>
  <si>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คณิตศาสตร์เพิ่มเติม 4</t>
  </si>
  <si>
    <t>ง32103</t>
  </si>
  <si>
    <t>เทคโนโลยี 2</t>
  </si>
  <si>
    <t>ระเบียบวิธีวิจัยเบื้องต้น</t>
  </si>
  <si>
    <t>ฟิสิกส์ 3</t>
  </si>
  <si>
    <t>เคมี 3</t>
  </si>
  <si>
    <t>ชีววิทยา 3</t>
  </si>
  <si>
    <t xml:space="preserve">ม.5 </t>
  </si>
  <si>
    <t>ประวัติศาสตร์ 3</t>
  </si>
  <si>
    <t>ประวัติศาสตร์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</si>
  <si>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</si>
  <si>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</si>
  <si>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</si>
  <si>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</si>
  <si>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</si>
  <si>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</si>
  <si>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</si>
  <si>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</si>
  <si>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คณิตศาสตร์ 3 (สอวน.)</t>
  </si>
  <si>
    <t>ค33241</t>
  </si>
  <si>
    <t>ง33110</t>
  </si>
  <si>
    <t>เทคโนโลยี 3</t>
  </si>
  <si>
    <t>ง33104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</si>
  <si>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</si>
  <si>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</si>
  <si>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</si>
  <si>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</si>
  <si>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</si>
  <si>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</si>
  <si>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</si>
  <si>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ภาษาฝรั่งเศส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</si>
  <si>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</si>
  <si>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</si>
  <si>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</si>
  <si>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ภาษาฝรั่งเศส 6</t>
  </si>
  <si>
    <t>ภาษาอังกฤษเพื่อความก้าวหน้า 6</t>
  </si>
  <si>
    <t>ภาษาอังกฤษเพื่อการสื่อสาร 6</t>
  </si>
  <si>
    <t>อ33208</t>
  </si>
  <si>
    <t>ว20210</t>
  </si>
  <si>
    <t>ของเล่นเชิงวิทยาศาสตร์</t>
  </si>
  <si>
    <t>ว20220</t>
  </si>
  <si>
    <t>อิเล็กทรอนิกส์</t>
  </si>
  <si>
    <t>วิทยาศาสตร์พื้นฐาน 1</t>
  </si>
  <si>
    <t>ว20211</t>
  </si>
  <si>
    <t>วิทยาศาสตร์กับความงาม</t>
  </si>
  <si>
    <t>วิทยาศาสตร์พื้นฐาน 2</t>
  </si>
  <si>
    <t>ดนตรี-นาฏศิลป์ 1</t>
  </si>
  <si>
    <t>ประวัติศาสตร์ 1</t>
  </si>
  <si>
    <t>อ20210</t>
  </si>
  <si>
    <t>ภาษาอังกฤษเพื่อการฟังและพูด</t>
  </si>
  <si>
    <t>อ20211</t>
  </si>
  <si>
    <t>ภาษาอังกฤษเพื่อการอ่านและเขียน</t>
  </si>
  <si>
    <t>พ20113</t>
  </si>
  <si>
    <t>อ22101</t>
  </si>
  <si>
    <t>ค30282</t>
  </si>
  <si>
    <t>การเขียนโปรแกรมเบื้องต้น</t>
  </si>
  <si>
    <t>สังคมศึกษา</t>
  </si>
  <si>
    <t>ส31106</t>
  </si>
  <si>
    <t>ค30283</t>
  </si>
  <si>
    <t>ค30284</t>
  </si>
  <si>
    <t>คณิตศาสตร์ 4 (สอวน.)</t>
  </si>
  <si>
    <t>ง32206</t>
  </si>
  <si>
    <t>คอมพิวเตอร์มัลติมีเดีย</t>
  </si>
  <si>
    <t>ว32181</t>
  </si>
  <si>
    <t>การเคลื่อนที่และแรงในธรรมชาติ</t>
  </si>
  <si>
    <t>ว32208</t>
  </si>
  <si>
    <t>ว32248</t>
  </si>
  <si>
    <t>โครงงานวิทย์  1</t>
  </si>
  <si>
    <t>ว32182</t>
  </si>
  <si>
    <t>พลังงาน</t>
  </si>
  <si>
    <t>ว32204</t>
  </si>
  <si>
    <t>ว32209</t>
  </si>
  <si>
    <t>ว32224</t>
  </si>
  <si>
    <t>ว32229</t>
  </si>
  <si>
    <t>ว32244</t>
  </si>
  <si>
    <t>ว32249</t>
  </si>
  <si>
    <t>จ33202</t>
  </si>
  <si>
    <t>เทคโนโลยีสารสนเทศ 1</t>
  </si>
  <si>
    <t>การงานอาชีพ</t>
  </si>
  <si>
    <t>อ21207</t>
  </si>
  <si>
    <t>ภาษาอังกฤษอ่าน - เขียน</t>
  </si>
  <si>
    <t>ภาษาอังกฤษเพื่อการท่องเที่ยว</t>
  </si>
  <si>
    <t>อ21208</t>
  </si>
  <si>
    <t>ภาษาจีนเพิ่มเติม</t>
  </si>
  <si>
    <t>จ21202</t>
  </si>
  <si>
    <t>ว20212</t>
  </si>
  <si>
    <t>ว20221</t>
  </si>
  <si>
    <t>ว20213</t>
  </si>
  <si>
    <t>ง22112</t>
  </si>
  <si>
    <t>เทคโนโลยีสารสนเทศและการสื่อสาร</t>
  </si>
  <si>
    <t>ง22113</t>
  </si>
  <si>
    <t>การออกแบบและเทคโนโลยี 2</t>
  </si>
  <si>
    <t>ง22203</t>
  </si>
  <si>
    <t>ง20231</t>
  </si>
  <si>
    <t>IPST-Microbox</t>
  </si>
  <si>
    <t>ง22110</t>
  </si>
  <si>
    <t>อ20212</t>
  </si>
  <si>
    <t xml:space="preserve">ม.2 </t>
  </si>
  <si>
    <t>(ต่อ)</t>
  </si>
  <si>
    <t>อ20213</t>
  </si>
  <si>
    <t>พ20115</t>
  </si>
  <si>
    <t>พ20116</t>
  </si>
  <si>
    <t>ว33181</t>
  </si>
  <si>
    <t>ดุลยภาพของสิ่งมีชีวิต</t>
  </si>
  <si>
    <t>ว33210</t>
  </si>
  <si>
    <t>ว33230</t>
  </si>
  <si>
    <t>ว33285</t>
  </si>
  <si>
    <t>โครงงานวิทย์  2</t>
  </si>
  <si>
    <t>ว33101</t>
  </si>
  <si>
    <t>ฟิสิกส์พื้นฐาน</t>
  </si>
  <si>
    <t>ว33182</t>
  </si>
  <si>
    <t>พันธุกรรมและสิ่งแวดล้อม</t>
  </si>
  <si>
    <t>ส32105</t>
  </si>
  <si>
    <t>ส32106</t>
  </si>
  <si>
    <t>พ32202</t>
  </si>
  <si>
    <t>ดาบสองมือ</t>
  </si>
  <si>
    <t>ง32205</t>
  </si>
  <si>
    <t>คอมพิวเตอร์กราฟฟิก 1</t>
  </si>
  <si>
    <t>อ30201</t>
  </si>
  <si>
    <t>ภาษาอังกฤษเพื่อการอาชีพ</t>
  </si>
  <si>
    <t xml:space="preserve"> ม.5</t>
  </si>
  <si>
    <t>ค่าเฉลี่ย</t>
  </si>
  <si>
    <t>รวมทั้งหมด</t>
  </si>
  <si>
    <t>สุขศึกษา</t>
  </si>
  <si>
    <t>ระดับผลการเรียนเฉลี่ย</t>
  </si>
  <si>
    <t>เฉลี่ยรวม</t>
  </si>
  <si>
    <t>ม.ต้น</t>
  </si>
  <si>
    <t>ท20210</t>
  </si>
  <si>
    <t>ภาษาไทยการเขียนเชิงวิชาการ</t>
  </si>
  <si>
    <t>ว20214</t>
  </si>
  <si>
    <t>เชื้อเพลิงเพื่อการคมนาคม</t>
  </si>
  <si>
    <t>ว20236</t>
  </si>
  <si>
    <t>ว20215</t>
  </si>
  <si>
    <t>พลังงานกับการใช้ประโยชน์</t>
  </si>
  <si>
    <t>ว32284</t>
  </si>
  <si>
    <t>ส33104</t>
  </si>
  <si>
    <t>ส33105</t>
  </si>
  <si>
    <t>พ20204</t>
  </si>
  <si>
    <t>ศ31103</t>
  </si>
  <si>
    <t>ศ31104</t>
  </si>
  <si>
    <t>ศ32103</t>
  </si>
  <si>
    <t>ศ32104</t>
  </si>
  <si>
    <t>ศ33103</t>
  </si>
  <si>
    <t>ศ33104</t>
  </si>
  <si>
    <t>ง23112</t>
  </si>
  <si>
    <t>ง23113</t>
  </si>
  <si>
    <t>การออกแบบและเทคโนโลยี 3</t>
  </si>
  <si>
    <t>ง20232</t>
  </si>
  <si>
    <t>การออกแบบและเทคโนโลยี</t>
  </si>
  <si>
    <t>ง23110</t>
  </si>
  <si>
    <t>อ20202</t>
  </si>
  <si>
    <t>อ20203</t>
  </si>
  <si>
    <t>จ22201</t>
  </si>
  <si>
    <t>อ20204</t>
  </si>
  <si>
    <t>จ22202</t>
  </si>
  <si>
    <t>อ20214</t>
  </si>
  <si>
    <t>ภาษาอังกฤษเพื่อการนำเสนอ</t>
  </si>
  <si>
    <t>อ30203</t>
  </si>
  <si>
    <t>อ30204</t>
  </si>
  <si>
    <t>จ32202</t>
  </si>
  <si>
    <t>ภาษาเกาหลี</t>
  </si>
  <si>
    <t xml:space="preserve">ม.6  </t>
  </si>
  <si>
    <t>ท23201</t>
  </si>
  <si>
    <t>นิทานพื้นบ้าน</t>
  </si>
  <si>
    <t>ท23202</t>
  </si>
  <si>
    <t>วรรณกรรมท้องถิ่น 2</t>
  </si>
  <si>
    <t>การสำรวจเรขาคณิตด้วย GSP</t>
  </si>
  <si>
    <t>ค33202</t>
  </si>
  <si>
    <t>ว23202</t>
  </si>
  <si>
    <t>วิทยาศาสตร์เพิ่มเติม 6</t>
  </si>
  <si>
    <t>ว31282</t>
  </si>
  <si>
    <t>เทคนิคการปฏิบัติการวิทยาศาสตร์</t>
  </si>
  <si>
    <t>ว32283</t>
  </si>
  <si>
    <t>ว33141</t>
  </si>
  <si>
    <t>ชีววิทยาพื้นฐาน</t>
  </si>
  <si>
    <t>ว33121</t>
  </si>
  <si>
    <t>เคมีพื้นฐาน</t>
  </si>
  <si>
    <t>ส23102</t>
  </si>
  <si>
    <t>ดนตรี-นาฏศิลป์ 3</t>
  </si>
  <si>
    <t>ง22205</t>
  </si>
  <si>
    <t>การออกแบบผลิตภัณฑ์</t>
  </si>
  <si>
    <t>ง20223</t>
  </si>
  <si>
    <t>ขนมไทย 1</t>
  </si>
  <si>
    <t>ง23203</t>
  </si>
  <si>
    <t>ง20224</t>
  </si>
  <si>
    <t>ขนมไทย 2</t>
  </si>
  <si>
    <t>ง23204</t>
  </si>
  <si>
    <t>โครงงานคอมพิวเตอร์</t>
  </si>
  <si>
    <t>ง33206</t>
  </si>
  <si>
    <t>อ20201</t>
  </si>
  <si>
    <t>จ23201</t>
  </si>
  <si>
    <t>อ20206</t>
  </si>
  <si>
    <t>อ23206</t>
  </si>
  <si>
    <t>จ23202</t>
  </si>
  <si>
    <t>ก30220</t>
  </si>
  <si>
    <t>ฝ30201</t>
  </si>
  <si>
    <t>ภาษาฝรั่งเศสเพื่อวิทยาการ</t>
  </si>
  <si>
    <t>ฝ31201</t>
  </si>
  <si>
    <t>ภาษาฝรั่งเศส 1</t>
  </si>
  <si>
    <t>ก30221</t>
  </si>
  <si>
    <t>ฝ31202</t>
  </si>
  <si>
    <t>ภาษาฝรั่งเศส 2</t>
  </si>
  <si>
    <t>อ33202</t>
  </si>
  <si>
    <t>ภาษาอังกฤษอ่าน-เขียน 6</t>
  </si>
  <si>
    <t>อ30206</t>
  </si>
  <si>
    <t>อ30205</t>
  </si>
  <si>
    <t>ค21203</t>
  </si>
  <si>
    <t>ค21204</t>
  </si>
  <si>
    <t>ค21205</t>
  </si>
  <si>
    <t>ค21206</t>
  </si>
  <si>
    <t>ค21207</t>
  </si>
  <si>
    <t>เสริมสร้างพลังคิดคณิตศาสตร์</t>
  </si>
  <si>
    <t>ค21208</t>
  </si>
  <si>
    <t>ค21209</t>
  </si>
  <si>
    <t>ค21210</t>
  </si>
  <si>
    <t>ทักษะและกระบวนการทางคณิตศาตร์</t>
  </si>
  <si>
    <t>ค22203</t>
  </si>
  <si>
    <t>ค22205</t>
  </si>
  <si>
    <t>ค22207</t>
  </si>
  <si>
    <t>ค22209</t>
  </si>
  <si>
    <t>โครงงานคณิตศาสตร์</t>
  </si>
  <si>
    <t>ค22204</t>
  </si>
  <si>
    <t>ค22206</t>
  </si>
  <si>
    <t>ค22208</t>
  </si>
  <si>
    <t>ค22210</t>
  </si>
  <si>
    <t>วิทยาศาสตร์โลกทั้งระบบ 1 (โครง</t>
  </si>
  <si>
    <t>วิทยาศาสตร์โลกทั้งระบบ 2 (โครง</t>
  </si>
  <si>
    <t>อ22207</t>
  </si>
  <si>
    <t>ภาษาอังกฤษอ่าน-เขียน</t>
  </si>
  <si>
    <t>อ22208</t>
  </si>
  <si>
    <t>ค23101</t>
  </si>
  <si>
    <t>ค23201</t>
  </si>
  <si>
    <t>ค23209</t>
  </si>
  <si>
    <t>ค23102</t>
  </si>
  <si>
    <t>ค23202</t>
  </si>
  <si>
    <t>ค23210</t>
  </si>
  <si>
    <t>คณิตศาสตร์ก้าวหน้า</t>
  </si>
  <si>
    <t>ว20234</t>
  </si>
  <si>
    <t>ชีววิทยา</t>
  </si>
  <si>
    <t>ศ23101</t>
  </si>
  <si>
    <t>อ23208</t>
  </si>
  <si>
    <t>4-2560-1</t>
  </si>
  <si>
    <t>ว31281</t>
  </si>
  <si>
    <t>ส31105</t>
  </si>
  <si>
    <t>จ31261</t>
  </si>
  <si>
    <t>ก30222</t>
  </si>
  <si>
    <t>6-2560-1</t>
  </si>
  <si>
    <t>6-2560-2</t>
  </si>
  <si>
    <t>ว33205</t>
  </si>
  <si>
    <t>ว33225</t>
  </si>
  <si>
    <t>ว33245</t>
  </si>
  <si>
    <t>ชีววิทยา 5</t>
  </si>
  <si>
    <t>ว33250</t>
  </si>
  <si>
    <t>ส33106</t>
  </si>
  <si>
    <t>ประวัติศาสตร์</t>
  </si>
  <si>
    <t>ง33103</t>
  </si>
  <si>
    <t>ง33205</t>
  </si>
  <si>
    <t>การเขียนโปรแกรมชั้นสูง</t>
  </si>
  <si>
    <t>อ33201</t>
  </si>
  <si>
    <t>ภาษาอังกฤษอ่าน-เขียน 5</t>
  </si>
  <si>
    <t>อ33207</t>
  </si>
  <si>
    <t>จ33201</t>
  </si>
  <si>
    <t>ระดับช่วงชั้นที่   2    ปีการศึกษา  2561</t>
  </si>
  <si>
    <t>ระดับช่วงชั้นที่   3    ปีการศึกษา  2561</t>
  </si>
  <si>
    <t>1-2561-1</t>
  </si>
  <si>
    <t>1-2561-2</t>
  </si>
  <si>
    <t>ท22101</t>
  </si>
  <si>
    <t>2-2561-2</t>
  </si>
  <si>
    <t>2-2561-1</t>
  </si>
  <si>
    <t>3-2561-1</t>
  </si>
  <si>
    <t>3-2561-2</t>
  </si>
  <si>
    <t>ท31201</t>
  </si>
  <si>
    <t>หลักภาษาไทย</t>
  </si>
  <si>
    <t>ท31204</t>
  </si>
  <si>
    <t>หลักภาษาไทย 1</t>
  </si>
  <si>
    <t>4-2561-1</t>
  </si>
  <si>
    <t>4-2561-2</t>
  </si>
  <si>
    <t>5-2561-1</t>
  </si>
  <si>
    <t>5-2561-2</t>
  </si>
  <si>
    <t>6-2561-1</t>
  </si>
  <si>
    <t>6-2561-2</t>
  </si>
  <si>
    <t>ว21103</t>
  </si>
  <si>
    <t>วิทยาการคำนวณ</t>
  </si>
  <si>
    <t>ว21104</t>
  </si>
  <si>
    <t>ทักษะกระบวนการทางวิทยาศาสตร์</t>
  </si>
  <si>
    <t>ว21222</t>
  </si>
  <si>
    <t>การพัฒนาหนังสืออิเลคทรอนิคส์</t>
  </si>
  <si>
    <t>ง20241</t>
  </si>
  <si>
    <t>โครงงานอาชีพ 1</t>
  </si>
  <si>
    <t>ง21103</t>
  </si>
  <si>
    <t>อ21209</t>
  </si>
  <si>
    <t>ก20201</t>
  </si>
  <si>
    <t>ก20202</t>
  </si>
  <si>
    <t>จ20201</t>
  </si>
  <si>
    <t>ฝ20201</t>
  </si>
  <si>
    <t>ภาษาฝรั่งเศส</t>
  </si>
  <si>
    <t>ฝ20202</t>
  </si>
  <si>
    <t>กระบี่กระบอง</t>
  </si>
  <si>
    <t>พ20114</t>
  </si>
  <si>
    <t>แชร์บอล</t>
  </si>
  <si>
    <t>พ20205</t>
  </si>
  <si>
    <t>ศ22202</t>
  </si>
  <si>
    <t>ทัศนศิลป์ 2.2</t>
  </si>
  <si>
    <t>ศ22203</t>
  </si>
  <si>
    <t>ดนตรีไทย 2.1</t>
  </si>
  <si>
    <t>ภาษาอังกฤษสำหรับวิทยาศาสตร์และ</t>
  </si>
  <si>
    <t>ภาษาอังกฤษ (พูด-เขียน)</t>
  </si>
  <si>
    <t xml:space="preserve">ระดับช่วงชั้นที่   3    ปีการศึกษา  2561 </t>
  </si>
  <si>
    <t>ค23203</t>
  </si>
  <si>
    <t>ค23204</t>
  </si>
  <si>
    <t>ค23205</t>
  </si>
  <si>
    <t>ทักษะ/กระบวนการทางคณิตศาตร์</t>
  </si>
  <si>
    <t>ค23206</t>
  </si>
  <si>
    <t>ค23207</t>
  </si>
  <si>
    <t>ค23208</t>
  </si>
  <si>
    <t>ทฤษฎีความรู้ ธรรมชาติฯ</t>
  </si>
  <si>
    <t>ว20235</t>
  </si>
  <si>
    <t>เคมี</t>
  </si>
  <si>
    <t>ว20237</t>
  </si>
  <si>
    <t>ว20239</t>
  </si>
  <si>
    <t>9-2561-2</t>
  </si>
  <si>
    <t>ศ23202</t>
  </si>
  <si>
    <t>ทัศนศิลป์ 3.2</t>
  </si>
  <si>
    <t>ศ23203</t>
  </si>
  <si>
    <t>ดนตรีไทย 3.1</t>
  </si>
  <si>
    <t>ง20209</t>
  </si>
  <si>
    <t>บัญชีเบื้องต้น</t>
  </si>
  <si>
    <t>ง20219</t>
  </si>
  <si>
    <t>งานประดิษฐ์ของชำร่วย 1</t>
  </si>
  <si>
    <t>ออกแบบเทคโนโลยี</t>
  </si>
  <si>
    <t>อ20205</t>
  </si>
  <si>
    <t>อ23203</t>
  </si>
  <si>
    <t>อ23205</t>
  </si>
  <si>
    <t>อ23207</t>
  </si>
  <si>
    <t>ค31103</t>
  </si>
  <si>
    <t>ค31104</t>
  </si>
  <si>
    <t>ว30181</t>
  </si>
  <si>
    <t>วิทยาศาสตร์ชีวภาพ</t>
  </si>
  <si>
    <t>ว30191</t>
  </si>
  <si>
    <t>วิทยาการคำนวณ 1</t>
  </si>
  <si>
    <t>ว30192</t>
  </si>
  <si>
    <t>การออกแบบเทคโนโลยี</t>
  </si>
  <si>
    <t>ว30281</t>
  </si>
  <si>
    <t>วิทยาศาสตร์ชีวภาพ 2</t>
  </si>
  <si>
    <t>ว30283</t>
  </si>
  <si>
    <t>โลกดาราศาสตร์และอวกาศ</t>
  </si>
  <si>
    <t>ว30284</t>
  </si>
  <si>
    <t>โลกดาราศาสตร์และอวกาศ 2</t>
  </si>
  <si>
    <t>ว30291</t>
  </si>
  <si>
    <t>การเขียนโปรแกรมขั้นสูง</t>
  </si>
  <si>
    <t>4-2561-9</t>
  </si>
  <si>
    <t>ว31294</t>
  </si>
  <si>
    <t>ว31295</t>
  </si>
  <si>
    <t>หุ่นยนต์และระบบอัตโนมัติ</t>
  </si>
  <si>
    <t>ภาษาอังกฤษเพื่อความก้าวหน้า 2</t>
  </si>
  <si>
    <t>ก30231</t>
  </si>
  <si>
    <t>ก30232</t>
  </si>
  <si>
    <t>ว32228</t>
  </si>
  <si>
    <t>พ32201</t>
  </si>
  <si>
    <t>วอลเล่ย์บอล</t>
  </si>
  <si>
    <t>จ32203</t>
  </si>
  <si>
    <t>จ32261</t>
  </si>
  <si>
    <t>จ32262</t>
  </si>
  <si>
    <t>ฝ30202</t>
  </si>
  <si>
    <t>9-2561-1</t>
  </si>
  <si>
    <t>ว30293</t>
  </si>
  <si>
    <t>พ33201</t>
  </si>
  <si>
    <t>กิจกรรมเข้าจังหวะ (ลีลาศ)</t>
  </si>
  <si>
    <t>ฝ30204</t>
  </si>
  <si>
    <t>ภาษาฝรั่งเศสเพื่อวิทยาการ 4</t>
  </si>
  <si>
    <t>9-2559-1</t>
  </si>
  <si>
    <t>ระดับช่วงชั้นที่  2  ปีการศึกษา  2561</t>
  </si>
  <si>
    <t>ระดับช่วงชั้นที่  3  ปีการศึกษา  2561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</si>
</sst>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  <numFmt numFmtId="196" formatCode="\฿#,##0;\-\฿#,##0"/>
    <numFmt numFmtId="197" formatCode="0.000000000"/>
    <numFmt numFmtId="198" formatCode="#,##0_);\(#,##0\)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2"/>
    </font>
    <font>
      <sz val="15"/>
      <name val="Arial"/>
      <family val="2"/>
    </font>
    <font>
      <sz val="19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8"/>
      <name val="TH SarabunPSK"/>
      <family val="2"/>
    </font>
    <font>
      <b/>
      <sz val="18"/>
      <name val="TH SarabunPSK"/>
      <family val="2"/>
    </font>
    <font>
      <sz val="11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Angsana New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4.75"/>
      <color indexed="8"/>
      <name val="Angsana New"/>
      <family val="0"/>
    </font>
    <font>
      <sz val="20"/>
      <color indexed="8"/>
      <name val="Angsana New"/>
      <family val="0"/>
    </font>
    <font>
      <sz val="13.55"/>
      <color indexed="8"/>
      <name val="Angsana New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3.75"/>
      <color indexed="8"/>
      <name val="Angsana New"/>
      <family val="0"/>
    </font>
    <font>
      <b/>
      <sz val="13.75"/>
      <color indexed="8"/>
      <name val="Angsana New"/>
      <family val="0"/>
    </font>
    <font>
      <sz val="18"/>
      <color indexed="8"/>
      <name val="Angsana New"/>
      <family val="0"/>
    </font>
    <font>
      <sz val="12.85"/>
      <color indexed="8"/>
      <name val="Angsana New"/>
      <family val="0"/>
    </font>
    <font>
      <b/>
      <sz val="9"/>
      <color indexed="8"/>
      <name val="Arial"/>
      <family val="0"/>
    </font>
    <font>
      <sz val="15"/>
      <color indexed="8"/>
      <name val="Tahoma"/>
      <family val="0"/>
    </font>
    <font>
      <sz val="15"/>
      <color indexed="8"/>
      <name val="AngsanaUPC"/>
      <family val="0"/>
    </font>
    <font>
      <sz val="16"/>
      <color indexed="8"/>
      <name val="AngsanaUPC"/>
      <family val="0"/>
    </font>
    <font>
      <sz val="14.5"/>
      <color indexed="8"/>
      <name val="Angsana New"/>
      <family val="0"/>
    </font>
    <font>
      <sz val="13.3"/>
      <color indexed="8"/>
      <name val="Angsana New"/>
      <family val="0"/>
    </font>
    <font>
      <sz val="22"/>
      <color indexed="8"/>
      <name val="Angsana New"/>
      <family val="0"/>
    </font>
    <font>
      <sz val="14.7"/>
      <color indexed="8"/>
      <name val="Angsana New"/>
      <family val="0"/>
    </font>
    <font>
      <sz val="9"/>
      <color indexed="63"/>
      <name val="Tahoma"/>
      <family val="0"/>
    </font>
    <font>
      <sz val="10"/>
      <color indexed="63"/>
      <name val="Tahoma"/>
      <family val="0"/>
    </font>
    <font>
      <sz val="14"/>
      <color indexed="63"/>
      <name val="Tahoma"/>
      <family val="0"/>
    </font>
    <font>
      <sz val="15.25"/>
      <color indexed="8"/>
      <name val="Angsana New"/>
      <family val="0"/>
    </font>
    <font>
      <sz val="21"/>
      <color indexed="8"/>
      <name val="Angsana New"/>
      <family val="0"/>
    </font>
    <font>
      <sz val="15.5"/>
      <color indexed="8"/>
      <name val="Angsana New"/>
      <family val="0"/>
    </font>
    <font>
      <sz val="19.5"/>
      <color indexed="8"/>
      <name val="Angsana New"/>
      <family val="0"/>
    </font>
    <font>
      <sz val="14.25"/>
      <color indexed="8"/>
      <name val="Angsana New"/>
      <family val="0"/>
    </font>
    <font>
      <sz val="15.75"/>
      <color indexed="8"/>
      <name val="Angsana New"/>
      <family val="0"/>
    </font>
    <font>
      <b/>
      <sz val="17.75"/>
      <color indexed="8"/>
      <name val="Angsana New"/>
      <family val="0"/>
    </font>
    <font>
      <sz val="14.45"/>
      <color indexed="8"/>
      <name val="Angsana New"/>
      <family val="0"/>
    </font>
    <font>
      <b/>
      <sz val="17.5"/>
      <color indexed="8"/>
      <name val="Angsana New"/>
      <family val="0"/>
    </font>
    <font>
      <sz val="19.75"/>
      <color indexed="8"/>
      <name val="Angsana New"/>
      <family val="0"/>
    </font>
    <font>
      <sz val="16.25"/>
      <color indexed="8"/>
      <name val="Angsana New"/>
      <family val="0"/>
    </font>
    <font>
      <sz val="14.95"/>
      <color indexed="8"/>
      <name val="Angsana New"/>
      <family val="0"/>
    </font>
    <font>
      <sz val="9"/>
      <color indexed="8"/>
      <name val="Tahoma"/>
      <family val="0"/>
    </font>
    <font>
      <sz val="14"/>
      <color indexed="8"/>
      <name val="AngsanaUPC"/>
      <family val="0"/>
    </font>
    <font>
      <sz val="20.25"/>
      <color indexed="8"/>
      <name val="Angsana New"/>
      <family val="0"/>
    </font>
    <font>
      <b/>
      <sz val="18.5"/>
      <color indexed="8"/>
      <name val="Angsana New"/>
      <family val="0"/>
    </font>
    <font>
      <sz val="16.5"/>
      <color indexed="8"/>
      <name val="Angsana New"/>
      <family val="0"/>
    </font>
    <font>
      <sz val="15.15"/>
      <color indexed="8"/>
      <name val="Angsana New"/>
      <family val="0"/>
    </font>
    <font>
      <sz val="10"/>
      <color indexed="8"/>
      <name val="CordiaUPC"/>
      <family val="0"/>
    </font>
    <font>
      <sz val="16"/>
      <color indexed="8"/>
      <name val="CordiaUPC"/>
      <family val="0"/>
    </font>
    <font>
      <sz val="20.25"/>
      <color indexed="8"/>
      <name val="CordiaUPC"/>
      <family val="0"/>
    </font>
    <font>
      <b/>
      <sz val="16.2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87" fillId="20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1" borderId="2" applyNumberFormat="0" applyAlignment="0" applyProtection="0"/>
    <xf numFmtId="0" fontId="92" fillId="0" borderId="3" applyNumberFormat="0" applyFill="0" applyAlignment="0" applyProtection="0"/>
    <xf numFmtId="0" fontId="93" fillId="22" borderId="0" applyNumberFormat="0" applyBorder="0" applyAlignment="0" applyProtection="0"/>
    <xf numFmtId="0" fontId="94" fillId="23" borderId="1" applyNumberFormat="0" applyAlignment="0" applyProtection="0"/>
    <xf numFmtId="0" fontId="95" fillId="24" borderId="0" applyNumberFormat="0" applyBorder="0" applyAlignment="0" applyProtection="0"/>
    <xf numFmtId="0" fontId="96" fillId="0" borderId="4" applyNumberFormat="0" applyFill="0" applyAlignment="0" applyProtection="0"/>
    <xf numFmtId="0" fontId="97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98" fillId="20" borderId="5" applyNumberFormat="0" applyAlignment="0" applyProtection="0"/>
    <xf numFmtId="0" fontId="0" fillId="32" borderId="6" applyNumberFormat="0" applyFont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2" fontId="6" fillId="0" borderId="11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91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91" fontId="1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91" fontId="1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2561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49841751"/>
        <c:axId val="45922576"/>
      </c:bar3DChart>
      <c:catAx>
        <c:axId val="4984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75"/>
          <c:w val="0.866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42348513"/>
        <c:axId val="45592298"/>
      </c:bar3DChart>
      <c:catAx>
        <c:axId val="42348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275"/>
          <c:w val="0.10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22"/>
          <c:y val="-0.022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(สังคมศึกษา!$E$33:$L$33,สังคมศึกษา!$P$33:$Q$33)</c:f>
              <c:numCache/>
            </c:numRef>
          </c:val>
          <c:shape val="box"/>
        </c:ser>
        <c:shape val="box"/>
        <c:axId val="7677499"/>
        <c:axId val="1988628"/>
      </c:bar3DChart>
      <c:cat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3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56225"/>
          <c:w val="0.1047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</a:t>
            </a:r>
            <a:r>
              <a:rPr lang="en-US" cap="none" sz="1750" b="1" i="0" u="none" baseline="0">
                <a:solidFill>
                  <a:srgbClr val="000000"/>
                </a:solidFill>
              </a:rPr>
              <a:t>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"/>
          <c:w val="0.866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(สังคมศึกษา!$E$46:$L$46,สังคมศึกษา!$P$46:$Q$46)</c:f>
              <c:strCache/>
            </c:strRef>
          </c:cat>
          <c:val>
            <c:numRef>
              <c:f>(สังคมศึกษา!$E$74:$L$74,สังคมศึกษา!$P$74:$Q$74)</c:f>
              <c:numCache/>
            </c:numRef>
          </c:val>
          <c:shape val="box"/>
        </c:ser>
        <c:shape val="box"/>
        <c:axId val="17897653"/>
        <c:axId val="26861150"/>
      </c:bar3D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63"/>
          <c:w val="0.104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28"/>
          <c:y val="-0.003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(พลานามัย!$E$32:$L$32,พลานามัย!$P$32:$Q$32)</c:f>
              <c:numCache/>
            </c:numRef>
          </c:val>
          <c:shape val="box"/>
        </c:ser>
        <c:shape val="box"/>
        <c:axId val="40423759"/>
        <c:axId val="28269512"/>
      </c:bar3DChart>
      <c:catAx>
        <c:axId val="4042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43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7025"/>
          <c:w val="0.106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2561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(พลานามัย!$E$51:$L$51,พลานามัย!$P$51:$Q$51)</c:f>
              <c:strCache/>
            </c:strRef>
          </c:cat>
          <c:val>
            <c:numRef>
              <c:f>(พลานามัย!$E$63:$L$63,พลานามัย!$P$63:$Q$63)</c:f>
              <c:numCache/>
            </c:numRef>
          </c:val>
          <c:shape val="box"/>
        </c:ser>
        <c:shape val="box"/>
        <c:axId val="53099017"/>
        <c:axId val="8129106"/>
      </c:bar3DChart>
      <c:catAx>
        <c:axId val="5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(ศิลปะ!$E$16:$L$16,ศิลปะ!$P$16:$Q$16)</c:f>
              <c:numCache/>
            </c:numRef>
          </c:val>
          <c:shape val="box"/>
        </c:ser>
        <c:shape val="box"/>
        <c:axId val="6053091"/>
        <c:axId val="54477820"/>
      </c:bar3DChart>
      <c:cat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57725"/>
          <c:w val="0.10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(ศิลปะ!$E$27:$L$27,ศิลปะ!$P$27:$Q$27)</c:f>
              <c:strCache/>
            </c:strRef>
          </c:cat>
          <c:val>
            <c:numRef>
              <c:f>(ศิลปะ!$E$35:$L$35,ศิลปะ!$P$35:$Q$35)</c:f>
              <c:numCache/>
            </c:numRef>
          </c:val>
          <c:shape val="box"/>
        </c:ser>
        <c:shape val="box"/>
        <c:axId val="20538333"/>
        <c:axId val="50627270"/>
      </c:bar3DChart>
      <c:cat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5795"/>
          <c:w val="0.103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5"/>
          <c:w val="0.8652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ฯ'!$E$41:$L$41,'การงานอาชีพ ฯ'!$P$41:$Q$41)</c:f>
              <c:numCache/>
            </c:numRef>
          </c:val>
          <c:shape val="box"/>
        </c:ser>
        <c:shape val="box"/>
        <c:axId val="52992247"/>
        <c:axId val="7168176"/>
      </c:bar3DChart>
      <c:cat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5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55"/>
          <c:w val="0.107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25"/>
          <c:w val="0.865"/>
          <c:h val="0.77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ฯ'!$E$51:$L$51,'การงานอาชีพ ฯ'!$P$51:$Q$51)</c:f>
              <c:strCache/>
            </c:strRef>
          </c:cat>
          <c:val>
            <c:numRef>
              <c:f>('การงานอาชีพ ฯ'!$E$66:$L$66,'การงานอาชีพ ฯ'!$P$66:$Q$66)</c:f>
              <c:numCache/>
            </c:numRef>
          </c:val>
          <c:shape val="box"/>
        </c:ser>
        <c:shape val="box"/>
        <c:axId val="64513585"/>
        <c:axId val="43751354"/>
      </c:bar3DChart>
      <c:cat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46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8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   ระดับช่วงชั้นที่ 2  ปีการศึกษา 2561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12"/>
          <c:w val="0.855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(ภาษาต่างประเทศ!$E$61:$L$61,ภาษาต่างประเทศ!$P$61:$Q$61)</c:f>
              <c:numCache/>
            </c:numRef>
          </c:val>
          <c:shape val="box"/>
        </c:ser>
        <c:shape val="box"/>
        <c:axId val="58217867"/>
        <c:axId val="54198756"/>
      </c:bar3D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7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577"/>
          <c:w val="0.108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0575"/>
          <c:y val="0.004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-0.001"/>
          <c:y val="-0.022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425"/>
          <c:w val="0.8647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(ภาษาต่างประเทศ!$E$96:$L$96,ภาษาต่างประเทศ!$P$96:$Q$96)</c:f>
              <c:strCache/>
            </c:strRef>
          </c:cat>
          <c:val>
            <c:numRef>
              <c:f>(ภาษาต่างประเทศ!$E$152:$L$152,ภาษาต่างประเทศ!$P$152:$Q$152)</c:f>
              <c:numCache/>
            </c:numRef>
          </c:val>
          <c:shape val="box"/>
        </c:ser>
        <c:shape val="box"/>
        <c:axId val="18026757"/>
        <c:axId val="28023086"/>
      </c:bar3DChart>
      <c:cat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582"/>
          <c:w val="0.108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ระดับช่วงชั้นที่ 3  ปีการศึกษา 2561</a:t>
            </a:r>
          </a:p>
        </c:rich>
      </c:tx>
      <c:layout>
        <c:manualLayout>
          <c:xMode val="factor"/>
          <c:yMode val="factor"/>
          <c:x val="0.01925"/>
          <c:y val="-0.0172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"/>
          <c:w val="0.9072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57925"/>
          <c:w val="0.0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2561</a:t>
            </a:r>
          </a:p>
        </c:rich>
      </c:tx>
      <c:layout>
        <c:manualLayout>
          <c:xMode val="factor"/>
          <c:yMode val="factor"/>
          <c:x val="0.019"/>
          <c:y val="0.0057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14329957"/>
        <c:axId val="61860750"/>
      </c:bar3DChart>
      <c:cat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3675"/>
          <c:y val="-0.00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797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(ภาษาไทย!$E$15:$L$15,ภาษาไทย!$P$15:$Q$15)</c:f>
              <c:numCache/>
            </c:numRef>
          </c:val>
          <c:shape val="box"/>
        </c:ser>
        <c:shape val="box"/>
        <c:axId val="19875839"/>
        <c:axId val="44664824"/>
      </c:bar3DChart>
      <c:cat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58325"/>
          <c:w val="0.093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ระดับช่วงชั้นที่ 3   ปีการศึกษา 25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1                            </a:t>
            </a:r>
          </a:p>
        </c:rich>
      </c:tx>
      <c:layout>
        <c:manualLayout>
          <c:xMode val="factor"/>
          <c:yMode val="factor"/>
          <c:x val="0.0415"/>
          <c:y val="0.001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86675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(ภาษาไทย!$E$28:$L$28,ภาษาไทย!$P$28:$Q$28)</c:f>
              <c:strCache/>
            </c:strRef>
          </c:cat>
          <c:val>
            <c:numRef>
              <c:f>(ภาษาไทย!$E$42:$L$42,ภาษาไทย!$P$42:$Q$42)</c:f>
              <c:numCache/>
            </c:numRef>
          </c:val>
          <c:shape val="box"/>
        </c:ser>
        <c:shape val="box"/>
        <c:axId val="66439097"/>
        <c:axId val="61080962"/>
      </c:bar3DChart>
      <c:cat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9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5"/>
          <c:w val="0.104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2561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3325"/>
          <c:w val="0.867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(คณิตศาสตร์!$E$72:$L$72,คณิตศาสตร์!$P$72:$Q$72)</c:f>
              <c:strCache/>
            </c:strRef>
          </c:cat>
          <c:val>
            <c:numRef>
              <c:f>(คณิตศาสตร์!$E$103:$L$103,คณิตศาสตร์!$P$103:$Q$103)</c:f>
              <c:numCache/>
            </c:numRef>
          </c:val>
          <c:shape val="box"/>
        </c:ser>
        <c:shape val="box"/>
        <c:axId val="12857747"/>
        <c:axId val="48610860"/>
      </c:bar3DChart>
      <c:catAx>
        <c:axId val="1285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2  ปีการศึกษา 256</a:t>
            </a:r>
          </a:p>
        </c:rich>
      </c:tx>
      <c:layout>
        <c:manualLayout>
          <c:xMode val="factor"/>
          <c:yMode val="factor"/>
          <c:x val="0.04325"/>
          <c:y val="-0.02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1545"/>
          <c:w val="0.9515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(คณิตศาสตร์!$E$55:$L$55,คณิตศาสตร์!$P$55:$Q$55)</c:f>
              <c:numCache/>
            </c:numRef>
          </c:val>
          <c:shape val="box"/>
        </c:ser>
        <c:gapWidth val="75"/>
        <c:shape val="box"/>
        <c:axId val="34844557"/>
        <c:axId val="45165558"/>
      </c:bar3DChart>
      <c:catAx>
        <c:axId val="3484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ร้อยละของผระดับลการเรียน</a:t>
                </a:r>
              </a:p>
            </c:rich>
          </c:tx>
          <c:layout>
            <c:manualLayout>
              <c:xMode val="factor"/>
              <c:yMode val="factor"/>
              <c:x val="-0.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844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825"/>
          <c:y val="0.95325"/>
          <c:w val="0.1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2561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(วิทยาศาสตร์!$E$4:$L$4,วิทยาศาสตร์!$P$4:$Q$4)</c:f>
              <c:numCache/>
            </c:numRef>
          </c:cat>
          <c:val>
            <c:numRef>
              <c:f>(วิทยาศาสตร์!$E$41:$L$41,วิทยาศาสตร์!$P$41:$Q$41)</c:f>
              <c:numCache/>
            </c:numRef>
          </c:val>
          <c:shape val="box"/>
        </c:ser>
        <c:shape val="box"/>
        <c:axId val="3836839"/>
        <c:axId val="34531552"/>
      </c:bar3DChart>
      <c:catAx>
        <c:axId val="383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875"/>
          <c:w val="0.106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50,328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คน   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1,541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3.06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276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2.98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ส่วนเบี่ยงเบนมาตรฐาน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1.086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361950</xdr:colOff>
      <xdr:row>43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972675"/>
          <a:ext cx="87058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48,510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คน  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98.86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1,927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3.97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553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คน  คิดเป็น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ร้อยละ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1.14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2.92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1.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099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  <xdr:twoCellAnchor>
    <xdr:from>
      <xdr:col>0</xdr:col>
      <xdr:colOff>85725</xdr:colOff>
      <xdr:row>84</xdr:row>
      <xdr:rowOff>0</xdr:rowOff>
    </xdr:from>
    <xdr:to>
      <xdr:col>14</xdr:col>
      <xdr:colOff>171450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640300"/>
        <a:ext cx="84486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76200</xdr:rowOff>
    </xdr:from>
    <xdr:to>
      <xdr:col>17</xdr:col>
      <xdr:colOff>533400</xdr:colOff>
      <xdr:row>19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514850"/>
          <a:ext cx="89058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 พบว่า มีนักเรียนที่ได้รับการตัดสินผลการเรียน 3,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คน    คิดเป็นร้อยละ 99.85   จำนวนนักเรียนที่สอบไม่ผ่าน 72  คน คิดเป็นร้อยละ 2.09   นักเรียนที่ไม่ได้รับการตัดสินผลการเรียน  5  คน  คิดเป็นร้อยละ  0.15    ค่าเฉลี่ยรวมของผลการเรียนเท่ากับ 2.85   ส่วนเบี่ยงเบนมาตรฐาน  0.985</a:t>
          </a:r>
        </a:p>
      </xdr:txBody>
    </xdr:sp>
    <xdr:clientData/>
  </xdr:twoCellAnchor>
  <xdr:twoCellAnchor>
    <xdr:from>
      <xdr:col>0</xdr:col>
      <xdr:colOff>47625</xdr:colOff>
      <xdr:row>42</xdr:row>
      <xdr:rowOff>95250</xdr:rowOff>
    </xdr:from>
    <xdr:to>
      <xdr:col>17</xdr:col>
      <xdr:colOff>533400</xdr:colOff>
      <xdr:row>45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2449175"/>
          <a:ext cx="89058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 พบว่า มีนักเรียนที่ได้รับการตัดสินผลการเรียน 3,762  คน       คิดเป็นร้อยละ 99.57   จำนวนนักเรียนที่สอบไม่ผ่าน  106   คน คิดเป็นร้อยละ 2.82   นักเรียนที่ไม่ได้รับการตัดสินผลการเรียน  16   คน  คิดเป็นร้อยละ   0.43   ค่าเฉลี่ยรวมของผลการเรียนเท่ากับ  3.19   ส่วนเบี่ยงเบนมาตรฐาน  0.998</a:t>
          </a:r>
        </a:p>
      </xdr:txBody>
    </xdr:sp>
    <xdr:clientData/>
  </xdr:twoCellAnchor>
  <xdr:twoCellAnchor>
    <xdr:from>
      <xdr:col>13</xdr:col>
      <xdr:colOff>114300</xdr:colOff>
      <xdr:row>26</xdr:row>
      <xdr:rowOff>219075</xdr:rowOff>
    </xdr:from>
    <xdr:to>
      <xdr:col>13</xdr:col>
      <xdr:colOff>190500</xdr:colOff>
      <xdr:row>26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219950" y="794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2199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133350</xdr:rowOff>
    </xdr:from>
    <xdr:to>
      <xdr:col>17</xdr:col>
      <xdr:colOff>542925</xdr:colOff>
      <xdr:row>67</xdr:row>
      <xdr:rowOff>66675</xdr:rowOff>
    </xdr:to>
    <xdr:graphicFrame>
      <xdr:nvGraphicFramePr>
        <xdr:cNvPr id="5" name="Chart 8"/>
        <xdr:cNvGraphicFramePr/>
      </xdr:nvGraphicFramePr>
      <xdr:xfrm>
        <a:off x="38100" y="13982700"/>
        <a:ext cx="8924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71</xdr:row>
      <xdr:rowOff>133350</xdr:rowOff>
    </xdr:from>
    <xdr:to>
      <xdr:col>17</xdr:col>
      <xdr:colOff>476250</xdr:colOff>
      <xdr:row>92</xdr:row>
      <xdr:rowOff>85725</xdr:rowOff>
    </xdr:to>
    <xdr:graphicFrame>
      <xdr:nvGraphicFramePr>
        <xdr:cNvPr id="6" name="Chart 9"/>
        <xdr:cNvGraphicFramePr/>
      </xdr:nvGraphicFramePr>
      <xdr:xfrm>
        <a:off x="66675" y="17545050"/>
        <a:ext cx="8829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8202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24</xdr:row>
      <xdr:rowOff>66675</xdr:rowOff>
    </xdr:from>
    <xdr:to>
      <xdr:col>17</xdr:col>
      <xdr:colOff>438150</xdr:colOff>
      <xdr:row>25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534400" y="7162800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48</xdr:row>
      <xdr:rowOff>38100</xdr:rowOff>
    </xdr:from>
    <xdr:to>
      <xdr:col>17</xdr:col>
      <xdr:colOff>447675</xdr:colOff>
      <xdr:row>49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43925" y="137255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71</xdr:row>
      <xdr:rowOff>28575</xdr:rowOff>
    </xdr:from>
    <xdr:to>
      <xdr:col>17</xdr:col>
      <xdr:colOff>381000</xdr:colOff>
      <xdr:row>72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477250" y="174402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103</xdr:row>
      <xdr:rowOff>57150</xdr:rowOff>
    </xdr:from>
    <xdr:to>
      <xdr:col>18</xdr:col>
      <xdr:colOff>66675</xdr:colOff>
      <xdr:row>108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0632400"/>
          <a:ext cx="90392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2561  พบว่า มีนักเรียนที่ได้รับการตัดสินผลการเรียน 5,036  คน         คิดเป็นร้อยละ 99.82   จำนวนนักเรียนที่สอบไม่ผ่าน  288   คน คิดเป็นร้อยละ 5.72   นักเรียนที่ไม่ได้รับการตัดสินผลการเรียน  9   คน  คิดเป็นร้อยละ  0.43    ค่าเฉลี่ยรวมของผลการเรียนเท่ากับ   2.36   ส่วนเบี่ยงเบนมาตรฐาน  1.103</a:t>
          </a:r>
        </a:p>
      </xdr:txBody>
    </xdr:sp>
    <xdr:clientData/>
  </xdr:twoCellAnchor>
  <xdr:twoCellAnchor>
    <xdr:from>
      <xdr:col>13</xdr:col>
      <xdr:colOff>104775</xdr:colOff>
      <xdr:row>70</xdr:row>
      <xdr:rowOff>219075</xdr:rowOff>
    </xdr:from>
    <xdr:to>
      <xdr:col>13</xdr:col>
      <xdr:colOff>247650</xdr:colOff>
      <xdr:row>70</xdr:row>
      <xdr:rowOff>219075</xdr:rowOff>
    </xdr:to>
    <xdr:sp>
      <xdr:nvSpPr>
        <xdr:cNvPr id="2" name="Line 3"/>
        <xdr:cNvSpPr>
          <a:spLocks/>
        </xdr:cNvSpPr>
      </xdr:nvSpPr>
      <xdr:spPr>
        <a:xfrm>
          <a:off x="7343775" y="2106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43775" y="88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163</xdr:row>
      <xdr:rowOff>142875</xdr:rowOff>
    </xdr:from>
    <xdr:to>
      <xdr:col>17</xdr:col>
      <xdr:colOff>523875</xdr:colOff>
      <xdr:row>200</xdr:row>
      <xdr:rowOff>76200</xdr:rowOff>
    </xdr:to>
    <xdr:graphicFrame>
      <xdr:nvGraphicFramePr>
        <xdr:cNvPr id="4" name="Chart 6"/>
        <xdr:cNvGraphicFramePr/>
      </xdr:nvGraphicFramePr>
      <xdr:xfrm>
        <a:off x="152400" y="40757475"/>
        <a:ext cx="8905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6296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68</xdr:row>
      <xdr:rowOff>57150</xdr:rowOff>
    </xdr:from>
    <xdr:to>
      <xdr:col>17</xdr:col>
      <xdr:colOff>476250</xdr:colOff>
      <xdr:row>68</xdr:row>
      <xdr:rowOff>266700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10600" y="202977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285750</xdr:colOff>
      <xdr:row>121</xdr:row>
      <xdr:rowOff>104775</xdr:rowOff>
    </xdr:from>
    <xdr:to>
      <xdr:col>17</xdr:col>
      <xdr:colOff>352425</xdr:colOff>
      <xdr:row>123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524875" y="33861375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17</xdr:col>
      <xdr:colOff>85725</xdr:colOff>
      <xdr:row>162</xdr:row>
      <xdr:rowOff>95250</xdr:rowOff>
    </xdr:from>
    <xdr:to>
      <xdr:col>17</xdr:col>
      <xdr:colOff>485775</xdr:colOff>
      <xdr:row>163</xdr:row>
      <xdr:rowOff>142875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620125" y="405479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104775</xdr:colOff>
      <xdr:row>94</xdr:row>
      <xdr:rowOff>219075</xdr:rowOff>
    </xdr:from>
    <xdr:to>
      <xdr:col>13</xdr:col>
      <xdr:colOff>247650</xdr:colOff>
      <xdr:row>94</xdr:row>
      <xdr:rowOff>219075</xdr:rowOff>
    </xdr:to>
    <xdr:sp>
      <xdr:nvSpPr>
        <xdr:cNvPr id="9" name="Line 11"/>
        <xdr:cNvSpPr>
          <a:spLocks/>
        </xdr:cNvSpPr>
      </xdr:nvSpPr>
      <xdr:spPr>
        <a:xfrm>
          <a:off x="7343775" y="28155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92</xdr:row>
      <xdr:rowOff>57150</xdr:rowOff>
    </xdr:from>
    <xdr:to>
      <xdr:col>17</xdr:col>
      <xdr:colOff>476250</xdr:colOff>
      <xdr:row>92</xdr:row>
      <xdr:rowOff>266700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10600" y="273081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247650</xdr:colOff>
      <xdr:row>25</xdr:row>
      <xdr:rowOff>219075</xdr:rowOff>
    </xdr:to>
    <xdr:sp>
      <xdr:nvSpPr>
        <xdr:cNvPr id="11" name="Line 4"/>
        <xdr:cNvSpPr>
          <a:spLocks/>
        </xdr:cNvSpPr>
      </xdr:nvSpPr>
      <xdr:spPr>
        <a:xfrm>
          <a:off x="7343775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38100</xdr:rowOff>
    </xdr:from>
    <xdr:to>
      <xdr:col>17</xdr:col>
      <xdr:colOff>495300</xdr:colOff>
      <xdr:row>23</xdr:row>
      <xdr:rowOff>247650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8629650" y="68389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9525</xdr:colOff>
      <xdr:row>55</xdr:row>
      <xdr:rowOff>161925</xdr:rowOff>
    </xdr:from>
    <xdr:to>
      <xdr:col>17</xdr:col>
      <xdr:colOff>457200</xdr:colOff>
      <xdr:row>58</xdr:row>
      <xdr:rowOff>238125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9525" y="16563975"/>
          <a:ext cx="89820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รายงานผลการเรียนกลุ่มสาระการเรียนรู้คณิตศาสตร์  ระดับช่วงชั้นที่  2   ปีการศึกษา  2561  พบว่า มีนักเรียนที่ได้รับการตัดสินผลการเรียน 6,299  คน   คิดเป็นร้อยละ 99.97  จำนวนนักเรียนที่สอบไม่ผ่าน  347  คน คิดเป็นร้อยละ 5.51   นักเรียนที่ไม่ได้รับการตัดสินผลการเรียน   2  คน  คิดเป็นร้อยละ  0.03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2.46   ส่วนเบี่ยงเบนมาตรฐาน  1.180</a:t>
          </a:r>
        </a:p>
      </xdr:txBody>
    </xdr:sp>
    <xdr:clientData/>
  </xdr:twoCellAnchor>
  <xdr:twoCellAnchor>
    <xdr:from>
      <xdr:col>13</xdr:col>
      <xdr:colOff>104775</xdr:colOff>
      <xdr:row>47</xdr:row>
      <xdr:rowOff>219075</xdr:rowOff>
    </xdr:from>
    <xdr:to>
      <xdr:col>13</xdr:col>
      <xdr:colOff>247650</xdr:colOff>
      <xdr:row>47</xdr:row>
      <xdr:rowOff>219075</xdr:rowOff>
    </xdr:to>
    <xdr:sp>
      <xdr:nvSpPr>
        <xdr:cNvPr id="14" name="Line 4"/>
        <xdr:cNvSpPr>
          <a:spLocks/>
        </xdr:cNvSpPr>
      </xdr:nvSpPr>
      <xdr:spPr>
        <a:xfrm>
          <a:off x="7343775" y="14258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45</xdr:row>
      <xdr:rowOff>38100</xdr:rowOff>
    </xdr:from>
    <xdr:to>
      <xdr:col>17</xdr:col>
      <xdr:colOff>495300</xdr:colOff>
      <xdr:row>45</xdr:row>
      <xdr:rowOff>247650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8629650" y="134112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104775</xdr:colOff>
      <xdr:row>122</xdr:row>
      <xdr:rowOff>123825</xdr:rowOff>
    </xdr:from>
    <xdr:to>
      <xdr:col>17</xdr:col>
      <xdr:colOff>114300</xdr:colOff>
      <xdr:row>156</xdr:row>
      <xdr:rowOff>142875</xdr:rowOff>
    </xdr:to>
    <xdr:graphicFrame>
      <xdr:nvGraphicFramePr>
        <xdr:cNvPr id="16" name="แผนภูมิ 2"/>
        <xdr:cNvGraphicFramePr/>
      </xdr:nvGraphicFramePr>
      <xdr:xfrm>
        <a:off x="657225" y="34042350"/>
        <a:ext cx="79914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142875</xdr:rowOff>
    </xdr:from>
    <xdr:to>
      <xdr:col>17</xdr:col>
      <xdr:colOff>504825</xdr:colOff>
      <xdr:row>45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1839575"/>
          <a:ext cx="88201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2561  พบว่า มีนักเรียนที่ได้รับการตัดสินผลการเรียน 7,208  คน   คิดเป็นร้อยละ 99.96    นักเรียนที่สอบไม่ผ่าน 160  คน  คิดเป็นร้อยละ  2.22  นักเรียนที่ไม่ได้รับการตัดสินผลการเรียน 3 คน  คิดเป็นร้อยละ 0.04   ค่าเฉลี่ยรวมของผลการเรียนเท่ากับ   3.13   ส่วนเบี่ยงเบนมาตรฐาน  1.009</a:t>
          </a:r>
        </a:p>
      </xdr:txBody>
    </xdr:sp>
    <xdr:clientData/>
  </xdr:twoCellAnchor>
  <xdr:twoCellAnchor>
    <xdr:from>
      <xdr:col>0</xdr:col>
      <xdr:colOff>9525</xdr:colOff>
      <xdr:row>113</xdr:row>
      <xdr:rowOff>38100</xdr:rowOff>
    </xdr:from>
    <xdr:to>
      <xdr:col>17</xdr:col>
      <xdr:colOff>457200</xdr:colOff>
      <xdr:row>116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31794450"/>
          <a:ext cx="88868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2561  พบว่า มีนักเรียนที่ได้รับการตัดสินผลการเรียน 9,942  คน     คิดเป็นร้อยละ 99.47  จำนวนนักเรียนที่สอบไม่ผ่าน  412  คน คิดเป็นร้อยละ 4.38   นักเรียนที่ไม่ได้รับการตัดสินผลการเรียน  52  คน  คิดเป็นร้อยละ  0.53   ค่าเฉลี่ยรวมของผลการเรียนเท่ากับ   2.65  ส่วนเบี่ยงเบนมาตรฐาน  1.090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200025</xdr:colOff>
      <xdr:row>48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172325" y="14135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190500</xdr:rowOff>
    </xdr:from>
    <xdr:to>
      <xdr:col>13</xdr:col>
      <xdr:colOff>200025</xdr:colOff>
      <xdr:row>2</xdr:row>
      <xdr:rowOff>190500</xdr:rowOff>
    </xdr:to>
    <xdr:sp>
      <xdr:nvSpPr>
        <xdr:cNvPr id="4" name="Line 5"/>
        <xdr:cNvSpPr>
          <a:spLocks/>
        </xdr:cNvSpPr>
      </xdr:nvSpPr>
      <xdr:spPr>
        <a:xfrm>
          <a:off x="7172325" y="80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119</xdr:row>
      <xdr:rowOff>228600</xdr:rowOff>
    </xdr:from>
    <xdr:to>
      <xdr:col>17</xdr:col>
      <xdr:colOff>485775</xdr:colOff>
      <xdr:row>145</xdr:row>
      <xdr:rowOff>142875</xdr:rowOff>
    </xdr:to>
    <xdr:graphicFrame>
      <xdr:nvGraphicFramePr>
        <xdr:cNvPr id="5" name="Chart 6"/>
        <xdr:cNvGraphicFramePr/>
      </xdr:nvGraphicFramePr>
      <xdr:xfrm>
        <a:off x="523875" y="33413700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17</xdr:col>
      <xdr:colOff>66675</xdr:colOff>
      <xdr:row>119</xdr:row>
      <xdr:rowOff>9525</xdr:rowOff>
    </xdr:from>
    <xdr:to>
      <xdr:col>17</xdr:col>
      <xdr:colOff>371475</xdr:colOff>
      <xdr:row>119</xdr:row>
      <xdr:rowOff>190500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505825" y="3319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142875</xdr:colOff>
      <xdr:row>46</xdr:row>
      <xdr:rowOff>28575</xdr:rowOff>
    </xdr:from>
    <xdr:to>
      <xdr:col>17</xdr:col>
      <xdr:colOff>447675</xdr:colOff>
      <xdr:row>46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582025" y="132016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17</xdr:col>
      <xdr:colOff>152400</xdr:colOff>
      <xdr:row>151</xdr:row>
      <xdr:rowOff>38100</xdr:rowOff>
    </xdr:from>
    <xdr:to>
      <xdr:col>17</xdr:col>
      <xdr:colOff>457200</xdr:colOff>
      <xdr:row>152</xdr:row>
      <xdr:rowOff>57150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91550" y="399288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13</xdr:col>
      <xdr:colOff>104775</xdr:colOff>
      <xdr:row>71</xdr:row>
      <xdr:rowOff>219075</xdr:rowOff>
    </xdr:from>
    <xdr:to>
      <xdr:col>13</xdr:col>
      <xdr:colOff>200025</xdr:colOff>
      <xdr:row>71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7172325" y="2075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69</xdr:row>
      <xdr:rowOff>28575</xdr:rowOff>
    </xdr:from>
    <xdr:to>
      <xdr:col>17</xdr:col>
      <xdr:colOff>466725</xdr:colOff>
      <xdr:row>69</xdr:row>
      <xdr:rowOff>228600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8582025" y="1989772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0</xdr:col>
      <xdr:colOff>0</xdr:colOff>
      <xdr:row>153</xdr:row>
      <xdr:rowOff>28575</xdr:rowOff>
    </xdr:from>
    <xdr:to>
      <xdr:col>17</xdr:col>
      <xdr:colOff>228600</xdr:colOff>
      <xdr:row>188</xdr:row>
      <xdr:rowOff>85725</xdr:rowOff>
    </xdr:to>
    <xdr:graphicFrame>
      <xdr:nvGraphicFramePr>
        <xdr:cNvPr id="12" name="Chart 16"/>
        <xdr:cNvGraphicFramePr/>
      </xdr:nvGraphicFramePr>
      <xdr:xfrm>
        <a:off x="0" y="40243125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96</xdr:row>
      <xdr:rowOff>219075</xdr:rowOff>
    </xdr:from>
    <xdr:to>
      <xdr:col>13</xdr:col>
      <xdr:colOff>200025</xdr:colOff>
      <xdr:row>96</xdr:row>
      <xdr:rowOff>219075</xdr:rowOff>
    </xdr:to>
    <xdr:sp>
      <xdr:nvSpPr>
        <xdr:cNvPr id="13" name="Line 17"/>
        <xdr:cNvSpPr>
          <a:spLocks/>
        </xdr:cNvSpPr>
      </xdr:nvSpPr>
      <xdr:spPr>
        <a:xfrm>
          <a:off x="7172325" y="2731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94</xdr:row>
      <xdr:rowOff>28575</xdr:rowOff>
    </xdr:from>
    <xdr:to>
      <xdr:col>17</xdr:col>
      <xdr:colOff>447675</xdr:colOff>
      <xdr:row>94</xdr:row>
      <xdr:rowOff>209550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582025" y="265366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104775</xdr:colOff>
      <xdr:row>26</xdr:row>
      <xdr:rowOff>190500</xdr:rowOff>
    </xdr:from>
    <xdr:to>
      <xdr:col>13</xdr:col>
      <xdr:colOff>200025</xdr:colOff>
      <xdr:row>26</xdr:row>
      <xdr:rowOff>190500</xdr:rowOff>
    </xdr:to>
    <xdr:sp>
      <xdr:nvSpPr>
        <xdr:cNvPr id="15" name="Line 5"/>
        <xdr:cNvSpPr>
          <a:spLocks/>
        </xdr:cNvSpPr>
      </xdr:nvSpPr>
      <xdr:spPr>
        <a:xfrm>
          <a:off x="7172325" y="7515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38100</xdr:rowOff>
    </xdr:from>
    <xdr:to>
      <xdr:col>17</xdr:col>
      <xdr:colOff>457200</xdr:colOff>
      <xdr:row>24</xdr:row>
      <xdr:rowOff>219075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8591550" y="6696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190500</xdr:rowOff>
    </xdr:from>
    <xdr:to>
      <xdr:col>17</xdr:col>
      <xdr:colOff>571500</xdr:colOff>
      <xdr:row>36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163175"/>
          <a:ext cx="88201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2561  พบว่า มีนักเรียนที่ได้รับการตัดสินผลการเรียน 9,396  คน    คิดเป็นร้อยละ 99.79  จำนวนนักเรียนที่สอบไม่ผ่าน  199  คน คิดเป็นร้อยละ 2.12      จำนวนนักเรียนที่ไม่ได้รับการตัดสินผลการเรียน 20  คน คิดเป็นร้อยละ 0.21   ค่าเฉลี่ยรวมของผลการเรียนเท่ากับ   2.67   ส่วนเบี่ยงเบนมาตรฐาน  1.035</a:t>
          </a:r>
        </a:p>
      </xdr:txBody>
    </xdr:sp>
    <xdr:clientData/>
  </xdr:twoCellAnchor>
  <xdr:twoCellAnchor>
    <xdr:from>
      <xdr:col>0</xdr:col>
      <xdr:colOff>76200</xdr:colOff>
      <xdr:row>74</xdr:row>
      <xdr:rowOff>28575</xdr:rowOff>
    </xdr:from>
    <xdr:to>
      <xdr:col>17</xdr:col>
      <xdr:colOff>571500</xdr:colOff>
      <xdr:row>78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2155150"/>
          <a:ext cx="88582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พบว่า มีนักเรียนที่ได้รับการตัดสินผลการเรียน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363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คน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295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คน คิดเป็นร้อยละ  4.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64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นักเรียนที่ไม่ได้รับการตัดสินผลการเรียน  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ค่าเฉลี่ยรวมของผลการเรียนเท่ากับ   2.84  ส่วนเบี่ยงเบนมาตรฐาน  1.12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</a:p>
      </xdr:txBody>
    </xdr:sp>
    <xdr:clientData/>
  </xdr:twoCellAnchor>
  <xdr:twoCellAnchor>
    <xdr:from>
      <xdr:col>13</xdr:col>
      <xdr:colOff>171450</xdr:colOff>
      <xdr:row>44</xdr:row>
      <xdr:rowOff>219075</xdr:rowOff>
    </xdr:from>
    <xdr:to>
      <xdr:col>13</xdr:col>
      <xdr:colOff>323850</xdr:colOff>
      <xdr:row>44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934200" y="13506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943725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94</xdr:row>
      <xdr:rowOff>57150</xdr:rowOff>
    </xdr:from>
    <xdr:to>
      <xdr:col>17</xdr:col>
      <xdr:colOff>504825</xdr:colOff>
      <xdr:row>129</xdr:row>
      <xdr:rowOff>123825</xdr:rowOff>
    </xdr:to>
    <xdr:graphicFrame>
      <xdr:nvGraphicFramePr>
        <xdr:cNvPr id="5" name="Chart 5"/>
        <xdr:cNvGraphicFramePr/>
      </xdr:nvGraphicFramePr>
      <xdr:xfrm>
        <a:off x="133350" y="26184225"/>
        <a:ext cx="87344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134</xdr:row>
      <xdr:rowOff>104775</xdr:rowOff>
    </xdr:from>
    <xdr:to>
      <xdr:col>17</xdr:col>
      <xdr:colOff>438150</xdr:colOff>
      <xdr:row>170</xdr:row>
      <xdr:rowOff>28575</xdr:rowOff>
    </xdr:to>
    <xdr:graphicFrame>
      <xdr:nvGraphicFramePr>
        <xdr:cNvPr id="6" name="Chart 6"/>
        <xdr:cNvGraphicFramePr/>
      </xdr:nvGraphicFramePr>
      <xdr:xfrm>
        <a:off x="85725" y="32651700"/>
        <a:ext cx="8715375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9650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17</xdr:col>
      <xdr:colOff>66675</xdr:colOff>
      <xdr:row>94</xdr:row>
      <xdr:rowOff>9525</xdr:rowOff>
    </xdr:from>
    <xdr:to>
      <xdr:col>17</xdr:col>
      <xdr:colOff>371475</xdr:colOff>
      <xdr:row>96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9625" y="26136600"/>
          <a:ext cx="304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17</xdr:col>
      <xdr:colOff>257175</xdr:colOff>
      <xdr:row>42</xdr:row>
      <xdr:rowOff>28575</xdr:rowOff>
    </xdr:from>
    <xdr:to>
      <xdr:col>17</xdr:col>
      <xdr:colOff>571500</xdr:colOff>
      <xdr:row>42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20125" y="125730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17</xdr:col>
      <xdr:colOff>266700</xdr:colOff>
      <xdr:row>133</xdr:row>
      <xdr:rowOff>76200</xdr:rowOff>
    </xdr:from>
    <xdr:to>
      <xdr:col>17</xdr:col>
      <xdr:colOff>571500</xdr:colOff>
      <xdr:row>134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629650" y="32461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943725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29650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13</xdr:col>
      <xdr:colOff>171450</xdr:colOff>
      <xdr:row>66</xdr:row>
      <xdr:rowOff>219075</xdr:rowOff>
    </xdr:from>
    <xdr:to>
      <xdr:col>13</xdr:col>
      <xdr:colOff>323850</xdr:colOff>
      <xdr:row>66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934200" y="20040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64</xdr:row>
      <xdr:rowOff>28575</xdr:rowOff>
    </xdr:from>
    <xdr:to>
      <xdr:col>17</xdr:col>
      <xdr:colOff>571500</xdr:colOff>
      <xdr:row>64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20125" y="191071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95250</xdr:rowOff>
    </xdr:from>
    <xdr:to>
      <xdr:col>17</xdr:col>
      <xdr:colOff>476250</xdr:colOff>
      <xdr:row>35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782050"/>
          <a:ext cx="87344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2561  พบว่า มีนักเรียนที่ได้รับการตัดสินผลการเรียน 6,731  คน    คิดเป็นร้อยละ 99.90   จำนวนนักเรียนที่สอบไม่ผ่าน  136   คน คิดเป็นร้อยละ 2.02  นักเรียนที่ไม่ได้รับการตัดสินผลการเรียน  7   คน  คิดเป็นร้อยละ  0.10      ค่าเฉลี่ยรวมของผลการเรียนเท่ากับ   3.47    ส่วนเบี่ยงเบนมาตรฐาน  0.935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2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49</xdr:row>
      <xdr:rowOff>219075</xdr:rowOff>
    </xdr:from>
    <xdr:to>
      <xdr:col>13</xdr:col>
      <xdr:colOff>295275</xdr:colOff>
      <xdr:row>49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000875" y="13868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72</xdr:row>
      <xdr:rowOff>104775</xdr:rowOff>
    </xdr:from>
    <xdr:to>
      <xdr:col>17</xdr:col>
      <xdr:colOff>342900</xdr:colOff>
      <xdr:row>105</xdr:row>
      <xdr:rowOff>142875</xdr:rowOff>
    </xdr:to>
    <xdr:graphicFrame>
      <xdr:nvGraphicFramePr>
        <xdr:cNvPr id="4" name="Chart 5"/>
        <xdr:cNvGraphicFramePr/>
      </xdr:nvGraphicFramePr>
      <xdr:xfrm>
        <a:off x="104775" y="20202525"/>
        <a:ext cx="86106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110</xdr:row>
      <xdr:rowOff>152400</xdr:rowOff>
    </xdr:from>
    <xdr:to>
      <xdr:col>17</xdr:col>
      <xdr:colOff>504825</xdr:colOff>
      <xdr:row>147</xdr:row>
      <xdr:rowOff>114300</xdr:rowOff>
    </xdr:to>
    <xdr:graphicFrame>
      <xdr:nvGraphicFramePr>
        <xdr:cNvPr id="5" name="Chart 6"/>
        <xdr:cNvGraphicFramePr/>
      </xdr:nvGraphicFramePr>
      <xdr:xfrm>
        <a:off x="76200" y="2653665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
</a:t>
          </a:r>
        </a:p>
      </xdr:txBody>
    </xdr:sp>
    <xdr:clientData/>
  </xdr:twoCellAnchor>
  <xdr:twoCellAnchor>
    <xdr:from>
      <xdr:col>17</xdr:col>
      <xdr:colOff>133350</xdr:colOff>
      <xdr:row>72</xdr:row>
      <xdr:rowOff>76200</xdr:rowOff>
    </xdr:from>
    <xdr:to>
      <xdr:col>17</xdr:col>
      <xdr:colOff>409575</xdr:colOff>
      <xdr:row>73</xdr:row>
      <xdr:rowOff>123825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505825" y="20173950"/>
          <a:ext cx="2762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17</xdr:col>
      <xdr:colOff>171450</xdr:colOff>
      <xdr:row>47</xdr:row>
      <xdr:rowOff>66675</xdr:rowOff>
    </xdr:from>
    <xdr:to>
      <xdr:col>17</xdr:col>
      <xdr:colOff>447675</xdr:colOff>
      <xdr:row>47</xdr:row>
      <xdr:rowOff>266700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543925" y="13049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17</xdr:col>
      <xdr:colOff>133350</xdr:colOff>
      <xdr:row>110</xdr:row>
      <xdr:rowOff>47625</xdr:rowOff>
    </xdr:from>
    <xdr:to>
      <xdr:col>17</xdr:col>
      <xdr:colOff>409575</xdr:colOff>
      <xdr:row>111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05825" y="26431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0" name="Line 11"/>
        <xdr:cNvSpPr>
          <a:spLocks/>
        </xdr:cNvSpPr>
      </xdr:nvSpPr>
      <xdr:spPr>
        <a:xfrm>
          <a:off x="7000875" y="7153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505825" y="6477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oneCellAnchor>
    <xdr:from>
      <xdr:col>1</xdr:col>
      <xdr:colOff>123825</xdr:colOff>
      <xdr:row>65</xdr:row>
      <xdr:rowOff>180975</xdr:rowOff>
    </xdr:from>
    <xdr:ext cx="180975" cy="266700"/>
    <xdr:sp fLocksText="0">
      <xdr:nvSpPr>
        <xdr:cNvPr id="12" name="กล่องข้อความ 4"/>
        <xdr:cNvSpPr txBox="1">
          <a:spLocks noChangeArrowheads="1"/>
        </xdr:cNvSpPr>
      </xdr:nvSpPr>
      <xdr:spPr>
        <a:xfrm>
          <a:off x="733425" y="1832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238125</xdr:colOff>
      <xdr:row>63</xdr:row>
      <xdr:rowOff>209550</xdr:rowOff>
    </xdr:from>
    <xdr:to>
      <xdr:col>18</xdr:col>
      <xdr:colOff>28575</xdr:colOff>
      <xdr:row>67</xdr:row>
      <xdr:rowOff>28575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238125" y="17802225"/>
          <a:ext cx="87344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3   ปีการศึกษา  2561  พบว่า มีนักเรียนที่ได้รับการตัดสินผลการเรียน 3,485  คน    คิดเป็นร้อยละ 99.08   จำนวนนักเรียนที่สอบไม่ผ่าน  102   คน คิดเป็นร้อยละ 2.93  นักเรียนที่ไม่ได้รับการตัดสินผลการเรียน  32   คน  คิดเป็นร้อยละ  0.91      ค่าเฉลี่ยรวมของผลการเรียนเท่ากับ   3.46    ส่วนเบี่ยงเบนมาตรฐาน  0.915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17</xdr:col>
      <xdr:colOff>466725</xdr:colOff>
      <xdr:row>18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4848225"/>
          <a:ext cx="8486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2561  พบว่า มีนักเรียนที่ได้รับการตัดสินผลการเรียน 3,658  คน    คิดเป็นร้อยละ 100  นักเรียนที่สอบไม่ผ่านจำนวน  173   คน คิดเป็นร้อยละ 4.73  ค่าเฉลี่ยรวมของผลการเรียนเท่ากับ   2.94   ส่วนเบี่ยงเบนมาตรฐาน  1.249</a:t>
          </a:r>
        </a:p>
      </xdr:txBody>
    </xdr:sp>
    <xdr:clientData/>
  </xdr:twoCellAnchor>
  <xdr:twoCellAnchor>
    <xdr:from>
      <xdr:col>0</xdr:col>
      <xdr:colOff>114300</xdr:colOff>
      <xdr:row>36</xdr:row>
      <xdr:rowOff>57150</xdr:rowOff>
    </xdr:from>
    <xdr:to>
      <xdr:col>17</xdr:col>
      <xdr:colOff>476250</xdr:colOff>
      <xdr:row>40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0791825"/>
          <a:ext cx="84867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2561  พบว่า มีนักเรียนที่ได้รับการตัดสินผลการเรียน 2,975  คน    คิดเป็นร้อยละ 99.46  จำนวนนักเรียนที่สอบไม่ผ่าน  84   คน คิดเป็นร้อยละ 2.82  จำนวนนักเรียนที่ไม่ได้รับการตัดสินผลการเรียน 16 คน คิดเป็นร้อยละ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0.54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ค่าเฉลี่ยรวมของผลการเรียนเท่ากับ   3.52   ส่วนเบี่ยงเบนมาตรฐาน  0.888</a:t>
          </a:r>
        </a:p>
      </xdr:txBody>
    </xdr:sp>
    <xdr:clientData/>
  </xdr:twoCellAnchor>
  <xdr:twoCellAnchor>
    <xdr:from>
      <xdr:col>13</xdr:col>
      <xdr:colOff>142875</xdr:colOff>
      <xdr:row>2</xdr:row>
      <xdr:rowOff>219075</xdr:rowOff>
    </xdr:from>
    <xdr:to>
      <xdr:col>13</xdr:col>
      <xdr:colOff>238125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591300" y="904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209550</xdr:rowOff>
    </xdr:from>
    <xdr:to>
      <xdr:col>13</xdr:col>
      <xdr:colOff>257175</xdr:colOff>
      <xdr:row>25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572250" y="7715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50</xdr:row>
      <xdr:rowOff>114300</xdr:rowOff>
    </xdr:from>
    <xdr:to>
      <xdr:col>17</xdr:col>
      <xdr:colOff>447675</xdr:colOff>
      <xdr:row>85</xdr:row>
      <xdr:rowOff>76200</xdr:rowOff>
    </xdr:to>
    <xdr:graphicFrame>
      <xdr:nvGraphicFramePr>
        <xdr:cNvPr id="5" name="Chart 5"/>
        <xdr:cNvGraphicFramePr/>
      </xdr:nvGraphicFramePr>
      <xdr:xfrm>
        <a:off x="133350" y="13639800"/>
        <a:ext cx="8439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89</xdr:row>
      <xdr:rowOff>142875</xdr:rowOff>
    </xdr:from>
    <xdr:to>
      <xdr:col>17</xdr:col>
      <xdr:colOff>409575</xdr:colOff>
      <xdr:row>125</xdr:row>
      <xdr:rowOff>38100</xdr:rowOff>
    </xdr:to>
    <xdr:graphicFrame>
      <xdr:nvGraphicFramePr>
        <xdr:cNvPr id="6" name="Chart 6"/>
        <xdr:cNvGraphicFramePr/>
      </xdr:nvGraphicFramePr>
      <xdr:xfrm>
        <a:off x="95250" y="19983450"/>
        <a:ext cx="84391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20100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152400</xdr:colOff>
      <xdr:row>47</xdr:row>
      <xdr:rowOff>104775</xdr:rowOff>
    </xdr:from>
    <xdr:to>
      <xdr:col>17</xdr:col>
      <xdr:colOff>381000</xdr:colOff>
      <xdr:row>48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277225" y="13144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17</xdr:col>
      <xdr:colOff>171450</xdr:colOff>
      <xdr:row>22</xdr:row>
      <xdr:rowOff>180975</xdr:rowOff>
    </xdr:from>
    <xdr:to>
      <xdr:col>17</xdr:col>
      <xdr:colOff>419100</xdr:colOff>
      <xdr:row>23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96275" y="6648450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17</xdr:col>
      <xdr:colOff>171450</xdr:colOff>
      <xdr:row>89</xdr:row>
      <xdr:rowOff>19050</xdr:rowOff>
    </xdr:from>
    <xdr:to>
      <xdr:col>17</xdr:col>
      <xdr:colOff>400050</xdr:colOff>
      <xdr:row>90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296275" y="198596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238125</xdr:rowOff>
    </xdr:from>
    <xdr:to>
      <xdr:col>17</xdr:col>
      <xdr:colOff>304800</xdr:colOff>
      <xdr:row>45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172950"/>
          <a:ext cx="8782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รายงานผลการเรียนกลุ่มสาระการเรียนรู้การงานอาชีพและเทคโนโลยี   ระดับช่วงชั้นที่  2   ปีการศึกษา  2561  พบว่า มีนักเรียนที่ได้รับการตัดสินผลการเรียน 5,406  คน    คิดเป็นร้อยละ 99.17  จำนวนนักเรียนที่สอบไม่ผ่าน  56   คน คิดเป็นร้อยละ 1.04  นักเรียนที่ไม่ได้รับการตัดสินผลการเรียน 45   คน  คิดเป็นร้อยละ  0.84    ค่าเฉลี่ยรวมของผลการเรียนเท่ากับ   3.64   ส่วนเบี่ยงเบนมาตรฐาน  0.761</a:t>
          </a:r>
        </a:p>
      </xdr:txBody>
    </xdr:sp>
    <xdr:clientData/>
  </xdr:twoCellAnchor>
  <xdr:twoCellAnchor>
    <xdr:from>
      <xdr:col>0</xdr:col>
      <xdr:colOff>0</xdr:colOff>
      <xdr:row>66</xdr:row>
      <xdr:rowOff>47625</xdr:rowOff>
    </xdr:from>
    <xdr:to>
      <xdr:col>17</xdr:col>
      <xdr:colOff>561975</xdr:colOff>
      <xdr:row>70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9135725"/>
          <a:ext cx="9039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2561  พบว่า มีนักเรียนที่ได้รับการตัดสินผลการเรียน 4,126  คน    คิดเป็นร้อยละ 99.08  จำนวนนักเรียนที่สอบไม่ผ่าน  118   คน คิดเป็นร้อยละ 2.86   นักเรียนที่ไม่ได้รับการตัดสินผลการเรียน  38   คน  คิดเป็นร้อยละ  0.92   ค่าเฉลี่ยรวมของผลการเรียนเท่ากับ   3.52   ส่วนเบี่ยงเบนมาตรฐาน  0.917</a:t>
          </a:r>
        </a:p>
      </xdr:txBody>
    </xdr:sp>
    <xdr:clientData/>
  </xdr:twoCellAnchor>
  <xdr:twoCellAnchor>
    <xdr:from>
      <xdr:col>13</xdr:col>
      <xdr:colOff>85725</xdr:colOff>
      <xdr:row>2</xdr:row>
      <xdr:rowOff>219075</xdr:rowOff>
    </xdr:from>
    <xdr:to>
      <xdr:col>13</xdr:col>
      <xdr:colOff>238125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1913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25</xdr:row>
      <xdr:rowOff>219075</xdr:rowOff>
    </xdr:from>
    <xdr:to>
      <xdr:col>13</xdr:col>
      <xdr:colOff>228600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81850" y="7448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190500</xdr:rowOff>
    </xdr:from>
    <xdr:to>
      <xdr:col>13</xdr:col>
      <xdr:colOff>266700</xdr:colOff>
      <xdr:row>56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19950" y="16363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75</xdr:row>
      <xdr:rowOff>123825</xdr:rowOff>
    </xdr:from>
    <xdr:to>
      <xdr:col>17</xdr:col>
      <xdr:colOff>419100</xdr:colOff>
      <xdr:row>109</xdr:row>
      <xdr:rowOff>76200</xdr:rowOff>
    </xdr:to>
    <xdr:graphicFrame>
      <xdr:nvGraphicFramePr>
        <xdr:cNvPr id="6" name="Chart 7"/>
        <xdr:cNvGraphicFramePr/>
      </xdr:nvGraphicFramePr>
      <xdr:xfrm>
        <a:off x="57150" y="20831175"/>
        <a:ext cx="88392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61060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648700" y="67246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17</xdr:col>
      <xdr:colOff>104775</xdr:colOff>
      <xdr:row>74</xdr:row>
      <xdr:rowOff>95250</xdr:rowOff>
    </xdr:from>
    <xdr:to>
      <xdr:col>17</xdr:col>
      <xdr:colOff>381000</xdr:colOff>
      <xdr:row>75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82025" y="206406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209550</xdr:colOff>
      <xdr:row>47</xdr:row>
      <xdr:rowOff>95250</xdr:rowOff>
    </xdr:from>
    <xdr:to>
      <xdr:col>17</xdr:col>
      <xdr:colOff>485775</xdr:colOff>
      <xdr:row>47</xdr:row>
      <xdr:rowOff>295275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86800" y="137064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17</xdr:col>
      <xdr:colOff>219075</xdr:colOff>
      <xdr:row>64</xdr:row>
      <xdr:rowOff>0</xdr:rowOff>
    </xdr:from>
    <xdr:to>
      <xdr:col>17</xdr:col>
      <xdr:colOff>495300</xdr:colOff>
      <xdr:row>64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696325" y="184975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0</xdr:col>
      <xdr:colOff>0</xdr:colOff>
      <xdr:row>117</xdr:row>
      <xdr:rowOff>9525</xdr:rowOff>
    </xdr:from>
    <xdr:to>
      <xdr:col>17</xdr:col>
      <xdr:colOff>314325</xdr:colOff>
      <xdr:row>151</xdr:row>
      <xdr:rowOff>85725</xdr:rowOff>
    </xdr:to>
    <xdr:graphicFrame>
      <xdr:nvGraphicFramePr>
        <xdr:cNvPr id="12" name="Chart 24"/>
        <xdr:cNvGraphicFramePr/>
      </xdr:nvGraphicFramePr>
      <xdr:xfrm>
        <a:off x="0" y="27517725"/>
        <a:ext cx="87915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276225</xdr:colOff>
      <xdr:row>117</xdr:row>
      <xdr:rowOff>28575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8477250" y="273462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123825</xdr:rowOff>
    </xdr:from>
    <xdr:to>
      <xdr:col>17</xdr:col>
      <xdr:colOff>447675</xdr:colOff>
      <xdr:row>64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726150"/>
          <a:ext cx="88963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2561  พบว่า มีนักเรียนที่ได้รับการตัดสินผลการเรียน 8,193  คน    คิดเป็นร้อยละ 97.63  จำนวนนักเรียนที่สอบไม่ผ่าน  398  คน คิดเป็นร้อยละ 4.86   นักเรียนที่ไม่ได้รับการตัดสินผลการเรียน  194   คน  คิดเป็นร้อยละ  2.37   ค่าเฉลี่ยรวมของผลการเรียนเท่ากับ   2.87  ส่วนเบี่ยงเบนมาตรฐาน  1.181</a:t>
          </a:r>
        </a:p>
      </xdr:txBody>
    </xdr:sp>
    <xdr:clientData/>
  </xdr:twoCellAnchor>
  <xdr:twoCellAnchor>
    <xdr:from>
      <xdr:col>0</xdr:col>
      <xdr:colOff>9525</xdr:colOff>
      <xdr:row>152</xdr:row>
      <xdr:rowOff>219075</xdr:rowOff>
    </xdr:from>
    <xdr:to>
      <xdr:col>17</xdr:col>
      <xdr:colOff>552450</xdr:colOff>
      <xdr:row>156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42757725"/>
          <a:ext cx="89916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  พบว่า มีนักเรียนที่ได้รับการตัดสินผลการเรียน 11,487  คน    คิดเป็นร้อยละ 97.09  จำนวนนักเรียนที่สอบไม่ผ่าน  499   คน คิดเป็นร้อยละ 4.34   นักเรียนที่ไม่ได้รับการตัดสินผลการเรียน  334   คน  คิดเป็นร้อยละ  2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ค่าเฉลี่ยรวมของผลการเรียนเท่ากับ   3.17   ส่วนเบี่ยงเบนมาตรฐาน  0.588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191375" y="96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67</xdr:row>
      <xdr:rowOff>171450</xdr:rowOff>
    </xdr:from>
    <xdr:to>
      <xdr:col>13</xdr:col>
      <xdr:colOff>228600</xdr:colOff>
      <xdr:row>67</xdr:row>
      <xdr:rowOff>171450</xdr:rowOff>
    </xdr:to>
    <xdr:sp>
      <xdr:nvSpPr>
        <xdr:cNvPr id="4" name="Line 5"/>
        <xdr:cNvSpPr>
          <a:spLocks/>
        </xdr:cNvSpPr>
      </xdr:nvSpPr>
      <xdr:spPr>
        <a:xfrm>
          <a:off x="7172325" y="20488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94</xdr:row>
      <xdr:rowOff>190500</xdr:rowOff>
    </xdr:from>
    <xdr:to>
      <xdr:col>13</xdr:col>
      <xdr:colOff>209550</xdr:colOff>
      <xdr:row>94</xdr:row>
      <xdr:rowOff>190500</xdr:rowOff>
    </xdr:to>
    <xdr:sp>
      <xdr:nvSpPr>
        <xdr:cNvPr id="5" name="Line 6"/>
        <xdr:cNvSpPr>
          <a:spLocks/>
        </xdr:cNvSpPr>
      </xdr:nvSpPr>
      <xdr:spPr>
        <a:xfrm>
          <a:off x="7153275" y="27051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166</xdr:row>
      <xdr:rowOff>114300</xdr:rowOff>
    </xdr:from>
    <xdr:to>
      <xdr:col>17</xdr:col>
      <xdr:colOff>495300</xdr:colOff>
      <xdr:row>196</xdr:row>
      <xdr:rowOff>133350</xdr:rowOff>
    </xdr:to>
    <xdr:graphicFrame>
      <xdr:nvGraphicFramePr>
        <xdr:cNvPr id="6" name="Chart 7"/>
        <xdr:cNvGraphicFramePr/>
      </xdr:nvGraphicFramePr>
      <xdr:xfrm>
        <a:off x="47625" y="46329600"/>
        <a:ext cx="88963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203</xdr:row>
      <xdr:rowOff>9525</xdr:rowOff>
    </xdr:from>
    <xdr:to>
      <xdr:col>17</xdr:col>
      <xdr:colOff>485775</xdr:colOff>
      <xdr:row>234</xdr:row>
      <xdr:rowOff>0</xdr:rowOff>
    </xdr:to>
    <xdr:graphicFrame>
      <xdr:nvGraphicFramePr>
        <xdr:cNvPr id="7" name="Chart 8"/>
        <xdr:cNvGraphicFramePr/>
      </xdr:nvGraphicFramePr>
      <xdr:xfrm>
        <a:off x="57150" y="52254150"/>
        <a:ext cx="88773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257175</xdr:colOff>
      <xdr:row>165</xdr:row>
      <xdr:rowOff>142875</xdr:rowOff>
    </xdr:from>
    <xdr:to>
      <xdr:col>17</xdr:col>
      <xdr:colOff>533400</xdr:colOff>
      <xdr:row>167</xdr:row>
      <xdr:rowOff>85725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705850" y="46177200"/>
          <a:ext cx="276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17</xdr:col>
      <xdr:colOff>219075</xdr:colOff>
      <xdr:row>65</xdr:row>
      <xdr:rowOff>57150</xdr:rowOff>
    </xdr:from>
    <xdr:to>
      <xdr:col>17</xdr:col>
      <xdr:colOff>495300</xdr:colOff>
      <xdr:row>65</xdr:row>
      <xdr:rowOff>257175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667750" y="198405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17</xdr:col>
      <xdr:colOff>171450</xdr:colOff>
      <xdr:row>92</xdr:row>
      <xdr:rowOff>85725</xdr:rowOff>
    </xdr:from>
    <xdr:to>
      <xdr:col>17</xdr:col>
      <xdr:colOff>447675</xdr:colOff>
      <xdr:row>92</xdr:row>
      <xdr:rowOff>285750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20125" y="26355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276225</xdr:colOff>
      <xdr:row>203</xdr:row>
      <xdr:rowOff>0</xdr:rowOff>
    </xdr:from>
    <xdr:to>
      <xdr:col>17</xdr:col>
      <xdr:colOff>552450</xdr:colOff>
      <xdr:row>204</xdr:row>
      <xdr:rowOff>38100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724900" y="52244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13</xdr:col>
      <xdr:colOff>104775</xdr:colOff>
      <xdr:row>24</xdr:row>
      <xdr:rowOff>209550</xdr:rowOff>
    </xdr:from>
    <xdr:to>
      <xdr:col>13</xdr:col>
      <xdr:colOff>200025</xdr:colOff>
      <xdr:row>24</xdr:row>
      <xdr:rowOff>219075</xdr:rowOff>
    </xdr:to>
    <xdr:sp>
      <xdr:nvSpPr>
        <xdr:cNvPr id="12" name="Line 16"/>
        <xdr:cNvSpPr>
          <a:spLocks/>
        </xdr:cNvSpPr>
      </xdr:nvSpPr>
      <xdr:spPr>
        <a:xfrm flipV="1">
          <a:off x="7200900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86582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17</xdr:col>
      <xdr:colOff>219075</xdr:colOff>
      <xdr:row>92</xdr:row>
      <xdr:rowOff>57150</xdr:rowOff>
    </xdr:from>
    <xdr:to>
      <xdr:col>17</xdr:col>
      <xdr:colOff>495300</xdr:colOff>
      <xdr:row>92</xdr:row>
      <xdr:rowOff>257175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667750" y="263271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13</xdr:col>
      <xdr:colOff>66675</xdr:colOff>
      <xdr:row>118</xdr:row>
      <xdr:rowOff>180975</xdr:rowOff>
    </xdr:from>
    <xdr:to>
      <xdr:col>13</xdr:col>
      <xdr:colOff>219075</xdr:colOff>
      <xdr:row>118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7162800" y="33604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116</xdr:row>
      <xdr:rowOff>85725</xdr:rowOff>
    </xdr:from>
    <xdr:to>
      <xdr:col>17</xdr:col>
      <xdr:colOff>447675</xdr:colOff>
      <xdr:row>116</xdr:row>
      <xdr:rowOff>285750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8620125" y="328422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116</xdr:row>
      <xdr:rowOff>57150</xdr:rowOff>
    </xdr:from>
    <xdr:to>
      <xdr:col>17</xdr:col>
      <xdr:colOff>495300</xdr:colOff>
      <xdr:row>116</xdr:row>
      <xdr:rowOff>257175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8667750" y="32813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13</xdr:col>
      <xdr:colOff>104775</xdr:colOff>
      <xdr:row>45</xdr:row>
      <xdr:rowOff>209550</xdr:rowOff>
    </xdr:from>
    <xdr:to>
      <xdr:col>13</xdr:col>
      <xdr:colOff>200025</xdr:colOff>
      <xdr:row>45</xdr:row>
      <xdr:rowOff>219075</xdr:rowOff>
    </xdr:to>
    <xdr:sp>
      <xdr:nvSpPr>
        <xdr:cNvPr id="18" name="Line 16"/>
        <xdr:cNvSpPr>
          <a:spLocks/>
        </xdr:cNvSpPr>
      </xdr:nvSpPr>
      <xdr:spPr>
        <a:xfrm flipV="1">
          <a:off x="7200900" y="140684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43</xdr:row>
      <xdr:rowOff>66675</xdr:rowOff>
    </xdr:from>
    <xdr:to>
      <xdr:col>17</xdr:col>
      <xdr:colOff>485775</xdr:colOff>
      <xdr:row>43</xdr:row>
      <xdr:rowOff>266700</xdr:rowOff>
    </xdr:to>
    <xdr:sp>
      <xdr:nvSpPr>
        <xdr:cNvPr id="19" name="Text Box 17"/>
        <xdr:cNvSpPr txBox="1">
          <a:spLocks noChangeArrowheads="1"/>
        </xdr:cNvSpPr>
      </xdr:nvSpPr>
      <xdr:spPr>
        <a:xfrm>
          <a:off x="8658225" y="131826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0</xdr:row>
      <xdr:rowOff>57150</xdr:rowOff>
    </xdr:from>
    <xdr:to>
      <xdr:col>17</xdr:col>
      <xdr:colOff>495300</xdr:colOff>
      <xdr:row>0</xdr:row>
      <xdr:rowOff>257175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8667750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13</xdr:col>
      <xdr:colOff>66675</xdr:colOff>
      <xdr:row>144</xdr:row>
      <xdr:rowOff>180975</xdr:rowOff>
    </xdr:from>
    <xdr:to>
      <xdr:col>13</xdr:col>
      <xdr:colOff>219075</xdr:colOff>
      <xdr:row>144</xdr:row>
      <xdr:rowOff>180975</xdr:rowOff>
    </xdr:to>
    <xdr:sp>
      <xdr:nvSpPr>
        <xdr:cNvPr id="21" name="Line 19"/>
        <xdr:cNvSpPr>
          <a:spLocks/>
        </xdr:cNvSpPr>
      </xdr:nvSpPr>
      <xdr:spPr>
        <a:xfrm>
          <a:off x="7162800" y="40576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142</xdr:row>
      <xdr:rowOff>85725</xdr:rowOff>
    </xdr:from>
    <xdr:to>
      <xdr:col>17</xdr:col>
      <xdr:colOff>447675</xdr:colOff>
      <xdr:row>142</xdr:row>
      <xdr:rowOff>285750</xdr:rowOff>
    </xdr:to>
    <xdr:sp>
      <xdr:nvSpPr>
        <xdr:cNvPr id="22" name="Text Box 20"/>
        <xdr:cNvSpPr txBox="1">
          <a:spLocks noChangeArrowheads="1"/>
        </xdr:cNvSpPr>
      </xdr:nvSpPr>
      <xdr:spPr>
        <a:xfrm>
          <a:off x="8620125" y="39814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142</xdr:row>
      <xdr:rowOff>57150</xdr:rowOff>
    </xdr:from>
    <xdr:to>
      <xdr:col>17</xdr:col>
      <xdr:colOff>495300</xdr:colOff>
      <xdr:row>142</xdr:row>
      <xdr:rowOff>257175</xdr:rowOff>
    </xdr:to>
    <xdr:sp>
      <xdr:nvSpPr>
        <xdr:cNvPr id="23" name="Text Box 22"/>
        <xdr:cNvSpPr txBox="1">
          <a:spLocks noChangeArrowheads="1"/>
        </xdr:cNvSpPr>
      </xdr:nvSpPr>
      <xdr:spPr>
        <a:xfrm>
          <a:off x="8667750" y="397859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K42">
      <selection activeCell="W21" sqref="W21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5" t="s">
        <v>60</v>
      </c>
      <c r="Q1" s="185"/>
      <c r="R1" s="185"/>
      <c r="S1" s="185"/>
      <c r="T1" s="185"/>
    </row>
    <row r="2" spans="1:20" ht="29.25">
      <c r="A2" s="183" t="s">
        <v>658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5" t="s">
        <v>658</v>
      </c>
      <c r="Q2" s="185"/>
      <c r="R2" s="185"/>
      <c r="S2" s="185"/>
      <c r="T2" s="185"/>
    </row>
    <row r="3" spans="1:20" s="1" customFormat="1" ht="23.25">
      <c r="A3" s="186" t="s">
        <v>54</v>
      </c>
      <c r="B3" s="186" t="s">
        <v>53</v>
      </c>
      <c r="C3" s="184" t="s">
        <v>17</v>
      </c>
      <c r="D3" s="184"/>
      <c r="E3" s="184"/>
      <c r="F3" s="184"/>
      <c r="G3" s="184"/>
      <c r="H3" s="184"/>
      <c r="I3" s="184"/>
      <c r="J3" s="184"/>
      <c r="K3" s="9" t="s">
        <v>16</v>
      </c>
      <c r="L3" s="186" t="s">
        <v>20</v>
      </c>
      <c r="M3" s="190" t="s">
        <v>21</v>
      </c>
      <c r="N3" s="68"/>
      <c r="O3" s="68"/>
      <c r="P3" s="186" t="s">
        <v>54</v>
      </c>
      <c r="Q3" s="186" t="s">
        <v>53</v>
      </c>
      <c r="R3" s="184" t="s">
        <v>17</v>
      </c>
      <c r="S3" s="184"/>
      <c r="T3" s="184"/>
    </row>
    <row r="4" spans="1:20" s="1" customFormat="1" ht="23.25">
      <c r="A4" s="186"/>
      <c r="B4" s="186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19</v>
      </c>
      <c r="L4" s="186"/>
      <c r="M4" s="190"/>
      <c r="N4" s="69" t="s">
        <v>1</v>
      </c>
      <c r="O4" s="69" t="s">
        <v>2</v>
      </c>
      <c r="P4" s="186"/>
      <c r="Q4" s="186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33</v>
      </c>
      <c r="B5" s="7">
        <f>SUM(K5,N5:O5)</f>
        <v>3442</v>
      </c>
      <c r="C5" s="61">
        <f>ภาษาไทย!E14</f>
        <v>72</v>
      </c>
      <c r="D5" s="61">
        <f>ภาษาไทย!F14</f>
        <v>223</v>
      </c>
      <c r="E5" s="61">
        <f>ภาษาไทย!G14</f>
        <v>183</v>
      </c>
      <c r="F5" s="61">
        <f>ภาษาไทย!H14</f>
        <v>340</v>
      </c>
      <c r="G5" s="61">
        <f>ภาษาไทย!I14</f>
        <v>664</v>
      </c>
      <c r="H5" s="61">
        <f>ภาษาไทย!J14</f>
        <v>636</v>
      </c>
      <c r="I5" s="61">
        <f>ภาษาไทย!K14</f>
        <v>479</v>
      </c>
      <c r="J5" s="61">
        <f>ภาษาไทย!L14</f>
        <v>840</v>
      </c>
      <c r="K5" s="61">
        <f>SUM(C5:J5)</f>
        <v>3437</v>
      </c>
      <c r="L5" s="19">
        <f aca="true" t="shared" si="0" ref="L5:L12">((4*J5)+(3.5*I5)+(3*H5)+(2.5*G5)+(2*F5)+(1.5*E5)+(D5))/K5</f>
        <v>2.846086703520512</v>
      </c>
      <c r="M5" s="35">
        <f aca="true" t="shared" si="1" ref="M5:M12">SQRT((16*J5+12.25*I5+9*H5+6.25*G5+4*F5+2.25*E5+N5)/K5-(L5^2))</f>
        <v>0.9523228368657585</v>
      </c>
      <c r="N5" s="7">
        <f>ภาษาไทย!P14</f>
        <v>4</v>
      </c>
      <c r="O5" s="7">
        <f>ภาษาไทย!Q14</f>
        <v>1</v>
      </c>
      <c r="P5" s="7" t="s">
        <v>33</v>
      </c>
      <c r="Q5" s="7">
        <f>B5</f>
        <v>3442</v>
      </c>
      <c r="R5" s="7">
        <f>C5</f>
        <v>72</v>
      </c>
      <c r="S5" s="7">
        <f>N5</f>
        <v>4</v>
      </c>
      <c r="T5" s="7">
        <f>O5</f>
        <v>1</v>
      </c>
    </row>
    <row r="6" spans="1:20" s="1" customFormat="1" ht="23.25">
      <c r="A6" s="7" t="s">
        <v>35</v>
      </c>
      <c r="B6" s="7">
        <f aca="true" t="shared" si="2" ref="B6:B12">SUM(K6,N6:O6)</f>
        <v>6301</v>
      </c>
      <c r="C6" s="61">
        <f>คณิตศาสตร์!E54</f>
        <v>347</v>
      </c>
      <c r="D6" s="61">
        <f>คณิตศาสตร์!F54</f>
        <v>854</v>
      </c>
      <c r="E6" s="61">
        <f>คณิตศาสตร์!G54</f>
        <v>644</v>
      </c>
      <c r="F6" s="61">
        <f>คณิตศาสตร์!H54</f>
        <v>909</v>
      </c>
      <c r="G6" s="61">
        <f>คณิตศาสตร์!I54</f>
        <v>851</v>
      </c>
      <c r="H6" s="61">
        <f>คณิตศาสตร์!J54</f>
        <v>798</v>
      </c>
      <c r="I6" s="61">
        <f>คณิตศาสตร์!K54</f>
        <v>522</v>
      </c>
      <c r="J6" s="61">
        <f>คณิตศาสตร์!L54</f>
        <v>1374</v>
      </c>
      <c r="K6" s="61">
        <f>SUM(C6:J6)</f>
        <v>6299</v>
      </c>
      <c r="L6" s="19">
        <f t="shared" si="0"/>
        <v>2.457929830131767</v>
      </c>
      <c r="M6" s="35">
        <f t="shared" si="1"/>
        <v>1.1207004169310517</v>
      </c>
      <c r="N6" s="61">
        <f>คณิตศาสตร์!P54</f>
        <v>2</v>
      </c>
      <c r="O6" s="61">
        <f>คณิตศาสตร์!Q54</f>
        <v>0</v>
      </c>
      <c r="P6" s="7" t="s">
        <v>35</v>
      </c>
      <c r="Q6" s="7">
        <f aca="true" t="shared" si="3" ref="Q6:Q12">B6</f>
        <v>6301</v>
      </c>
      <c r="R6" s="7">
        <f aca="true" t="shared" si="4" ref="R6:R14">C6</f>
        <v>347</v>
      </c>
      <c r="S6" s="7">
        <f aca="true" t="shared" si="5" ref="S6:S14">N6</f>
        <v>2</v>
      </c>
      <c r="T6" s="7">
        <f aca="true" t="shared" si="6" ref="T6:T14">O6</f>
        <v>0</v>
      </c>
    </row>
    <row r="7" spans="1:20" s="1" customFormat="1" ht="23.25">
      <c r="A7" s="7" t="s">
        <v>37</v>
      </c>
      <c r="B7" s="7">
        <f t="shared" si="2"/>
        <v>7211</v>
      </c>
      <c r="C7" s="61">
        <f>วิทยาศาสตร์!E40</f>
        <v>160</v>
      </c>
      <c r="D7" s="61">
        <f>วิทยาศาสตร์!F40</f>
        <v>294</v>
      </c>
      <c r="E7" s="61">
        <f>วิทยาศาสตร์!G40</f>
        <v>294</v>
      </c>
      <c r="F7" s="61">
        <f>วิทยาศาสตร์!H40</f>
        <v>706</v>
      </c>
      <c r="G7" s="61">
        <f>วิทยาศาสตร์!I40</f>
        <v>765</v>
      </c>
      <c r="H7" s="61">
        <f>วิทยาศาสตร์!J40</f>
        <v>1029</v>
      </c>
      <c r="I7" s="61">
        <f>วิทยาศาสตร์!K40</f>
        <v>900</v>
      </c>
      <c r="J7" s="61">
        <f>วิทยาศาสตร์!L40</f>
        <v>3060</v>
      </c>
      <c r="K7" s="61">
        <f aca="true" t="shared" si="7" ref="K7:K13">SUM(C7:J7)</f>
        <v>7208</v>
      </c>
      <c r="L7" s="19">
        <f t="shared" si="0"/>
        <v>3.126595449500555</v>
      </c>
      <c r="M7" s="35">
        <f t="shared" si="1"/>
        <v>0.9892058702075051</v>
      </c>
      <c r="N7" s="7">
        <f>วิทยาศาสตร์!P40</f>
        <v>3</v>
      </c>
      <c r="O7" s="7">
        <f>วิทยาศาสตร์!Q40</f>
        <v>0</v>
      </c>
      <c r="P7" s="7" t="s">
        <v>37</v>
      </c>
      <c r="Q7" s="7">
        <f t="shared" si="3"/>
        <v>7211</v>
      </c>
      <c r="R7" s="7">
        <f t="shared" si="4"/>
        <v>160</v>
      </c>
      <c r="S7" s="7">
        <f t="shared" si="5"/>
        <v>3</v>
      </c>
      <c r="T7" s="7">
        <f t="shared" si="6"/>
        <v>0</v>
      </c>
    </row>
    <row r="8" spans="1:20" s="1" customFormat="1" ht="23.25">
      <c r="A8" s="7" t="s">
        <v>55</v>
      </c>
      <c r="B8" s="7">
        <f t="shared" si="2"/>
        <v>9416</v>
      </c>
      <c r="C8" s="61">
        <f>สังคมศึกษา!E32</f>
        <v>199</v>
      </c>
      <c r="D8" s="61">
        <f>สังคมศึกษา!F32</f>
        <v>805</v>
      </c>
      <c r="E8" s="61">
        <f>สังคมศึกษา!G32</f>
        <v>876</v>
      </c>
      <c r="F8" s="61">
        <f>สังคมศึกษา!H32</f>
        <v>1436</v>
      </c>
      <c r="G8" s="61">
        <f>สังคมศึกษา!I32</f>
        <v>1410</v>
      </c>
      <c r="H8" s="61">
        <f>สังคมศึกษา!J32</f>
        <v>1517</v>
      </c>
      <c r="I8" s="61">
        <f>สังคมศึกษา!K32</f>
        <v>1143</v>
      </c>
      <c r="J8" s="61">
        <f>สังคมศึกษา!L32</f>
        <v>2010</v>
      </c>
      <c r="K8" s="61">
        <f t="shared" si="7"/>
        <v>9396</v>
      </c>
      <c r="L8" s="19">
        <f t="shared" si="0"/>
        <v>2.6721477224350787</v>
      </c>
      <c r="M8" s="35">
        <f t="shared" si="1"/>
        <v>0.9925918154116881</v>
      </c>
      <c r="N8" s="7">
        <f>สังคมศึกษา!P32</f>
        <v>6</v>
      </c>
      <c r="O8" s="7">
        <f>สังคมศึกษา!Q32</f>
        <v>14</v>
      </c>
      <c r="P8" s="7" t="s">
        <v>55</v>
      </c>
      <c r="Q8" s="7">
        <f t="shared" si="3"/>
        <v>9416</v>
      </c>
      <c r="R8" s="7">
        <f t="shared" si="4"/>
        <v>199</v>
      </c>
      <c r="S8" s="7">
        <f t="shared" si="5"/>
        <v>6</v>
      </c>
      <c r="T8" s="7">
        <f t="shared" si="6"/>
        <v>14</v>
      </c>
    </row>
    <row r="9" spans="1:20" s="1" customFormat="1" ht="23.25">
      <c r="A9" s="7" t="s">
        <v>56</v>
      </c>
      <c r="B9" s="7">
        <f t="shared" si="2"/>
        <v>6738</v>
      </c>
      <c r="C9" s="61">
        <f>พลานามัย!E31</f>
        <v>136</v>
      </c>
      <c r="D9" s="61">
        <f>พลานามัย!F31</f>
        <v>196</v>
      </c>
      <c r="E9" s="61">
        <f>พลานามัย!G31</f>
        <v>166</v>
      </c>
      <c r="F9" s="61">
        <f>พลานามัย!H31</f>
        <v>351</v>
      </c>
      <c r="G9" s="61">
        <f>พลานามัย!I31</f>
        <v>328</v>
      </c>
      <c r="H9" s="61">
        <f>พลานามัย!J31</f>
        <v>449</v>
      </c>
      <c r="I9" s="61">
        <f>พลานามัย!K31</f>
        <v>709</v>
      </c>
      <c r="J9" s="61">
        <f>พลานามัย!L31</f>
        <v>4396</v>
      </c>
      <c r="K9" s="61">
        <f t="shared" si="7"/>
        <v>6731</v>
      </c>
      <c r="L9" s="19">
        <f t="shared" si="0"/>
        <v>3.473406626058535</v>
      </c>
      <c r="M9" s="35">
        <v>0.464</v>
      </c>
      <c r="N9" s="7">
        <f>พลานามัย!P31</f>
        <v>7</v>
      </c>
      <c r="O9" s="7">
        <f>พลานามัย!Q31</f>
        <v>0</v>
      </c>
      <c r="P9" s="7" t="s">
        <v>56</v>
      </c>
      <c r="Q9" s="7">
        <f t="shared" si="3"/>
        <v>6738</v>
      </c>
      <c r="R9" s="7">
        <f t="shared" si="4"/>
        <v>136</v>
      </c>
      <c r="S9" s="7">
        <f t="shared" si="5"/>
        <v>7</v>
      </c>
      <c r="T9" s="7">
        <f t="shared" si="6"/>
        <v>0</v>
      </c>
    </row>
    <row r="10" spans="1:20" s="1" customFormat="1" ht="23.25">
      <c r="A10" s="7" t="s">
        <v>38</v>
      </c>
      <c r="B10" s="7">
        <f t="shared" si="2"/>
        <v>3658</v>
      </c>
      <c r="C10" s="61">
        <f>ศิลปะ!E15</f>
        <v>173</v>
      </c>
      <c r="D10" s="61">
        <f>ศิลปะ!F15</f>
        <v>404</v>
      </c>
      <c r="E10" s="61">
        <f>ศิลปะ!G15</f>
        <v>216</v>
      </c>
      <c r="F10" s="61">
        <f>ศิลปะ!H15</f>
        <v>258</v>
      </c>
      <c r="G10" s="61">
        <f>ศิลปะ!I15</f>
        <v>254</v>
      </c>
      <c r="H10" s="61">
        <f>ศิลปะ!J15</f>
        <v>337</v>
      </c>
      <c r="I10" s="61">
        <f>ศิลปะ!K15</f>
        <v>375</v>
      </c>
      <c r="J10" s="61">
        <f>ศิลปะ!L15</f>
        <v>1641</v>
      </c>
      <c r="K10" s="61">
        <f t="shared" si="7"/>
        <v>3658</v>
      </c>
      <c r="L10" s="19">
        <f t="shared" si="0"/>
        <v>2.9432750136686714</v>
      </c>
      <c r="M10" s="35">
        <f t="shared" si="1"/>
        <v>1.203634868195769</v>
      </c>
      <c r="N10" s="7">
        <f>ศิลปะ!P15</f>
        <v>0</v>
      </c>
      <c r="O10" s="7">
        <f>ศิลปะ!Q15</f>
        <v>0</v>
      </c>
      <c r="P10" s="7" t="s">
        <v>38</v>
      </c>
      <c r="Q10" s="7">
        <f t="shared" si="3"/>
        <v>3658</v>
      </c>
      <c r="R10" s="7">
        <f t="shared" si="4"/>
        <v>173</v>
      </c>
      <c r="S10" s="7">
        <f t="shared" si="5"/>
        <v>0</v>
      </c>
      <c r="T10" s="7">
        <f t="shared" si="6"/>
        <v>0</v>
      </c>
    </row>
    <row r="11" spans="1:20" s="1" customFormat="1" ht="23.25">
      <c r="A11" s="7" t="s">
        <v>57</v>
      </c>
      <c r="B11" s="61">
        <f t="shared" si="2"/>
        <v>5451</v>
      </c>
      <c r="C11" s="61">
        <f>'การงานอาชีพ ฯ'!E40</f>
        <v>56</v>
      </c>
      <c r="D11" s="61">
        <f>'การงานอาชีพ ฯ'!F40</f>
        <v>102</v>
      </c>
      <c r="E11" s="61">
        <f>'การงานอาชีพ ฯ'!G40</f>
        <v>97</v>
      </c>
      <c r="F11" s="61">
        <f>'การงานอาชีพ ฯ'!H40</f>
        <v>136</v>
      </c>
      <c r="G11" s="61">
        <f>'การงานอาชีพ ฯ'!I40</f>
        <v>160</v>
      </c>
      <c r="H11" s="61">
        <f>'การงานอาชีพ ฯ'!J40</f>
        <v>351</v>
      </c>
      <c r="I11" s="61">
        <f>'การงานอาชีพ ฯ'!K40</f>
        <v>637</v>
      </c>
      <c r="J11" s="61">
        <f>'การงานอาชีพ ฯ'!L40</f>
        <v>3867</v>
      </c>
      <c r="K11" s="61">
        <f t="shared" si="7"/>
        <v>5406</v>
      </c>
      <c r="L11" s="19">
        <f t="shared" si="0"/>
        <v>3.638549759526452</v>
      </c>
      <c r="M11" s="35">
        <f t="shared" si="1"/>
        <v>0.7533653967597014</v>
      </c>
      <c r="N11" s="61">
        <f>'การงานอาชีพ ฯ'!P40</f>
        <v>42</v>
      </c>
      <c r="O11" s="61">
        <f>'การงานอาชีพ ฯ'!Q40</f>
        <v>3</v>
      </c>
      <c r="P11" s="7" t="s">
        <v>57</v>
      </c>
      <c r="Q11" s="61">
        <f t="shared" si="3"/>
        <v>5451</v>
      </c>
      <c r="R11" s="7">
        <f t="shared" si="4"/>
        <v>56</v>
      </c>
      <c r="S11" s="7">
        <f t="shared" si="5"/>
        <v>42</v>
      </c>
      <c r="T11" s="7">
        <f t="shared" si="6"/>
        <v>3</v>
      </c>
    </row>
    <row r="12" spans="1:20" s="1" customFormat="1" ht="23.25">
      <c r="A12" s="7" t="s">
        <v>58</v>
      </c>
      <c r="B12" s="61">
        <f t="shared" si="2"/>
        <v>8387</v>
      </c>
      <c r="C12" s="61">
        <f>ภาษาต่างประเทศ!E60</f>
        <v>398</v>
      </c>
      <c r="D12" s="61">
        <f>ภาษาต่างประเทศ!F60</f>
        <v>552</v>
      </c>
      <c r="E12" s="61">
        <f>ภาษาต่างประเทศ!G60</f>
        <v>593</v>
      </c>
      <c r="F12" s="61">
        <f>ภาษาต่างประเทศ!H60</f>
        <v>940</v>
      </c>
      <c r="G12" s="61">
        <f>ภาษาต่างประเทศ!I60</f>
        <v>875</v>
      </c>
      <c r="H12" s="61">
        <f>ภาษาต่างประเทศ!J60</f>
        <v>939</v>
      </c>
      <c r="I12" s="61">
        <f>ภาษาต่างประเทศ!K60</f>
        <v>820</v>
      </c>
      <c r="J12" s="61">
        <f>ภาษาต่างประเทศ!L60</f>
        <v>3076</v>
      </c>
      <c r="K12" s="61">
        <f t="shared" si="7"/>
        <v>8193</v>
      </c>
      <c r="L12" s="19">
        <f t="shared" si="0"/>
        <v>2.868302209202978</v>
      </c>
      <c r="M12" s="35">
        <f t="shared" si="1"/>
        <v>1.162018328740901</v>
      </c>
      <c r="N12" s="7">
        <f>ภาษาต่างประเทศ!P60</f>
        <v>193</v>
      </c>
      <c r="O12" s="7">
        <f>ภาษาต่างประเทศ!Q60</f>
        <v>1</v>
      </c>
      <c r="P12" s="7" t="s">
        <v>58</v>
      </c>
      <c r="Q12" s="61">
        <f t="shared" si="3"/>
        <v>8387</v>
      </c>
      <c r="R12" s="7">
        <f t="shared" si="4"/>
        <v>398</v>
      </c>
      <c r="S12" s="7">
        <f t="shared" si="5"/>
        <v>193</v>
      </c>
      <c r="T12" s="7">
        <f t="shared" si="6"/>
        <v>1</v>
      </c>
    </row>
    <row r="13" spans="1:20" s="1" customFormat="1" ht="23.25">
      <c r="A13" s="188" t="s">
        <v>41</v>
      </c>
      <c r="B13" s="189"/>
      <c r="C13" s="61">
        <f aca="true" t="shared" si="8" ref="C13:J13">SUM(C5:C12)</f>
        <v>1541</v>
      </c>
      <c r="D13" s="61">
        <f t="shared" si="8"/>
        <v>3430</v>
      </c>
      <c r="E13" s="61">
        <f t="shared" si="8"/>
        <v>3069</v>
      </c>
      <c r="F13" s="61">
        <f t="shared" si="8"/>
        <v>5076</v>
      </c>
      <c r="G13" s="61">
        <f t="shared" si="8"/>
        <v>5307</v>
      </c>
      <c r="H13" s="61">
        <f t="shared" si="8"/>
        <v>6056</v>
      </c>
      <c r="I13" s="61">
        <f t="shared" si="8"/>
        <v>5585</v>
      </c>
      <c r="J13" s="61">
        <f t="shared" si="8"/>
        <v>20264</v>
      </c>
      <c r="K13" s="61">
        <f t="shared" si="7"/>
        <v>50328</v>
      </c>
      <c r="L13" s="19">
        <f>((4*J13)+(3.5*I13)+(3*H13)+(2.5*G13)+(2*F13)+(1.5*E13)+(D13))/K13</f>
        <v>2.9849089969798124</v>
      </c>
      <c r="M13" s="35">
        <f>SQRT((16*J13+12.25*I13+9*H13+6.25*G13+4*F13+2.25*E13+N13)/K13-(L13^2))</f>
        <v>1.0861476995741506</v>
      </c>
      <c r="N13" s="7">
        <v>257</v>
      </c>
      <c r="O13" s="7">
        <f>SUM(O5:O12)</f>
        <v>19</v>
      </c>
      <c r="P13" s="7" t="s">
        <v>41</v>
      </c>
      <c r="Q13" s="61">
        <v>50604</v>
      </c>
      <c r="R13" s="7">
        <f t="shared" si="4"/>
        <v>1541</v>
      </c>
      <c r="S13" s="7">
        <f t="shared" si="5"/>
        <v>257</v>
      </c>
      <c r="T13" s="7">
        <f t="shared" si="6"/>
        <v>19</v>
      </c>
    </row>
    <row r="14" spans="1:20" s="1" customFormat="1" ht="23.25">
      <c r="A14" s="184" t="s">
        <v>43</v>
      </c>
      <c r="B14" s="184"/>
      <c r="C14" s="8">
        <f>(C13*100)/$K13</f>
        <v>3.061913845175648</v>
      </c>
      <c r="D14" s="8">
        <f aca="true" t="shared" si="9" ref="D14:J14">(D13*100)/$K13</f>
        <v>6.815291686536321</v>
      </c>
      <c r="E14" s="8">
        <f t="shared" si="9"/>
        <v>6.097997138769671</v>
      </c>
      <c r="F14" s="8">
        <f t="shared" si="9"/>
        <v>10.085836909871245</v>
      </c>
      <c r="G14" s="8">
        <f t="shared" si="9"/>
        <v>10.54482594182165</v>
      </c>
      <c r="H14" s="8">
        <f t="shared" si="9"/>
        <v>12.03306310602448</v>
      </c>
      <c r="I14" s="8">
        <f t="shared" si="9"/>
        <v>11.097202352567159</v>
      </c>
      <c r="J14" s="8">
        <f t="shared" si="9"/>
        <v>40.26386901923382</v>
      </c>
      <c r="K14" s="8">
        <f>((K13-(N13+O13))*100)/$K13</f>
        <v>99.45159752026704</v>
      </c>
      <c r="L14" s="14" t="s">
        <v>18</v>
      </c>
      <c r="M14" s="36" t="s">
        <v>18</v>
      </c>
      <c r="N14" s="8">
        <f>(N13*100)/$K13</f>
        <v>0.5106501351136544</v>
      </c>
      <c r="O14" s="8">
        <f>(O13*100)/$K13</f>
        <v>0.03775234461929741</v>
      </c>
      <c r="P14" s="184" t="s">
        <v>43</v>
      </c>
      <c r="Q14" s="184"/>
      <c r="R14" s="8">
        <f t="shared" si="4"/>
        <v>3.061913845175648</v>
      </c>
      <c r="S14" s="8">
        <f t="shared" si="5"/>
        <v>0.5106501351136544</v>
      </c>
      <c r="T14" s="8">
        <f t="shared" si="6"/>
        <v>0.03775234461929741</v>
      </c>
    </row>
    <row r="16" spans="16:17" ht="12.75">
      <c r="P16" s="94" t="s">
        <v>18</v>
      </c>
      <c r="Q16" s="182" t="s">
        <v>18</v>
      </c>
    </row>
    <row r="17" spans="16:17" ht="12.75">
      <c r="P17" s="94" t="s">
        <v>18</v>
      </c>
      <c r="Q17" s="138" t="s">
        <v>18</v>
      </c>
    </row>
    <row r="19" ht="12.75">
      <c r="R19" s="138" t="s">
        <v>18</v>
      </c>
    </row>
    <row r="23" spans="1:20" ht="29.25">
      <c r="A23" s="187" t="s">
        <v>59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5" t="s">
        <v>60</v>
      </c>
      <c r="Q23" s="185"/>
      <c r="R23" s="185"/>
      <c r="S23" s="185"/>
      <c r="T23" s="185"/>
    </row>
    <row r="24" spans="1:20" ht="29.25">
      <c r="A24" s="183" t="s">
        <v>659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5" t="s">
        <v>659</v>
      </c>
      <c r="Q24" s="185"/>
      <c r="R24" s="185"/>
      <c r="S24" s="185"/>
      <c r="T24" s="185"/>
    </row>
    <row r="25" spans="1:20" s="1" customFormat="1" ht="23.25">
      <c r="A25" s="186" t="s">
        <v>54</v>
      </c>
      <c r="B25" s="186" t="s">
        <v>53</v>
      </c>
      <c r="C25" s="184" t="s">
        <v>17</v>
      </c>
      <c r="D25" s="184"/>
      <c r="E25" s="184"/>
      <c r="F25" s="184"/>
      <c r="G25" s="184"/>
      <c r="H25" s="184"/>
      <c r="I25" s="184"/>
      <c r="J25" s="184"/>
      <c r="K25" s="9" t="s">
        <v>16</v>
      </c>
      <c r="L25" s="186" t="s">
        <v>20</v>
      </c>
      <c r="M25" s="190" t="s">
        <v>21</v>
      </c>
      <c r="N25" s="68"/>
      <c r="O25" s="68"/>
      <c r="P25" s="186" t="s">
        <v>54</v>
      </c>
      <c r="Q25" s="186" t="s">
        <v>53</v>
      </c>
      <c r="R25" s="184" t="s">
        <v>17</v>
      </c>
      <c r="S25" s="184"/>
      <c r="T25" s="184"/>
    </row>
    <row r="26" spans="1:20" s="1" customFormat="1" ht="23.25">
      <c r="A26" s="186"/>
      <c r="B26" s="186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19</v>
      </c>
      <c r="L26" s="186"/>
      <c r="M26" s="190"/>
      <c r="N26" s="69" t="s">
        <v>1</v>
      </c>
      <c r="O26" s="69" t="s">
        <v>2</v>
      </c>
      <c r="P26" s="186"/>
      <c r="Q26" s="186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33</v>
      </c>
      <c r="B27" s="7">
        <f>SUM(K27,N27:O27)</f>
        <v>3778</v>
      </c>
      <c r="C27" s="70">
        <f>ภาษาไทย!E41</f>
        <v>106</v>
      </c>
      <c r="D27" s="70">
        <f>ภาษาไทย!F41</f>
        <v>183</v>
      </c>
      <c r="E27" s="70">
        <f>ภาษาไทย!G41</f>
        <v>82</v>
      </c>
      <c r="F27" s="70">
        <f>ภาษาไทย!H41</f>
        <v>211</v>
      </c>
      <c r="G27" s="70">
        <f>ภาษาไทย!I41</f>
        <v>334</v>
      </c>
      <c r="H27" s="70">
        <f>ภาษาไทย!J41</f>
        <v>619</v>
      </c>
      <c r="I27" s="70">
        <f>ภาษาไทย!K41</f>
        <v>689</v>
      </c>
      <c r="J27" s="70">
        <f>ภาษาไทย!L41</f>
        <v>1538</v>
      </c>
      <c r="K27" s="61">
        <f>SUM(C27:J27)</f>
        <v>3762</v>
      </c>
      <c r="L27" s="19">
        <f aca="true" t="shared" si="10" ref="L27:L35">((4*J27)+(3.5*I27)+(3*H27)+(2.5*G27)+(2*F27)+(1.5*E27)+(D27))/K27</f>
        <v>3.1854066985645932</v>
      </c>
      <c r="M27" s="35">
        <f>SQRT((16*J27+12.25*I27+9*H27+6.25*G27+4*F27+2.25*E27+N27)/K27-(L27^2))</f>
        <v>0.9741377719080329</v>
      </c>
      <c r="N27" s="7">
        <f>ภาษาไทย!P41</f>
        <v>7</v>
      </c>
      <c r="O27" s="7">
        <f>ภาษาไทย!Q41</f>
        <v>9</v>
      </c>
      <c r="P27" s="7" t="s">
        <v>33</v>
      </c>
      <c r="Q27" s="7">
        <f>B27</f>
        <v>3778</v>
      </c>
      <c r="R27" s="7">
        <f>C27</f>
        <v>106</v>
      </c>
      <c r="S27" s="7">
        <f>N27</f>
        <v>7</v>
      </c>
      <c r="T27" s="7">
        <f>O27</f>
        <v>9</v>
      </c>
    </row>
    <row r="28" spans="1:20" s="1" customFormat="1" ht="23.25">
      <c r="A28" s="7" t="s">
        <v>35</v>
      </c>
      <c r="B28" s="61">
        <f aca="true" t="shared" si="11" ref="B28:B34">SUM(K28,N28:O28)</f>
        <v>5045</v>
      </c>
      <c r="C28" s="61">
        <f>คณิตศาสตร์!E102</f>
        <v>288</v>
      </c>
      <c r="D28" s="61">
        <f>คณิตศาสตร์!F102</f>
        <v>639</v>
      </c>
      <c r="E28" s="61">
        <f>คณิตศาสตร์!G102</f>
        <v>621</v>
      </c>
      <c r="F28" s="61">
        <f>คณิตศาสตร์!H102</f>
        <v>790</v>
      </c>
      <c r="G28" s="61">
        <f>คณิตศาสตร์!I102</f>
        <v>803</v>
      </c>
      <c r="H28" s="61">
        <f>คณิตศาสตร์!J102</f>
        <v>580</v>
      </c>
      <c r="I28" s="61">
        <f>คณิตศาสตร์!K102</f>
        <v>448</v>
      </c>
      <c r="J28" s="61">
        <f>คณิตศาสตร์!L102</f>
        <v>867</v>
      </c>
      <c r="K28" s="61">
        <f aca="true" t="shared" si="12" ref="K28:K35">SUM(C28:J28)</f>
        <v>5036</v>
      </c>
      <c r="L28" s="19">
        <f t="shared" si="10"/>
        <v>2.369737887212073</v>
      </c>
      <c r="M28" s="35">
        <f>SQRT((16*J28+12.25*I28+9*H28+6.25*G28+4*F28+2.25*E28+N28)/K28-(L28^2))</f>
        <v>1.080786424725971</v>
      </c>
      <c r="N28" s="7">
        <f>คณิตศาสตร์!P102</f>
        <v>7</v>
      </c>
      <c r="O28" s="7">
        <f>คณิตศาสตร์!Q102</f>
        <v>2</v>
      </c>
      <c r="P28" s="7" t="s">
        <v>35</v>
      </c>
      <c r="Q28" s="61">
        <f aca="true" t="shared" si="13" ref="Q28:Q34">B28</f>
        <v>5045</v>
      </c>
      <c r="R28" s="7">
        <f aca="true" t="shared" si="14" ref="R28:R36">C28</f>
        <v>288</v>
      </c>
      <c r="S28" s="7">
        <f aca="true" t="shared" si="15" ref="S28:S36">N28</f>
        <v>7</v>
      </c>
      <c r="T28" s="7">
        <f aca="true" t="shared" si="16" ref="T28:T36">O28</f>
        <v>2</v>
      </c>
    </row>
    <row r="29" spans="1:20" s="1" customFormat="1" ht="23.25">
      <c r="A29" s="7" t="s">
        <v>37</v>
      </c>
      <c r="B29" s="61">
        <f t="shared" si="11"/>
        <v>9995</v>
      </c>
      <c r="C29" s="61">
        <f>วิทยาศาสตร์!E112</f>
        <v>435</v>
      </c>
      <c r="D29" s="61">
        <f>วิทยาศาสตร์!F112</f>
        <v>751</v>
      </c>
      <c r="E29" s="61">
        <f>วิทยาศาสตร์!G112</f>
        <v>807</v>
      </c>
      <c r="F29" s="61">
        <f>วิทยาศาสตร์!H112</f>
        <v>1495</v>
      </c>
      <c r="G29" s="61">
        <f>วิทยาศาสตร์!I112</f>
        <v>1479</v>
      </c>
      <c r="H29" s="61">
        <f>วิทยาศาสตร์!J112</f>
        <v>1622</v>
      </c>
      <c r="I29" s="61">
        <f>วิทยาศาสตร์!K112</f>
        <v>1203</v>
      </c>
      <c r="J29" s="61">
        <f>วิทยาศาสตร์!L112</f>
        <v>2150</v>
      </c>
      <c r="K29" s="61">
        <f t="shared" si="12"/>
        <v>9942</v>
      </c>
      <c r="L29" s="19">
        <f t="shared" si="10"/>
        <v>2.6479078656205997</v>
      </c>
      <c r="M29" s="35">
        <f>SQRT((16*J29+12.25*I29+9*H29+6.25*G29+4*F29+2.25*E29+N29)/K29-(L29^2))</f>
        <v>1.0562413997514364</v>
      </c>
      <c r="N29" s="61">
        <f>วิทยาศาสตร์!P112</f>
        <v>25</v>
      </c>
      <c r="O29" s="61">
        <f>วิทยาศาสตร์!Q112</f>
        <v>28</v>
      </c>
      <c r="P29" s="7" t="s">
        <v>37</v>
      </c>
      <c r="Q29" s="61">
        <f t="shared" si="13"/>
        <v>9995</v>
      </c>
      <c r="R29" s="61">
        <f t="shared" si="14"/>
        <v>435</v>
      </c>
      <c r="S29" s="7">
        <f t="shared" si="15"/>
        <v>25</v>
      </c>
      <c r="T29" s="61">
        <f t="shared" si="16"/>
        <v>28</v>
      </c>
    </row>
    <row r="30" spans="1:20" s="1" customFormat="1" ht="23.25">
      <c r="A30" s="7" t="s">
        <v>55</v>
      </c>
      <c r="B30" s="7">
        <f t="shared" si="11"/>
        <v>6418</v>
      </c>
      <c r="C30" s="61">
        <f>สังคมศึกษา!E73</f>
        <v>295</v>
      </c>
      <c r="D30" s="61">
        <f>สังคมศึกษา!F73</f>
        <v>459</v>
      </c>
      <c r="E30" s="61">
        <f>สังคมศึกษา!G73</f>
        <v>348</v>
      </c>
      <c r="F30" s="61">
        <f>สังคมศึกษา!H73</f>
        <v>647</v>
      </c>
      <c r="G30" s="61">
        <f>สังคมศึกษา!I73</f>
        <v>783</v>
      </c>
      <c r="H30" s="61">
        <f>สังคมศึกษา!J73</f>
        <v>1028</v>
      </c>
      <c r="I30" s="61">
        <f>สังคมศึกษา!K73</f>
        <v>872</v>
      </c>
      <c r="J30" s="61">
        <f>สังคมศึกษา!L73</f>
        <v>1931</v>
      </c>
      <c r="K30" s="61">
        <f t="shared" si="12"/>
        <v>6363</v>
      </c>
      <c r="L30" s="19">
        <f t="shared" si="10"/>
        <v>2.843391482005343</v>
      </c>
      <c r="M30" s="35">
        <f>SQRT((16*J30+12.25*I30+9*H30+6.25*G30+4*F30+2.25*E30+N30)/K30-(L30^2))</f>
        <v>1.098889300507336</v>
      </c>
      <c r="N30" s="7">
        <f>สังคมศึกษา!P73</f>
        <v>33</v>
      </c>
      <c r="O30" s="7">
        <f>สังคมศึกษา!Q73</f>
        <v>22</v>
      </c>
      <c r="P30" s="7" t="s">
        <v>55</v>
      </c>
      <c r="Q30" s="7">
        <f t="shared" si="13"/>
        <v>6418</v>
      </c>
      <c r="R30" s="7">
        <f t="shared" si="14"/>
        <v>295</v>
      </c>
      <c r="S30" s="7">
        <f t="shared" si="15"/>
        <v>33</v>
      </c>
      <c r="T30" s="7">
        <f t="shared" si="16"/>
        <v>22</v>
      </c>
    </row>
    <row r="31" spans="1:20" s="1" customFormat="1" ht="23.25">
      <c r="A31" s="7" t="s">
        <v>56</v>
      </c>
      <c r="B31" s="7">
        <f t="shared" si="11"/>
        <v>3517</v>
      </c>
      <c r="C31" s="61">
        <f>พลานามัย!E62</f>
        <v>102</v>
      </c>
      <c r="D31" s="61">
        <f>พลานามัย!F62</f>
        <v>66</v>
      </c>
      <c r="E31" s="61">
        <f>พลานามัย!G62</f>
        <v>49</v>
      </c>
      <c r="F31" s="61">
        <f>พลานามัย!H62</f>
        <v>105</v>
      </c>
      <c r="G31" s="61">
        <f>พลานามัย!I62</f>
        <v>198</v>
      </c>
      <c r="H31" s="61">
        <f>พลานามัย!J62</f>
        <v>441</v>
      </c>
      <c r="I31" s="61">
        <f>พลานามัย!K62</f>
        <v>431</v>
      </c>
      <c r="J31" s="61">
        <f>พลานามัย!L62</f>
        <v>2093</v>
      </c>
      <c r="K31" s="61">
        <f t="shared" si="12"/>
        <v>3485</v>
      </c>
      <c r="L31" s="19">
        <f t="shared" si="10"/>
        <v>3.4571018651362984</v>
      </c>
      <c r="M31" s="35">
        <v>0.464</v>
      </c>
      <c r="N31" s="7">
        <f>พลานามัย!P62</f>
        <v>28</v>
      </c>
      <c r="O31" s="7">
        <f>พลานามัย!Q62</f>
        <v>4</v>
      </c>
      <c r="P31" s="7" t="s">
        <v>56</v>
      </c>
      <c r="Q31" s="7">
        <f t="shared" si="13"/>
        <v>3517</v>
      </c>
      <c r="R31" s="7">
        <f t="shared" si="14"/>
        <v>102</v>
      </c>
      <c r="S31" s="7">
        <f t="shared" si="15"/>
        <v>28</v>
      </c>
      <c r="T31" s="7">
        <f t="shared" si="16"/>
        <v>4</v>
      </c>
    </row>
    <row r="32" spans="1:20" s="1" customFormat="1" ht="23.25">
      <c r="A32" s="7" t="s">
        <v>38</v>
      </c>
      <c r="B32" s="7">
        <f t="shared" si="11"/>
        <v>2991</v>
      </c>
      <c r="C32" s="61">
        <f>ศิลปะ!E34</f>
        <v>84</v>
      </c>
      <c r="D32" s="61">
        <f>ศิลปะ!F34</f>
        <v>42</v>
      </c>
      <c r="E32" s="61">
        <f>ศิลปะ!G34</f>
        <v>39</v>
      </c>
      <c r="F32" s="61">
        <f>ศิลปะ!H34</f>
        <v>86</v>
      </c>
      <c r="G32" s="61">
        <f>ศิลปะ!I34</f>
        <v>137</v>
      </c>
      <c r="H32" s="61">
        <f>ศิลปะ!J34</f>
        <v>343</v>
      </c>
      <c r="I32" s="61">
        <f>ศิลปะ!K34</f>
        <v>306</v>
      </c>
      <c r="J32" s="61">
        <f>ศิลปะ!L34</f>
        <v>1938</v>
      </c>
      <c r="K32" s="61">
        <f t="shared" si="12"/>
        <v>2975</v>
      </c>
      <c r="L32" s="19">
        <f t="shared" si="10"/>
        <v>3.5183193277310925</v>
      </c>
      <c r="M32" s="35">
        <f>SQRT((16*J32+12.25*I32+9*H32+6.25*G32+4*F32+2.25*E32+N32)/K32-(L32^2))</f>
        <v>0.8833191028872848</v>
      </c>
      <c r="N32" s="7">
        <f>ศิลปะ!P34</f>
        <v>16</v>
      </c>
      <c r="O32" s="7">
        <f>ศิลปะ!Q34</f>
        <v>0</v>
      </c>
      <c r="P32" s="7" t="s">
        <v>38</v>
      </c>
      <c r="Q32" s="7">
        <f t="shared" si="13"/>
        <v>2991</v>
      </c>
      <c r="R32" s="7">
        <f t="shared" si="14"/>
        <v>84</v>
      </c>
      <c r="S32" s="7">
        <f t="shared" si="15"/>
        <v>16</v>
      </c>
      <c r="T32" s="7">
        <f t="shared" si="16"/>
        <v>0</v>
      </c>
    </row>
    <row r="33" spans="1:20" s="1" customFormat="1" ht="23.25">
      <c r="A33" s="7" t="s">
        <v>57</v>
      </c>
      <c r="B33" s="61">
        <f t="shared" si="11"/>
        <v>4164</v>
      </c>
      <c r="C33" s="61">
        <f>'การงานอาชีพ ฯ'!E65</f>
        <v>118</v>
      </c>
      <c r="D33" s="61">
        <f>'การงานอาชีพ ฯ'!F65</f>
        <v>79</v>
      </c>
      <c r="E33" s="61">
        <f>'การงานอาชีพ ฯ'!G65</f>
        <v>75</v>
      </c>
      <c r="F33" s="61">
        <f>'การงานอาชีพ ฯ'!H65</f>
        <v>128</v>
      </c>
      <c r="G33" s="61">
        <f>'การงานอาชีพ ฯ'!I65</f>
        <v>182</v>
      </c>
      <c r="H33" s="61">
        <f>'การงานอาชีพ ฯ'!J65</f>
        <v>292</v>
      </c>
      <c r="I33" s="61">
        <f>'การงานอาชีพ ฯ'!K65</f>
        <v>497</v>
      </c>
      <c r="J33" s="61">
        <f>'การงานอาชีพ ฯ'!L65</f>
        <v>2755</v>
      </c>
      <c r="K33" s="61">
        <f t="shared" si="12"/>
        <v>4126</v>
      </c>
      <c r="L33" s="19">
        <f t="shared" si="10"/>
        <v>3.523509452253999</v>
      </c>
      <c r="M33" s="35">
        <f>SQRT((16*J33+12.25*I33+9*H33+6.25*G33+4*F33+2.25*E33+N33)/K33-(L33^2))</f>
        <v>0.9114608749667182</v>
      </c>
      <c r="N33" s="61">
        <f>'การงานอาชีพ ฯ'!P65</f>
        <v>38</v>
      </c>
      <c r="O33" s="61">
        <f>'การงานอาชีพ ฯ'!Q65</f>
        <v>0</v>
      </c>
      <c r="P33" s="7" t="s">
        <v>57</v>
      </c>
      <c r="Q33" s="61">
        <f t="shared" si="13"/>
        <v>4164</v>
      </c>
      <c r="R33" s="7">
        <f t="shared" si="14"/>
        <v>118</v>
      </c>
      <c r="S33" s="7">
        <f t="shared" si="15"/>
        <v>38</v>
      </c>
      <c r="T33" s="7">
        <f t="shared" si="16"/>
        <v>0</v>
      </c>
    </row>
    <row r="34" spans="1:20" s="1" customFormat="1" ht="23.25">
      <c r="A34" s="7" t="s">
        <v>58</v>
      </c>
      <c r="B34" s="61">
        <f t="shared" si="11"/>
        <v>13155</v>
      </c>
      <c r="C34" s="61">
        <f>ภาษาต่างประเทศ!E151</f>
        <v>499</v>
      </c>
      <c r="D34" s="61">
        <f>ภาษาต่างประเทศ!F151</f>
        <v>815</v>
      </c>
      <c r="E34" s="61">
        <f>ภาษาต่างประเทศ!G151</f>
        <v>904</v>
      </c>
      <c r="F34" s="61">
        <f>ภาษาต่างประเทศ!H151</f>
        <v>1506</v>
      </c>
      <c r="G34" s="61">
        <f>ภาษาต่างประเทศ!I151</f>
        <v>1851</v>
      </c>
      <c r="H34" s="61">
        <f>ภาษาต่างประเทศ!J151</f>
        <v>1713</v>
      </c>
      <c r="I34" s="61">
        <f>ภาษาต่างประเทศ!K151</f>
        <v>1286</v>
      </c>
      <c r="J34" s="61">
        <f>ภาษาต่างประเทศ!L151</f>
        <v>4247</v>
      </c>
      <c r="K34" s="61">
        <f t="shared" si="12"/>
        <v>12821</v>
      </c>
      <c r="L34" s="19">
        <f t="shared" si="10"/>
        <v>2.842095000389985</v>
      </c>
      <c r="M34" s="35">
        <f>SQRT((16*J34+12.25*I34+9*H34+6.25*G34+4*F34+2.25*E34+N34)/K34-(L34^2))</f>
        <v>1.098941614484157</v>
      </c>
      <c r="N34" s="61">
        <f>ภาษาต่างประเทศ!P151</f>
        <v>296</v>
      </c>
      <c r="O34" s="61">
        <f>ภาษาต่างประเทศ!Q151</f>
        <v>38</v>
      </c>
      <c r="P34" s="7" t="s">
        <v>58</v>
      </c>
      <c r="Q34" s="61">
        <f t="shared" si="13"/>
        <v>13155</v>
      </c>
      <c r="R34" s="7">
        <f t="shared" si="14"/>
        <v>499</v>
      </c>
      <c r="S34" s="7">
        <f t="shared" si="15"/>
        <v>296</v>
      </c>
      <c r="T34" s="7">
        <f t="shared" si="16"/>
        <v>38</v>
      </c>
    </row>
    <row r="35" spans="1:20" s="1" customFormat="1" ht="23.25">
      <c r="A35" s="184" t="s">
        <v>41</v>
      </c>
      <c r="B35" s="184"/>
      <c r="C35" s="7">
        <f aca="true" t="shared" si="17" ref="C35:J35">SUM(C27:C34)</f>
        <v>1927</v>
      </c>
      <c r="D35" s="7">
        <f t="shared" si="17"/>
        <v>3034</v>
      </c>
      <c r="E35" s="61">
        <f t="shared" si="17"/>
        <v>2925</v>
      </c>
      <c r="F35" s="7">
        <f t="shared" si="17"/>
        <v>4968</v>
      </c>
      <c r="G35" s="61">
        <f t="shared" si="17"/>
        <v>5767</v>
      </c>
      <c r="H35" s="7">
        <f t="shared" si="17"/>
        <v>6638</v>
      </c>
      <c r="I35" s="61">
        <f t="shared" si="17"/>
        <v>5732</v>
      </c>
      <c r="J35" s="7">
        <f t="shared" si="17"/>
        <v>17519</v>
      </c>
      <c r="K35" s="61">
        <f t="shared" si="12"/>
        <v>48510</v>
      </c>
      <c r="L35" s="19">
        <f t="shared" si="10"/>
        <v>2.923665223665224</v>
      </c>
      <c r="M35" s="35">
        <f>SQRT((16*J35+12.25*I35+9*H35+6.25*G35+4*F35+2.25*E35+N35)/K35-(L35^2))</f>
        <v>1.0986708140674433</v>
      </c>
      <c r="N35" s="7">
        <f>SUM(N27:N34)</f>
        <v>450</v>
      </c>
      <c r="O35" s="7">
        <f>SUM(O27:O34)</f>
        <v>103</v>
      </c>
      <c r="P35" s="7" t="s">
        <v>41</v>
      </c>
      <c r="Q35" s="61">
        <f>SUM(Q27:Q34)</f>
        <v>49063</v>
      </c>
      <c r="R35" s="7">
        <f t="shared" si="14"/>
        <v>1927</v>
      </c>
      <c r="S35" s="7">
        <f t="shared" si="15"/>
        <v>450</v>
      </c>
      <c r="T35" s="7">
        <f t="shared" si="16"/>
        <v>103</v>
      </c>
    </row>
    <row r="36" spans="1:20" s="1" customFormat="1" ht="23.25">
      <c r="A36" s="184" t="s">
        <v>43</v>
      </c>
      <c r="B36" s="184"/>
      <c r="C36" s="8">
        <f aca="true" t="shared" si="18" ref="C36:J36">(C35*100)/$K35</f>
        <v>3.972376829519687</v>
      </c>
      <c r="D36" s="8">
        <f t="shared" si="18"/>
        <v>6.254380540094826</v>
      </c>
      <c r="E36" s="8">
        <f t="shared" si="18"/>
        <v>6.029684601113172</v>
      </c>
      <c r="F36" s="8">
        <f t="shared" si="18"/>
        <v>10.241187384044528</v>
      </c>
      <c r="G36" s="8">
        <f t="shared" si="18"/>
        <v>11.888270459699031</v>
      </c>
      <c r="H36" s="8">
        <f t="shared" si="18"/>
        <v>13.683776540919398</v>
      </c>
      <c r="I36" s="8">
        <f t="shared" si="18"/>
        <v>11.81612038754896</v>
      </c>
      <c r="J36" s="8">
        <f t="shared" si="18"/>
        <v>36.1142032570604</v>
      </c>
      <c r="K36" s="8">
        <f>((K35-(N35+O35))*100)/$K35</f>
        <v>98.86002886002886</v>
      </c>
      <c r="L36" s="14" t="s">
        <v>18</v>
      </c>
      <c r="M36" s="36" t="s">
        <v>18</v>
      </c>
      <c r="N36" s="8">
        <f>(N35*100)/$K35</f>
        <v>0.9276437847866419</v>
      </c>
      <c r="O36" s="8">
        <f>(O35*100)/$K35</f>
        <v>0.21232735518449805</v>
      </c>
      <c r="P36" s="184" t="s">
        <v>43</v>
      </c>
      <c r="Q36" s="184"/>
      <c r="R36" s="8">
        <f t="shared" si="14"/>
        <v>3.972376829519687</v>
      </c>
      <c r="S36" s="8">
        <f t="shared" si="15"/>
        <v>0.9276437847866419</v>
      </c>
      <c r="T36" s="8">
        <f t="shared" si="16"/>
        <v>0.21232735518449805</v>
      </c>
    </row>
    <row r="38" ht="12.75">
      <c r="P38" t="s">
        <v>18</v>
      </c>
    </row>
    <row r="40" ht="12.75">
      <c r="P40" s="94" t="s">
        <v>18</v>
      </c>
    </row>
    <row r="45" ht="12.75">
      <c r="L45" s="94" t="s">
        <v>18</v>
      </c>
    </row>
  </sheetData>
  <sheetProtection/>
  <mergeCells count="30">
    <mergeCell ref="P36:Q36"/>
    <mergeCell ref="P24:T24"/>
    <mergeCell ref="A35:B35"/>
    <mergeCell ref="A36:B36"/>
    <mergeCell ref="M25:M26"/>
    <mergeCell ref="P14:Q14"/>
    <mergeCell ref="A23:O23"/>
    <mergeCell ref="P23:T23"/>
    <mergeCell ref="P25:P26"/>
    <mergeCell ref="Q25:Q26"/>
    <mergeCell ref="R25:T25"/>
    <mergeCell ref="A13:B13"/>
    <mergeCell ref="A14:B14"/>
    <mergeCell ref="C3:J3"/>
    <mergeCell ref="L3:L4"/>
    <mergeCell ref="M3:M4"/>
    <mergeCell ref="A25:A26"/>
    <mergeCell ref="B25:B26"/>
    <mergeCell ref="C25:J25"/>
    <mergeCell ref="L25:L26"/>
    <mergeCell ref="A24:O24"/>
    <mergeCell ref="R3:T3"/>
    <mergeCell ref="P1:T1"/>
    <mergeCell ref="P2:T2"/>
    <mergeCell ref="P3:P4"/>
    <mergeCell ref="Q3:Q4"/>
    <mergeCell ref="A3:A4"/>
    <mergeCell ref="B3:B4"/>
    <mergeCell ref="A1:O1"/>
    <mergeCell ref="A2:O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7109375" style="142" bestFit="1" customWidth="1"/>
    <col min="2" max="8" width="10.28125" style="142" bestFit="1" customWidth="1"/>
    <col min="9" max="10" width="9.140625" style="142" customWidth="1"/>
    <col min="11" max="11" width="2.00390625" style="142" bestFit="1" customWidth="1"/>
    <col min="12" max="16384" width="9.140625" style="142" customWidth="1"/>
  </cols>
  <sheetData>
    <row r="1" spans="1:8" ht="23.25">
      <c r="A1" s="214" t="s">
        <v>54</v>
      </c>
      <c r="B1" s="213" t="s">
        <v>411</v>
      </c>
      <c r="C1" s="213"/>
      <c r="D1" s="213"/>
      <c r="E1" s="213"/>
      <c r="F1" s="213"/>
      <c r="G1" s="213"/>
      <c r="H1" s="215" t="s">
        <v>412</v>
      </c>
    </row>
    <row r="2" spans="1:8" ht="23.25">
      <c r="A2" s="214"/>
      <c r="B2" s="141" t="s">
        <v>23</v>
      </c>
      <c r="C2" s="141" t="s">
        <v>24</v>
      </c>
      <c r="D2" s="141" t="s">
        <v>25</v>
      </c>
      <c r="E2" s="141" t="s">
        <v>26</v>
      </c>
      <c r="F2" s="141" t="s">
        <v>27</v>
      </c>
      <c r="G2" s="141" t="s">
        <v>28</v>
      </c>
      <c r="H2" s="215"/>
    </row>
    <row r="3" spans="1:11" ht="23.25">
      <c r="A3" s="142" t="s">
        <v>33</v>
      </c>
      <c r="B3" s="143">
        <f>ภาษาไทย!AG5</f>
        <v>2.4963931469792606</v>
      </c>
      <c r="C3" s="143">
        <f>ภาษาไทย!AG6</f>
        <v>3.0532094594594597</v>
      </c>
      <c r="D3" s="143">
        <f>ภาษาไทย!AG7</f>
        <v>3.093376264949402</v>
      </c>
      <c r="E3" s="143">
        <f>ภาษาไทย!AG8</f>
        <v>3.100792253521127</v>
      </c>
      <c r="F3" s="143">
        <f>ภาษาไทย!AG9</f>
        <v>3.1650485436893203</v>
      </c>
      <c r="G3" s="143">
        <f>ภาษาไทย!AG10</f>
        <v>3.251803751803752</v>
      </c>
      <c r="H3" s="143">
        <f>ภาษาไทย!AG15</f>
        <v>3.034921620363185</v>
      </c>
      <c r="K3" s="144" t="s">
        <v>18</v>
      </c>
    </row>
    <row r="4" spans="1:11" ht="23.25">
      <c r="A4" s="142" t="s">
        <v>35</v>
      </c>
      <c r="B4" s="143">
        <f>คณิตศาสตร์!AG5</f>
        <v>2.403102336825141</v>
      </c>
      <c r="C4" s="143">
        <f>คณิตศาสตร์!AG6</f>
        <v>2.441359626362221</v>
      </c>
      <c r="D4" s="143">
        <f>คณิตศาสตร์!AG7</f>
        <v>2.9347826086956523</v>
      </c>
      <c r="E4" s="143">
        <f>คณิตศาสตร์!AG8</f>
        <v>2.010783798001052</v>
      </c>
      <c r="F4" s="143">
        <f>คณิตศาสตร์!AG9</f>
        <v>2.3488516449410306</v>
      </c>
      <c r="G4" s="143">
        <f>คณิตศาสตร์!AG10</f>
        <v>2.822305593451569</v>
      </c>
      <c r="H4" s="143">
        <f>คณิตศาสตร์!AG14</f>
        <v>2.410774410774411</v>
      </c>
      <c r="K4" s="144" t="s">
        <v>18</v>
      </c>
    </row>
    <row r="5" spans="1:8" ht="23.25">
      <c r="A5" s="142" t="s">
        <v>37</v>
      </c>
      <c r="B5" s="143">
        <f>วิทยาศาสตร์!AG5</f>
        <v>3.123401534526854</v>
      </c>
      <c r="C5" s="143">
        <f>วิทยาศาสตร์!AG6</f>
        <v>3.4314855875831487</v>
      </c>
      <c r="D5" s="143">
        <f>วิทยาศาสตร์!AG7</f>
        <v>3.123695518723143</v>
      </c>
      <c r="E5" s="143">
        <f>วิทยาศาสตร์!AG8</f>
        <v>2.5793460925039873</v>
      </c>
      <c r="F5" s="143">
        <f>วิทยาศาสตร์!AG9</f>
        <v>2.4765334572490705</v>
      </c>
      <c r="G5" s="143">
        <f>วิทยาศาสตร์!AG10</f>
        <v>2.9053388867853087</v>
      </c>
      <c r="H5" s="143">
        <f>วิทยาศาสตร์!AG15</f>
        <v>2.8944325624916454</v>
      </c>
    </row>
    <row r="6" spans="1:8" ht="23.25">
      <c r="A6" s="142" t="s">
        <v>343</v>
      </c>
      <c r="B6" s="143">
        <f>สังคมศึกษา!AG5</f>
        <v>2.509018759018759</v>
      </c>
      <c r="C6" s="143">
        <f>สังคมศึกษา!AG6</f>
        <v>2.50952097590003</v>
      </c>
      <c r="D6" s="143">
        <f>สังคมศึกษา!AG7</f>
        <v>2.9782408826233526</v>
      </c>
      <c r="E6" s="143">
        <f>สังคมศึกษา!AG8</f>
        <v>2.761298076923077</v>
      </c>
      <c r="F6" s="143">
        <f>สังคมศึกษา!AG9</f>
        <v>2.906105457909343</v>
      </c>
      <c r="G6" s="143">
        <f>สังคมศึกษา!AG10</f>
        <v>2.85997171145686</v>
      </c>
      <c r="H6" s="143">
        <f>สังคมศึกษา!AG14</f>
        <v>2.741290691033695</v>
      </c>
    </row>
    <row r="7" spans="1:8" ht="23.25">
      <c r="A7" s="142" t="s">
        <v>58</v>
      </c>
      <c r="B7" s="143">
        <f>ภาษาต่างประเทศ!AG5</f>
        <v>2.7303422756706754</v>
      </c>
      <c r="C7" s="143">
        <f>ภาษาต่างประเทศ!AG6</f>
        <v>2.894788787998421</v>
      </c>
      <c r="D7" s="143">
        <f>ภาษาต่างประเทศ!AG7</f>
        <v>3.027391659852821</v>
      </c>
      <c r="E7" s="143">
        <f>ภาษาต่างประเทศ!AG8</f>
        <v>2.9492728531855956</v>
      </c>
      <c r="F7" s="143">
        <f>ภาษาต่างประเทศ!AG9</f>
        <v>2.7262379723069703</v>
      </c>
      <c r="G7" s="143">
        <f>ภาษาต่างประเทศ!AG10</f>
        <v>2.874166374166374</v>
      </c>
      <c r="H7" s="143">
        <f>ภาษาต่างประเทศ!AG16</f>
        <v>2.852674545540842</v>
      </c>
    </row>
    <row r="8" spans="1:8" ht="23.25">
      <c r="A8" s="142" t="s">
        <v>38</v>
      </c>
      <c r="B8" s="143">
        <f>ศิลปะ!AG5</f>
        <v>2.5617673579801625</v>
      </c>
      <c r="C8" s="143">
        <f>ศิลปะ!AG6</f>
        <v>3.1392111368909514</v>
      </c>
      <c r="D8" s="143">
        <f>ศิลปะ!AG7</f>
        <v>3.078423566878981</v>
      </c>
      <c r="E8" s="143">
        <f>ศิลปะ!AG8</f>
        <v>3.573557692307692</v>
      </c>
      <c r="F8" s="143">
        <f>ศิลปะ!AG9</f>
        <v>3.068865740740741</v>
      </c>
      <c r="G8" s="143">
        <f>ศิลปะ!AG10</f>
        <v>3.827264239028945</v>
      </c>
      <c r="H8" s="143">
        <f>ศิลปะ!AG12</f>
        <v>3.2011910146238503</v>
      </c>
    </row>
    <row r="9" spans="1:8" ht="23.25">
      <c r="A9" s="142" t="s">
        <v>410</v>
      </c>
      <c r="B9" s="143">
        <f>พลานามัย!AG5</f>
        <v>3.191614066726781</v>
      </c>
      <c r="C9" s="143">
        <f>พลานามัย!AG6</f>
        <v>3.4267094017094015</v>
      </c>
      <c r="D9" s="143">
        <f>พลานามัย!AG7</f>
        <v>3.811320754716981</v>
      </c>
      <c r="E9" s="143">
        <f>พลานามัย!AG8</f>
        <v>3.589080459770115</v>
      </c>
      <c r="F9" s="143">
        <f>พลานามัย!AG9</f>
        <v>3.3773250664304695</v>
      </c>
      <c r="G9" s="143">
        <f>พลานามัย!AG10</f>
        <v>3.4207317073170733</v>
      </c>
      <c r="H9" s="143">
        <f>พลานามัย!AG18</f>
        <v>3.4678445575567736</v>
      </c>
    </row>
    <row r="10" spans="1:8" ht="23.25">
      <c r="A10" s="142" t="s">
        <v>365</v>
      </c>
      <c r="B10" s="143">
        <f>'การงานอาชีพ ฯ'!AG5</f>
        <v>3.746153846153846</v>
      </c>
      <c r="C10" s="143">
        <f>'การงานอาชีพ ฯ'!AG6</f>
        <v>3.6303298471440066</v>
      </c>
      <c r="D10" s="143">
        <f>'การงานอาชีพ ฯ'!AG7</f>
        <v>3.3375499334221037</v>
      </c>
      <c r="E10" s="143">
        <f>'การงานอาชีพ ฯ'!AG8</f>
        <v>3.742219917012448</v>
      </c>
      <c r="F10" s="143">
        <f>'การงานอาชีพ ฯ'!AG9</f>
        <v>3.587869822485207</v>
      </c>
      <c r="G10" s="143">
        <f>'การงานอาชีพ ฯ'!AG10</f>
        <v>3.3063858695652173</v>
      </c>
      <c r="H10" s="143">
        <f>'การงานอาชีพ ฯ'!AG14</f>
        <v>3.545879634723292</v>
      </c>
    </row>
    <row r="11" spans="1:8" ht="37.5" customHeight="1">
      <c r="A11" s="145" t="s">
        <v>412</v>
      </c>
      <c r="B11" s="146">
        <f>AVERAGE(B3:B10)</f>
        <v>2.845224165485185</v>
      </c>
      <c r="C11" s="146">
        <f aca="true" t="shared" si="0" ref="C11:H11">AVERAGE(C3:C10)</f>
        <v>3.065826852880955</v>
      </c>
      <c r="D11" s="146">
        <f t="shared" si="0"/>
        <v>3.1730976487328046</v>
      </c>
      <c r="E11" s="146">
        <f t="shared" si="0"/>
        <v>3.038293892903137</v>
      </c>
      <c r="F11" s="146">
        <f t="shared" si="0"/>
        <v>2.957104713219019</v>
      </c>
      <c r="G11" s="146">
        <f t="shared" si="0"/>
        <v>3.158496016696888</v>
      </c>
      <c r="H11" s="146">
        <f t="shared" si="0"/>
        <v>3.018626129638462</v>
      </c>
    </row>
    <row r="12" ht="23.25">
      <c r="B12" s="141"/>
    </row>
    <row r="16" ht="23.25">
      <c r="G16" s="141"/>
    </row>
  </sheetData>
  <sheetProtection/>
  <mergeCells count="3">
    <mergeCell ref="B1:G1"/>
    <mergeCell ref="A1:A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5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3" width="7.7109375" style="1" bestFit="1" customWidth="1"/>
    <col min="34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93" t="s">
        <v>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3.25" customHeight="1">
      <c r="A2" s="194" t="s">
        <v>549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53" ht="23.25">
      <c r="A3" s="195" t="s">
        <v>22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86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95"/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86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  <c r="AG4" s="47" t="s">
        <v>408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23</v>
      </c>
      <c r="B5" s="7" t="s">
        <v>65</v>
      </c>
      <c r="C5" s="7" t="s">
        <v>261</v>
      </c>
      <c r="D5" s="7" t="s">
        <v>31</v>
      </c>
      <c r="E5" s="7">
        <v>0</v>
      </c>
      <c r="F5" s="7">
        <v>64</v>
      </c>
      <c r="G5" s="7">
        <v>46</v>
      </c>
      <c r="H5" s="7">
        <v>100</v>
      </c>
      <c r="I5" s="7">
        <v>170</v>
      </c>
      <c r="J5" s="7">
        <v>119</v>
      </c>
      <c r="K5" s="7">
        <v>40</v>
      </c>
      <c r="L5" s="7">
        <v>15</v>
      </c>
      <c r="M5" s="7">
        <f aca="true" t="shared" si="0" ref="M5:M13">SUM(E5:L5)</f>
        <v>554</v>
      </c>
      <c r="N5" s="19">
        <f aca="true" t="shared" si="1" ref="N5:N14">((4*L5)+(3.5*K5)+(3*J5)+(2.5*I5)+(2*H5)+(1.5*G5)+(F5))/M5</f>
        <v>2.3736462093862816</v>
      </c>
      <c r="O5" s="35">
        <f>SQRT((16*L5+12.25*K5+9*J5+6.25*I5+4*H5+2.25*G5+F5)/M5-(N5^2))</f>
        <v>0.7476258869849033</v>
      </c>
      <c r="P5" s="28">
        <v>0</v>
      </c>
      <c r="Q5" s="28">
        <v>0</v>
      </c>
      <c r="R5" s="72" t="s">
        <v>551</v>
      </c>
      <c r="T5" s="47" t="s">
        <v>23</v>
      </c>
      <c r="U5" s="47"/>
      <c r="V5" s="47">
        <f aca="true" t="shared" si="2" ref="V5:AC5">SUM(E5:E6)</f>
        <v>7</v>
      </c>
      <c r="W5" s="47">
        <f t="shared" si="2"/>
        <v>113</v>
      </c>
      <c r="X5" s="47">
        <f t="shared" si="2"/>
        <v>98</v>
      </c>
      <c r="Y5" s="47">
        <f t="shared" si="2"/>
        <v>147</v>
      </c>
      <c r="Z5" s="47">
        <f t="shared" si="2"/>
        <v>333</v>
      </c>
      <c r="AA5" s="47">
        <f t="shared" si="2"/>
        <v>210</v>
      </c>
      <c r="AB5" s="47">
        <f t="shared" si="2"/>
        <v>104</v>
      </c>
      <c r="AC5" s="47">
        <f t="shared" si="2"/>
        <v>97</v>
      </c>
      <c r="AD5" s="12">
        <f aca="true" t="shared" si="3" ref="AD5:AD10">SUM(V5:AC5)</f>
        <v>1109</v>
      </c>
      <c r="AE5" s="12">
        <f>SUM(P5:P6)</f>
        <v>0</v>
      </c>
      <c r="AF5" s="12">
        <f>SUM(Q5:Q6)</f>
        <v>0</v>
      </c>
      <c r="AG5" s="5">
        <f aca="true" t="shared" si="4" ref="AG5:AG10">((4*AC5)+(3.5*AB5)+(3*AA5)+(2.5*Z5)+(2*Y5)+(1.5*X5)+(W5))/AD5</f>
        <v>2.4963931469792606</v>
      </c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66</v>
      </c>
      <c r="C6" s="7" t="s">
        <v>262</v>
      </c>
      <c r="D6" s="7" t="s">
        <v>31</v>
      </c>
      <c r="E6" s="7">
        <v>7</v>
      </c>
      <c r="F6" s="7">
        <v>49</v>
      </c>
      <c r="G6" s="7">
        <v>52</v>
      </c>
      <c r="H6" s="7">
        <v>47</v>
      </c>
      <c r="I6" s="7">
        <v>163</v>
      </c>
      <c r="J6" s="7">
        <v>91</v>
      </c>
      <c r="K6" s="7">
        <v>64</v>
      </c>
      <c r="L6" s="7">
        <v>82</v>
      </c>
      <c r="M6" s="7">
        <f t="shared" si="0"/>
        <v>555</v>
      </c>
      <c r="N6" s="19">
        <f t="shared" si="1"/>
        <v>2.618918918918919</v>
      </c>
      <c r="O6" s="35">
        <f aca="true" t="shared" si="5" ref="O6:O14">SQRT((16*L6+12.25*K6+9*J6+6.25*I6+4*H6+2.25*G6+F6)/M6-(N6^2))</f>
        <v>0.9310957908852535</v>
      </c>
      <c r="P6" s="28">
        <v>0</v>
      </c>
      <c r="Q6" s="28">
        <v>0</v>
      </c>
      <c r="R6" s="72" t="s">
        <v>552</v>
      </c>
      <c r="T6" s="47" t="s">
        <v>24</v>
      </c>
      <c r="U6" s="47"/>
      <c r="V6" s="47">
        <f aca="true" t="shared" si="6" ref="V6:AC6">SUM(E7:E8)</f>
        <v>14</v>
      </c>
      <c r="W6" s="47">
        <f t="shared" si="6"/>
        <v>7</v>
      </c>
      <c r="X6" s="47">
        <f t="shared" si="6"/>
        <v>8</v>
      </c>
      <c r="Y6" s="47">
        <f t="shared" si="6"/>
        <v>25</v>
      </c>
      <c r="Z6" s="47">
        <f t="shared" si="6"/>
        <v>113</v>
      </c>
      <c r="AA6" s="47">
        <f t="shared" si="6"/>
        <v>189</v>
      </c>
      <c r="AB6" s="47">
        <f t="shared" si="6"/>
        <v>110</v>
      </c>
      <c r="AC6" s="47">
        <f t="shared" si="6"/>
        <v>126</v>
      </c>
      <c r="AD6" s="12">
        <f t="shared" si="3"/>
        <v>592</v>
      </c>
      <c r="AE6" s="12">
        <f>SUM(P7:P8)</f>
        <v>1</v>
      </c>
      <c r="AF6" s="12">
        <f>SUM(Q7:Q8)</f>
        <v>0</v>
      </c>
      <c r="AG6" s="5">
        <f t="shared" si="4"/>
        <v>3.0532094594594597</v>
      </c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7" t="s">
        <v>24</v>
      </c>
      <c r="B7" s="7" t="s">
        <v>414</v>
      </c>
      <c r="C7" s="7" t="s">
        <v>415</v>
      </c>
      <c r="D7" s="7" t="s">
        <v>30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30</v>
      </c>
      <c r="M7" s="7">
        <f t="shared" si="0"/>
        <v>30</v>
      </c>
      <c r="N7" s="19">
        <f t="shared" si="1"/>
        <v>4</v>
      </c>
      <c r="O7" s="35">
        <f t="shared" si="5"/>
        <v>0</v>
      </c>
      <c r="P7" s="28">
        <v>0</v>
      </c>
      <c r="Q7" s="28">
        <v>0</v>
      </c>
      <c r="R7" s="28" t="s">
        <v>554</v>
      </c>
      <c r="T7" s="47" t="s">
        <v>25</v>
      </c>
      <c r="U7" s="47"/>
      <c r="V7" s="47">
        <f aca="true" t="shared" si="7" ref="V7:AC7">SUM(E10:E11)</f>
        <v>34</v>
      </c>
      <c r="W7" s="47">
        <f t="shared" si="7"/>
        <v>63</v>
      </c>
      <c r="X7" s="47">
        <f t="shared" si="7"/>
        <v>45</v>
      </c>
      <c r="Y7" s="47">
        <f t="shared" si="7"/>
        <v>88</v>
      </c>
      <c r="Z7" s="47">
        <f t="shared" si="7"/>
        <v>94</v>
      </c>
      <c r="AA7" s="47">
        <f t="shared" si="7"/>
        <v>142</v>
      </c>
      <c r="AB7" s="47">
        <f t="shared" si="7"/>
        <v>178</v>
      </c>
      <c r="AC7" s="47">
        <f t="shared" si="7"/>
        <v>443</v>
      </c>
      <c r="AD7" s="12">
        <f t="shared" si="3"/>
        <v>1087</v>
      </c>
      <c r="AE7" s="12">
        <f>SUM(P10:P11)</f>
        <v>0</v>
      </c>
      <c r="AF7" s="12">
        <f>SUM(Q10:Q11)</f>
        <v>1</v>
      </c>
      <c r="AG7" s="5">
        <f t="shared" si="4"/>
        <v>3.093376264949402</v>
      </c>
      <c r="AH7" s="12" t="s">
        <v>18</v>
      </c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553</v>
      </c>
      <c r="C8" s="7" t="s">
        <v>222</v>
      </c>
      <c r="D8" s="7" t="s">
        <v>31</v>
      </c>
      <c r="E8" s="7">
        <v>14</v>
      </c>
      <c r="F8" s="7">
        <v>7</v>
      </c>
      <c r="G8" s="7">
        <v>8</v>
      </c>
      <c r="H8" s="7">
        <v>25</v>
      </c>
      <c r="I8" s="7">
        <v>113</v>
      </c>
      <c r="J8" s="7">
        <v>189</v>
      </c>
      <c r="K8" s="7">
        <v>110</v>
      </c>
      <c r="L8" s="7">
        <v>96</v>
      </c>
      <c r="M8" s="7">
        <f t="shared" si="0"/>
        <v>562</v>
      </c>
      <c r="N8" s="19">
        <f t="shared" si="1"/>
        <v>3.0026690391459074</v>
      </c>
      <c r="O8" s="35">
        <f t="shared" si="5"/>
        <v>0.7877464551830914</v>
      </c>
      <c r="P8" s="28">
        <v>1</v>
      </c>
      <c r="Q8" s="28">
        <v>0</v>
      </c>
      <c r="R8" s="28" t="s">
        <v>555</v>
      </c>
      <c r="T8" s="47" t="s">
        <v>26</v>
      </c>
      <c r="U8" s="47"/>
      <c r="V8" s="47">
        <f aca="true" t="shared" si="8" ref="V8:AC8">SUM(E29:E31)</f>
        <v>23</v>
      </c>
      <c r="W8" s="47">
        <f t="shared" si="8"/>
        <v>114</v>
      </c>
      <c r="X8" s="47">
        <f t="shared" si="8"/>
        <v>20</v>
      </c>
      <c r="Y8" s="47">
        <f t="shared" si="8"/>
        <v>80</v>
      </c>
      <c r="Z8" s="47">
        <f t="shared" si="8"/>
        <v>77</v>
      </c>
      <c r="AA8" s="47">
        <f t="shared" si="8"/>
        <v>154</v>
      </c>
      <c r="AB8" s="47">
        <f t="shared" si="8"/>
        <v>216</v>
      </c>
      <c r="AC8" s="47">
        <f t="shared" si="8"/>
        <v>452</v>
      </c>
      <c r="AD8" s="12">
        <f t="shared" si="3"/>
        <v>1136</v>
      </c>
      <c r="AE8" s="12">
        <f>SUM(P29:P31)</f>
        <v>6</v>
      </c>
      <c r="AF8" s="12">
        <f>SUM(Q29:Q31)</f>
        <v>9</v>
      </c>
      <c r="AG8" s="5">
        <f t="shared" si="4"/>
        <v>3.100792253521127</v>
      </c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11"/>
      <c r="B9" s="7" t="s">
        <v>101</v>
      </c>
      <c r="C9" s="7" t="s">
        <v>223</v>
      </c>
      <c r="D9" s="7" t="s">
        <v>31</v>
      </c>
      <c r="E9" s="7">
        <v>15</v>
      </c>
      <c r="F9" s="7">
        <v>39</v>
      </c>
      <c r="G9" s="7">
        <v>31</v>
      </c>
      <c r="H9" s="7">
        <v>80</v>
      </c>
      <c r="I9" s="7">
        <v>117</v>
      </c>
      <c r="J9" s="7">
        <v>85</v>
      </c>
      <c r="K9" s="7">
        <v>77</v>
      </c>
      <c r="L9" s="7">
        <v>117</v>
      </c>
      <c r="M9" s="7">
        <f t="shared" si="0"/>
        <v>561</v>
      </c>
      <c r="N9" s="19">
        <f>((4*L9)+(3.5*K9)+(3*J9)+(2.5*I9)+(2*H9)+(1.5*G9)+(F9))/M9</f>
        <v>2.728163992869875</v>
      </c>
      <c r="O9" s="35">
        <f>SQRT((16*L9+12.25*K9+9*J9+6.25*I9+4*H9+2.25*G9+F9)/M9-(N9^2))</f>
        <v>1.0033766599684488</v>
      </c>
      <c r="P9" s="28">
        <v>3</v>
      </c>
      <c r="Q9" s="28">
        <v>0</v>
      </c>
      <c r="R9" s="28" t="s">
        <v>554</v>
      </c>
      <c r="T9" s="47" t="s">
        <v>27</v>
      </c>
      <c r="U9" s="12"/>
      <c r="V9" s="12">
        <f aca="true" t="shared" si="9" ref="V9:AC9">SUM(E33:E36)</f>
        <v>37</v>
      </c>
      <c r="W9" s="12">
        <f t="shared" si="9"/>
        <v>20</v>
      </c>
      <c r="X9" s="12">
        <f t="shared" si="9"/>
        <v>34</v>
      </c>
      <c r="Y9" s="12">
        <f t="shared" si="9"/>
        <v>66</v>
      </c>
      <c r="Z9" s="12">
        <f t="shared" si="9"/>
        <v>125</v>
      </c>
      <c r="AA9" s="12">
        <f t="shared" si="9"/>
        <v>229</v>
      </c>
      <c r="AB9" s="12">
        <f t="shared" si="9"/>
        <v>209</v>
      </c>
      <c r="AC9" s="12">
        <f t="shared" si="9"/>
        <v>413</v>
      </c>
      <c r="AD9" s="12">
        <f t="shared" si="3"/>
        <v>1133</v>
      </c>
      <c r="AE9" s="12">
        <f>SUM(P33:P36)</f>
        <v>1</v>
      </c>
      <c r="AF9" s="12">
        <f>SUM(Q33:Q36)</f>
        <v>0</v>
      </c>
      <c r="AG9" s="5">
        <f t="shared" si="4"/>
        <v>3.1650485436893203</v>
      </c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7" t="s">
        <v>25</v>
      </c>
      <c r="B10" s="7" t="s">
        <v>163</v>
      </c>
      <c r="C10" s="7" t="s">
        <v>241</v>
      </c>
      <c r="D10" s="7" t="s">
        <v>31</v>
      </c>
      <c r="E10" s="7">
        <v>13</v>
      </c>
      <c r="F10" s="7">
        <v>31</v>
      </c>
      <c r="G10" s="7">
        <v>19</v>
      </c>
      <c r="H10" s="7">
        <v>37</v>
      </c>
      <c r="I10" s="7">
        <v>40</v>
      </c>
      <c r="J10" s="7">
        <v>69</v>
      </c>
      <c r="K10" s="7">
        <v>102</v>
      </c>
      <c r="L10" s="7">
        <v>232</v>
      </c>
      <c r="M10" s="7">
        <f t="shared" si="0"/>
        <v>543</v>
      </c>
      <c r="N10" s="19">
        <f t="shared" si="1"/>
        <v>3.177716390423573</v>
      </c>
      <c r="O10" s="35">
        <f t="shared" si="5"/>
        <v>1.0255487398988652</v>
      </c>
      <c r="P10" s="28">
        <v>0</v>
      </c>
      <c r="Q10" s="28">
        <v>1</v>
      </c>
      <c r="R10" s="28" t="s">
        <v>556</v>
      </c>
      <c r="T10" s="47" t="s">
        <v>28</v>
      </c>
      <c r="U10" s="47"/>
      <c r="V10" s="47">
        <f aca="true" t="shared" si="10" ref="V10:AC10">SUM(E37:E40)</f>
        <v>41</v>
      </c>
      <c r="W10" s="47">
        <f t="shared" si="10"/>
        <v>43</v>
      </c>
      <c r="X10" s="47">
        <f t="shared" si="10"/>
        <v>28</v>
      </c>
      <c r="Y10" s="47">
        <f t="shared" si="10"/>
        <v>64</v>
      </c>
      <c r="Z10" s="47">
        <f t="shared" si="10"/>
        <v>128</v>
      </c>
      <c r="AA10" s="47">
        <f t="shared" si="10"/>
        <v>228</v>
      </c>
      <c r="AB10" s="47">
        <f t="shared" si="10"/>
        <v>252</v>
      </c>
      <c r="AC10" s="47">
        <f t="shared" si="10"/>
        <v>602</v>
      </c>
      <c r="AD10" s="12">
        <f t="shared" si="3"/>
        <v>1386</v>
      </c>
      <c r="AE10" s="12">
        <f>SUM(P37:P40)</f>
        <v>0</v>
      </c>
      <c r="AF10" s="12">
        <f>SUM(Q37:Q40)</f>
        <v>0</v>
      </c>
      <c r="AG10" s="5">
        <f t="shared" si="4"/>
        <v>3.251803751803752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10"/>
      <c r="B11" s="7" t="s">
        <v>242</v>
      </c>
      <c r="C11" s="7" t="s">
        <v>243</v>
      </c>
      <c r="D11" s="7" t="s">
        <v>31</v>
      </c>
      <c r="E11" s="7">
        <v>21</v>
      </c>
      <c r="F11" s="7">
        <v>32</v>
      </c>
      <c r="G11" s="7">
        <v>26</v>
      </c>
      <c r="H11" s="7">
        <v>51</v>
      </c>
      <c r="I11" s="7">
        <v>54</v>
      </c>
      <c r="J11" s="7">
        <v>73</v>
      </c>
      <c r="K11" s="7">
        <v>76</v>
      </c>
      <c r="L11" s="7">
        <v>211</v>
      </c>
      <c r="M11" s="7">
        <f t="shared" si="0"/>
        <v>544</v>
      </c>
      <c r="N11" s="19">
        <f>((4*L11)+(3.5*K11)+(3*J11)+(2.5*I11)+(2*H11)+(1.5*G11)+(F11))/M11</f>
        <v>3.0091911764705883</v>
      </c>
      <c r="O11" s="35">
        <f>SQRT((16*L11+12.25*K11+9*J11+6.25*I11+4*H11+2.25*G11+F11)/M11-(N11^2))</f>
        <v>1.1097446414981733</v>
      </c>
      <c r="P11" s="28">
        <v>0</v>
      </c>
      <c r="Q11" s="28">
        <v>0</v>
      </c>
      <c r="R11" s="28" t="s">
        <v>557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2"/>
      <c r="AE11" s="12"/>
      <c r="AF11" s="12"/>
      <c r="AG11" s="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10"/>
      <c r="B12" s="7" t="s">
        <v>449</v>
      </c>
      <c r="C12" s="7" t="s">
        <v>450</v>
      </c>
      <c r="D12" s="7" t="s">
        <v>30</v>
      </c>
      <c r="E12" s="7">
        <v>0</v>
      </c>
      <c r="F12" s="7">
        <v>0</v>
      </c>
      <c r="G12" s="7">
        <v>1</v>
      </c>
      <c r="H12" s="7">
        <v>0</v>
      </c>
      <c r="I12" s="7">
        <v>3</v>
      </c>
      <c r="J12" s="7">
        <v>2</v>
      </c>
      <c r="K12" s="7">
        <v>3</v>
      </c>
      <c r="L12" s="7">
        <v>35</v>
      </c>
      <c r="M12" s="7">
        <f t="shared" si="0"/>
        <v>44</v>
      </c>
      <c r="N12" s="19">
        <f>((4*L12)+(3.5*K12)+(3*J12)+(2.5*I12)+(2*H12)+(1.5*G12)+(F12))/M12</f>
        <v>3.7613636363636362</v>
      </c>
      <c r="O12" s="35">
        <f>SQRT((16*L12+12.25*K12+9*J12+6.25*I12+4*H12+2.25*G12+F12)/M12-(N12^2))</f>
        <v>0.5486412592987876</v>
      </c>
      <c r="P12" s="28">
        <v>0</v>
      </c>
      <c r="Q12" s="28">
        <v>0</v>
      </c>
      <c r="R12" s="79" t="s">
        <v>556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451</v>
      </c>
      <c r="C13" s="7" t="s">
        <v>452</v>
      </c>
      <c r="D13" s="7" t="s">
        <v>30</v>
      </c>
      <c r="E13" s="7">
        <v>2</v>
      </c>
      <c r="F13" s="7">
        <v>1</v>
      </c>
      <c r="G13" s="7">
        <v>0</v>
      </c>
      <c r="H13" s="7">
        <v>0</v>
      </c>
      <c r="I13" s="7">
        <v>4</v>
      </c>
      <c r="J13" s="7">
        <v>8</v>
      </c>
      <c r="K13" s="7">
        <v>7</v>
      </c>
      <c r="L13" s="7">
        <v>22</v>
      </c>
      <c r="M13" s="7">
        <f t="shared" si="0"/>
        <v>44</v>
      </c>
      <c r="N13" s="19">
        <f>((4*L13)+(3.5*K13)+(3*J13)+(2.5*I13)+(2*H13)+(1.5*G13)+(F13))/M13</f>
        <v>3.352272727272727</v>
      </c>
      <c r="O13" s="35">
        <f>SQRT((16*L13+12.25*K13+9*J13+6.25*I13+4*H13+2.25*G13+F13)/M13-(N13^2))</f>
        <v>0.9687125092718871</v>
      </c>
      <c r="P13" s="28">
        <v>0</v>
      </c>
      <c r="Q13" s="28">
        <v>0</v>
      </c>
      <c r="R13" s="79" t="s">
        <v>557</v>
      </c>
      <c r="T13" s="1" t="s">
        <v>413</v>
      </c>
      <c r="V13" s="1">
        <f aca="true" t="shared" si="11" ref="V13:AF13">SUM(V5:V7)</f>
        <v>55</v>
      </c>
      <c r="W13" s="1">
        <f t="shared" si="11"/>
        <v>183</v>
      </c>
      <c r="X13" s="1">
        <f t="shared" si="11"/>
        <v>151</v>
      </c>
      <c r="Y13" s="1">
        <f t="shared" si="11"/>
        <v>260</v>
      </c>
      <c r="Z13" s="1">
        <f t="shared" si="11"/>
        <v>540</v>
      </c>
      <c r="AA13" s="1">
        <f t="shared" si="11"/>
        <v>541</v>
      </c>
      <c r="AB13" s="1">
        <f t="shared" si="11"/>
        <v>392</v>
      </c>
      <c r="AC13" s="1">
        <f t="shared" si="11"/>
        <v>666</v>
      </c>
      <c r="AD13" s="1">
        <f t="shared" si="11"/>
        <v>2788</v>
      </c>
      <c r="AE13" s="1">
        <f t="shared" si="11"/>
        <v>1</v>
      </c>
      <c r="AF13" s="1">
        <f t="shared" si="11"/>
        <v>1</v>
      </c>
      <c r="AG13" s="13">
        <f>((4*AC13)+(3.5*AB13)+(3*AA13)+(2.5*Z13)+(2*Y13)+(1.5*X13)+(W13))/AD13</f>
        <v>2.8473816355810615</v>
      </c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84" t="s">
        <v>41</v>
      </c>
      <c r="B14" s="184"/>
      <c r="C14" s="184"/>
      <c r="D14" s="184"/>
      <c r="E14" s="7">
        <f aca="true" t="shared" si="12" ref="E14:M14">SUM(E5:E13)</f>
        <v>72</v>
      </c>
      <c r="F14" s="7">
        <f t="shared" si="12"/>
        <v>223</v>
      </c>
      <c r="G14" s="7">
        <f t="shared" si="12"/>
        <v>183</v>
      </c>
      <c r="H14" s="7">
        <f t="shared" si="12"/>
        <v>340</v>
      </c>
      <c r="I14" s="7">
        <f t="shared" si="12"/>
        <v>664</v>
      </c>
      <c r="J14" s="7">
        <f t="shared" si="12"/>
        <v>636</v>
      </c>
      <c r="K14" s="7">
        <f t="shared" si="12"/>
        <v>479</v>
      </c>
      <c r="L14" s="7">
        <f t="shared" si="12"/>
        <v>840</v>
      </c>
      <c r="M14" s="7">
        <f t="shared" si="12"/>
        <v>3437</v>
      </c>
      <c r="N14" s="19">
        <f t="shared" si="1"/>
        <v>2.846086703520512</v>
      </c>
      <c r="O14" s="35">
        <f t="shared" si="5"/>
        <v>0.985209188269216</v>
      </c>
      <c r="P14" s="7">
        <f>SUM(P5:P11)</f>
        <v>4</v>
      </c>
      <c r="Q14" s="7">
        <f>SUM(Q5:Q11)</f>
        <v>1</v>
      </c>
      <c r="R14" s="9" t="s">
        <v>18</v>
      </c>
      <c r="T14" s="1" t="s">
        <v>157</v>
      </c>
      <c r="U14" s="2" t="s">
        <v>18</v>
      </c>
      <c r="V14" s="2">
        <f aca="true" t="shared" si="13" ref="V14:AF14">SUM(V8:V10)</f>
        <v>101</v>
      </c>
      <c r="W14" s="2">
        <f t="shared" si="13"/>
        <v>177</v>
      </c>
      <c r="X14" s="2">
        <f t="shared" si="13"/>
        <v>82</v>
      </c>
      <c r="Y14" s="2">
        <f t="shared" si="13"/>
        <v>210</v>
      </c>
      <c r="Z14" s="2">
        <f t="shared" si="13"/>
        <v>330</v>
      </c>
      <c r="AA14" s="2">
        <f t="shared" si="13"/>
        <v>611</v>
      </c>
      <c r="AB14" s="2">
        <f t="shared" si="13"/>
        <v>677</v>
      </c>
      <c r="AC14" s="2">
        <f t="shared" si="13"/>
        <v>1467</v>
      </c>
      <c r="AD14" s="2">
        <f t="shared" si="13"/>
        <v>3655</v>
      </c>
      <c r="AE14" s="2">
        <f t="shared" si="13"/>
        <v>7</v>
      </c>
      <c r="AF14" s="2">
        <f t="shared" si="13"/>
        <v>9</v>
      </c>
      <c r="AG14" s="13">
        <f>((4*AC14)+(3.5*AB14)+(3*AA14)+(2.5*Z14)+(2*Y14)+(1.5*X14)+(W14))/AD14</f>
        <v>3.1779753761969904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184" t="s">
        <v>43</v>
      </c>
      <c r="B15" s="184"/>
      <c r="C15" s="184"/>
      <c r="D15" s="184"/>
      <c r="E15" s="8">
        <f>(E14*100)/$M14</f>
        <v>2.094850160023276</v>
      </c>
      <c r="F15" s="8">
        <f aca="true" t="shared" si="14" ref="F15:L15">(F14*100)/$M14</f>
        <v>6.4882164678498695</v>
      </c>
      <c r="G15" s="8">
        <f t="shared" si="14"/>
        <v>5.324410823392493</v>
      </c>
      <c r="H15" s="8">
        <f t="shared" si="14"/>
        <v>9.892347977887693</v>
      </c>
      <c r="I15" s="8">
        <f t="shared" si="14"/>
        <v>19.319173697992436</v>
      </c>
      <c r="J15" s="8">
        <f t="shared" si="14"/>
        <v>18.504509746872273</v>
      </c>
      <c r="K15" s="8">
        <f t="shared" si="14"/>
        <v>13.936572592377074</v>
      </c>
      <c r="L15" s="8">
        <f t="shared" si="14"/>
        <v>24.43991853360489</v>
      </c>
      <c r="M15" s="8">
        <f>((M14-(P14+Q14))*100)/$M14</f>
        <v>99.85452429444283</v>
      </c>
      <c r="N15" s="14" t="s">
        <v>18</v>
      </c>
      <c r="O15" s="36" t="s">
        <v>18</v>
      </c>
      <c r="P15" s="8">
        <f>(P14*100)/$M14</f>
        <v>0.11638056444573756</v>
      </c>
      <c r="Q15" s="8">
        <f>(Q14*100)/$M14</f>
        <v>0.02909514111143439</v>
      </c>
      <c r="R15" s="11"/>
      <c r="T15" s="1" t="s">
        <v>409</v>
      </c>
      <c r="U15" s="2"/>
      <c r="V15" s="2">
        <f aca="true" t="shared" si="15" ref="V15:AF15">SUM(V5:V10)</f>
        <v>156</v>
      </c>
      <c r="W15" s="2">
        <f t="shared" si="15"/>
        <v>360</v>
      </c>
      <c r="X15" s="2">
        <f t="shared" si="15"/>
        <v>233</v>
      </c>
      <c r="Y15" s="2">
        <f t="shared" si="15"/>
        <v>470</v>
      </c>
      <c r="Z15" s="2">
        <f t="shared" si="15"/>
        <v>870</v>
      </c>
      <c r="AA15" s="2">
        <f t="shared" si="15"/>
        <v>1152</v>
      </c>
      <c r="AB15" s="2">
        <f t="shared" si="15"/>
        <v>1069</v>
      </c>
      <c r="AC15" s="2">
        <f t="shared" si="15"/>
        <v>2133</v>
      </c>
      <c r="AD15" s="2">
        <f t="shared" si="15"/>
        <v>6443</v>
      </c>
      <c r="AE15" s="2">
        <f t="shared" si="15"/>
        <v>8</v>
      </c>
      <c r="AF15" s="2">
        <f t="shared" si="15"/>
        <v>10</v>
      </c>
      <c r="AG15" s="13">
        <f>((4*AC15)+(3.5*AB15)+(3*AA15)+(2.5*Z15)+(2*Y15)+(1.5*X15)+(W15))/AD15</f>
        <v>3.034921620363185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53" ht="23.2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7"/>
      <c r="P16" s="13"/>
      <c r="Q16" s="13"/>
      <c r="R16" s="12"/>
      <c r="U16" s="2" t="s">
        <v>18</v>
      </c>
      <c r="V16" s="2"/>
      <c r="W16" s="2"/>
      <c r="X16" s="2"/>
      <c r="Y16" s="2"/>
      <c r="Z16" s="2"/>
      <c r="AA16" s="2"/>
      <c r="AB16" s="2"/>
      <c r="AC16" s="2"/>
      <c r="AE16" s="5"/>
      <c r="AF16" s="3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Z16" s="47"/>
      <c r="BA16" s="47"/>
    </row>
    <row r="17" spans="20:37" ht="23.25">
      <c r="T17" s="13"/>
      <c r="U17" s="13"/>
      <c r="V17" s="13"/>
      <c r="W17" s="13"/>
      <c r="X17" s="13"/>
      <c r="Y17" s="13"/>
      <c r="Z17" s="13"/>
      <c r="AA17" s="13"/>
      <c r="AB17" s="13"/>
      <c r="AC17" s="12"/>
      <c r="AD17" s="59"/>
      <c r="AE17" s="60"/>
      <c r="AF17" s="12"/>
      <c r="AG17" s="12"/>
      <c r="AH17" s="47"/>
      <c r="AI17" s="47"/>
      <c r="AJ17" s="47"/>
      <c r="AK17" s="47"/>
    </row>
    <row r="18" spans="20:37" ht="23.25">
      <c r="T18" s="47"/>
      <c r="U18" s="47" t="s">
        <v>18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>
        <f>SUM(AA15:AC15)</f>
        <v>4354</v>
      </c>
      <c r="AH18" s="47"/>
      <c r="AI18" s="47"/>
      <c r="AJ18" s="47"/>
      <c r="AK18" s="47"/>
    </row>
    <row r="19" spans="20:37" ht="23.25"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20:37" ht="23.25"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0:37" ht="23.25"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0:37" ht="23.25"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0:37" ht="23.25"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0:37" ht="23.25"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26.25">
      <c r="A25" s="193" t="s">
        <v>42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18" ht="23.25">
      <c r="A26" s="194" t="s">
        <v>550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7" spans="1:18" ht="23.25">
      <c r="A27" s="195" t="s">
        <v>22</v>
      </c>
      <c r="B27" s="192" t="s">
        <v>0</v>
      </c>
      <c r="C27" s="192" t="s">
        <v>32</v>
      </c>
      <c r="D27" s="192" t="s">
        <v>29</v>
      </c>
      <c r="E27" s="191" t="s">
        <v>17</v>
      </c>
      <c r="F27" s="191"/>
      <c r="G27" s="191"/>
      <c r="H27" s="191"/>
      <c r="I27" s="191"/>
      <c r="J27" s="191"/>
      <c r="K27" s="191"/>
      <c r="L27" s="191"/>
      <c r="M27" s="16" t="s">
        <v>16</v>
      </c>
      <c r="N27" s="186" t="s">
        <v>20</v>
      </c>
      <c r="O27" s="190" t="s">
        <v>21</v>
      </c>
      <c r="P27" s="68"/>
      <c r="Q27" s="68"/>
      <c r="R27" s="192" t="s">
        <v>3</v>
      </c>
    </row>
    <row r="28" spans="1:18" ht="24.75" customHeight="1">
      <c r="A28" s="195"/>
      <c r="B28" s="192"/>
      <c r="C28" s="192"/>
      <c r="D28" s="192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86"/>
      <c r="O28" s="190"/>
      <c r="P28" s="69" t="s">
        <v>1</v>
      </c>
      <c r="Q28" s="69" t="s">
        <v>2</v>
      </c>
      <c r="R28" s="192"/>
    </row>
    <row r="29" spans="1:18" ht="24" customHeight="1">
      <c r="A29" s="15" t="s">
        <v>26</v>
      </c>
      <c r="B29" s="15" t="s">
        <v>4</v>
      </c>
      <c r="C29" s="15" t="s">
        <v>261</v>
      </c>
      <c r="D29" s="15" t="s">
        <v>31</v>
      </c>
      <c r="E29" s="15">
        <v>6</v>
      </c>
      <c r="F29" s="15">
        <v>52</v>
      </c>
      <c r="G29" s="15">
        <v>12</v>
      </c>
      <c r="H29" s="15">
        <v>35</v>
      </c>
      <c r="I29" s="15">
        <v>39</v>
      </c>
      <c r="J29" s="15">
        <v>74</v>
      </c>
      <c r="K29" s="15">
        <v>96</v>
      </c>
      <c r="L29" s="15">
        <v>202</v>
      </c>
      <c r="M29" s="7">
        <f>SUM(E29:L29)</f>
        <v>516</v>
      </c>
      <c r="N29" s="19">
        <f>((4*L29)+(3.5*K29)+(3*J29)+(2.5*I29)+(2*H29)+(1.5*G29)+(F29))/M29</f>
        <v>3.1075581395348837</v>
      </c>
      <c r="O29" s="35">
        <f aca="true" t="shared" si="16" ref="O29:O41">SQRT((16*L29+12.25*K29+9*J29+6.25*I29+4*H29+2.25*G29+F29)/M29-(N29^2))</f>
        <v>1.0359623875050772</v>
      </c>
      <c r="P29" s="15">
        <v>6</v>
      </c>
      <c r="Q29" s="15">
        <v>0</v>
      </c>
      <c r="R29" s="15" t="s">
        <v>562</v>
      </c>
    </row>
    <row r="30" spans="1:51" s="17" customFormat="1" ht="23.25">
      <c r="A30" s="16"/>
      <c r="B30" s="15" t="s">
        <v>67</v>
      </c>
      <c r="C30" s="15" t="s">
        <v>262</v>
      </c>
      <c r="D30" s="15" t="s">
        <v>31</v>
      </c>
      <c r="E30" s="15">
        <v>17</v>
      </c>
      <c r="F30" s="15">
        <v>50</v>
      </c>
      <c r="G30" s="15">
        <v>8</v>
      </c>
      <c r="H30" s="15">
        <v>39</v>
      </c>
      <c r="I30" s="15">
        <v>35</v>
      </c>
      <c r="J30" s="15">
        <v>69</v>
      </c>
      <c r="K30" s="15">
        <v>105</v>
      </c>
      <c r="L30" s="15">
        <v>190</v>
      </c>
      <c r="M30" s="7">
        <f aca="true" t="shared" si="17" ref="M30:M41">SUM(E30:L30)</f>
        <v>513</v>
      </c>
      <c r="N30" s="19">
        <f aca="true" t="shared" si="18" ref="N30:N38">((4*L30)+(3.5*K30)+(3*J30)+(2.5*I30)+(2*H30)+(1.5*G30)+(F30))/M30</f>
        <v>3.0448343079922027</v>
      </c>
      <c r="O30" s="35">
        <f t="shared" si="16"/>
        <v>1.111668407826459</v>
      </c>
      <c r="P30" s="15">
        <v>0</v>
      </c>
      <c r="Q30" s="15">
        <v>9</v>
      </c>
      <c r="R30" s="15" t="s">
        <v>563</v>
      </c>
      <c r="AR30" s="63"/>
      <c r="AS30" s="63"/>
      <c r="AT30" s="63"/>
      <c r="AU30" s="63"/>
      <c r="AV30" s="63"/>
      <c r="AW30" s="63"/>
      <c r="AX30" s="63"/>
      <c r="AY30" s="63"/>
    </row>
    <row r="31" spans="1:51" s="17" customFormat="1" ht="23.25">
      <c r="A31" s="20"/>
      <c r="B31" s="15" t="s">
        <v>558</v>
      </c>
      <c r="C31" s="15" t="s">
        <v>559</v>
      </c>
      <c r="D31" s="15" t="s">
        <v>30</v>
      </c>
      <c r="E31" s="15">
        <v>0</v>
      </c>
      <c r="F31" s="15">
        <v>12</v>
      </c>
      <c r="G31" s="15">
        <v>0</v>
      </c>
      <c r="H31" s="15">
        <v>6</v>
      </c>
      <c r="I31" s="15">
        <v>3</v>
      </c>
      <c r="J31" s="15">
        <v>11</v>
      </c>
      <c r="K31" s="15">
        <v>15</v>
      </c>
      <c r="L31" s="15">
        <v>60</v>
      </c>
      <c r="M31" s="7">
        <f t="shared" si="17"/>
        <v>107</v>
      </c>
      <c r="N31" s="19">
        <f t="shared" si="18"/>
        <v>3.336448598130841</v>
      </c>
      <c r="O31" s="35">
        <f t="shared" si="16"/>
        <v>0.9971353851558028</v>
      </c>
      <c r="P31" s="15">
        <v>0</v>
      </c>
      <c r="Q31" s="15">
        <v>0</v>
      </c>
      <c r="R31" s="15" t="s">
        <v>562</v>
      </c>
      <c r="AR31" s="63"/>
      <c r="AS31" s="63"/>
      <c r="AT31" s="63"/>
      <c r="AU31" s="63"/>
      <c r="AV31" s="63"/>
      <c r="AW31" s="63"/>
      <c r="AX31" s="63"/>
      <c r="AY31" s="63"/>
    </row>
    <row r="32" spans="1:51" s="17" customFormat="1" ht="23.25">
      <c r="A32" s="20"/>
      <c r="B32" s="15" t="s">
        <v>560</v>
      </c>
      <c r="C32" s="15" t="s">
        <v>561</v>
      </c>
      <c r="D32" s="15" t="s">
        <v>30</v>
      </c>
      <c r="E32" s="15">
        <v>5</v>
      </c>
      <c r="F32" s="15">
        <v>6</v>
      </c>
      <c r="G32" s="15">
        <v>0</v>
      </c>
      <c r="H32" s="15">
        <v>1</v>
      </c>
      <c r="I32" s="15">
        <v>4</v>
      </c>
      <c r="J32" s="15">
        <v>8</v>
      </c>
      <c r="K32" s="15">
        <v>12</v>
      </c>
      <c r="L32" s="15">
        <v>71</v>
      </c>
      <c r="M32" s="7">
        <f>SUM(E32:L32)</f>
        <v>107</v>
      </c>
      <c r="N32" s="19">
        <f>((4*L32)+(3.5*K32)+(3*J32)+(2.5*I32)+(2*H32)+(1.5*G32)+(F32))/M32</f>
        <v>3.439252336448598</v>
      </c>
      <c r="O32" s="35">
        <f>SQRT((16*L32+12.25*K32+9*J32+6.25*I32+4*H32+2.25*G32+F32)/M32-(N32^2))</f>
        <v>1.078052675818921</v>
      </c>
      <c r="P32" s="15">
        <v>0</v>
      </c>
      <c r="Q32" s="15">
        <v>0</v>
      </c>
      <c r="R32" s="15" t="s">
        <v>563</v>
      </c>
      <c r="AR32" s="63"/>
      <c r="AS32" s="63"/>
      <c r="AT32" s="63"/>
      <c r="AU32" s="63"/>
      <c r="AV32" s="63"/>
      <c r="AW32" s="63"/>
      <c r="AX32" s="63"/>
      <c r="AY32" s="63"/>
    </row>
    <row r="33" spans="1:51" s="17" customFormat="1" ht="23.25">
      <c r="A33" s="15" t="s">
        <v>27</v>
      </c>
      <c r="B33" s="15" t="s">
        <v>11</v>
      </c>
      <c r="C33" s="15" t="s">
        <v>222</v>
      </c>
      <c r="D33" s="15" t="s">
        <v>31</v>
      </c>
      <c r="E33" s="15">
        <v>9</v>
      </c>
      <c r="F33" s="15">
        <v>14</v>
      </c>
      <c r="G33" s="15">
        <v>19</v>
      </c>
      <c r="H33" s="15">
        <v>32</v>
      </c>
      <c r="I33" s="15">
        <v>58</v>
      </c>
      <c r="J33" s="15">
        <v>82</v>
      </c>
      <c r="K33" s="15">
        <v>97</v>
      </c>
      <c r="L33" s="15">
        <v>126</v>
      </c>
      <c r="M33" s="7">
        <f t="shared" si="17"/>
        <v>437</v>
      </c>
      <c r="N33" s="19">
        <f t="shared" si="18"/>
        <v>3.068649885583524</v>
      </c>
      <c r="O33" s="35">
        <f t="shared" si="16"/>
        <v>0.9256582832139487</v>
      </c>
      <c r="P33" s="15">
        <v>1</v>
      </c>
      <c r="Q33" s="15">
        <v>0</v>
      </c>
      <c r="R33" s="15" t="s">
        <v>564</v>
      </c>
      <c r="AR33" s="63"/>
      <c r="AS33" s="63"/>
      <c r="AT33" s="63"/>
      <c r="AU33" s="63"/>
      <c r="AV33" s="63"/>
      <c r="AW33" s="63"/>
      <c r="AX33" s="63"/>
      <c r="AY33" s="63"/>
    </row>
    <row r="34" spans="1:51" s="17" customFormat="1" ht="23.25">
      <c r="A34" s="16"/>
      <c r="B34" s="15" t="s">
        <v>103</v>
      </c>
      <c r="C34" s="15" t="s">
        <v>223</v>
      </c>
      <c r="D34" s="15" t="s">
        <v>31</v>
      </c>
      <c r="E34" s="15">
        <v>19</v>
      </c>
      <c r="F34" s="15">
        <v>5</v>
      </c>
      <c r="G34" s="15">
        <v>6</v>
      </c>
      <c r="H34" s="15">
        <v>15</v>
      </c>
      <c r="I34" s="15">
        <v>32</v>
      </c>
      <c r="J34" s="15">
        <v>86</v>
      </c>
      <c r="K34" s="15">
        <v>63</v>
      </c>
      <c r="L34" s="15">
        <v>212</v>
      </c>
      <c r="M34" s="7">
        <f t="shared" si="17"/>
        <v>438</v>
      </c>
      <c r="N34" s="19">
        <f t="shared" si="18"/>
        <v>3.3116438356164384</v>
      </c>
      <c r="O34" s="35">
        <f t="shared" si="16"/>
        <v>0.9707016438464038</v>
      </c>
      <c r="P34" s="15">
        <v>0</v>
      </c>
      <c r="Q34" s="15">
        <v>0</v>
      </c>
      <c r="R34" s="15" t="s">
        <v>565</v>
      </c>
      <c r="AR34" s="63"/>
      <c r="AS34" s="63"/>
      <c r="AT34" s="63"/>
      <c r="AU34" s="63"/>
      <c r="AV34" s="63"/>
      <c r="AW34" s="63"/>
      <c r="AX34" s="63"/>
      <c r="AY34" s="63"/>
    </row>
    <row r="35" spans="1:51" s="17" customFormat="1" ht="22.5" customHeight="1">
      <c r="A35" s="20"/>
      <c r="B35" s="15" t="s">
        <v>102</v>
      </c>
      <c r="C35" s="15" t="s">
        <v>34</v>
      </c>
      <c r="D35" s="15" t="s">
        <v>30</v>
      </c>
      <c r="E35" s="15">
        <v>3</v>
      </c>
      <c r="F35" s="15">
        <v>1</v>
      </c>
      <c r="G35" s="15">
        <v>9</v>
      </c>
      <c r="H35" s="15">
        <v>13</v>
      </c>
      <c r="I35" s="15">
        <v>18</v>
      </c>
      <c r="J35" s="15">
        <v>41</v>
      </c>
      <c r="K35" s="15">
        <v>22</v>
      </c>
      <c r="L35" s="15">
        <v>22</v>
      </c>
      <c r="M35" s="7">
        <f t="shared" si="17"/>
        <v>129</v>
      </c>
      <c r="N35" s="19">
        <f>((4*L35)+(3.5*K35)+(3*J35)+(2.5*I35)+(2*H35)+(1.5*G35)+(F35))/M35</f>
        <v>2.895348837209302</v>
      </c>
      <c r="O35" s="35">
        <f t="shared" si="16"/>
        <v>0.8574218128402779</v>
      </c>
      <c r="P35" s="15">
        <v>0</v>
      </c>
      <c r="Q35" s="15">
        <v>0</v>
      </c>
      <c r="R35" s="15" t="s">
        <v>564</v>
      </c>
      <c r="AR35" s="63"/>
      <c r="AS35" s="63"/>
      <c r="AT35" s="63"/>
      <c r="AU35" s="63"/>
      <c r="AV35" s="63"/>
      <c r="AW35" s="63"/>
      <c r="AX35" s="63"/>
      <c r="AY35" s="63"/>
    </row>
    <row r="36" spans="1:51" s="17" customFormat="1" ht="21" customHeight="1">
      <c r="A36" s="18"/>
      <c r="B36" s="15" t="s">
        <v>104</v>
      </c>
      <c r="C36" s="15" t="s">
        <v>46</v>
      </c>
      <c r="D36" s="15" t="s">
        <v>30</v>
      </c>
      <c r="E36" s="15">
        <v>6</v>
      </c>
      <c r="F36" s="15">
        <v>0</v>
      </c>
      <c r="G36" s="15">
        <v>0</v>
      </c>
      <c r="H36" s="15">
        <v>6</v>
      </c>
      <c r="I36" s="15">
        <v>17</v>
      </c>
      <c r="J36" s="15">
        <v>20</v>
      </c>
      <c r="K36" s="15">
        <v>27</v>
      </c>
      <c r="L36" s="15">
        <v>53</v>
      </c>
      <c r="M36" s="7">
        <f t="shared" si="17"/>
        <v>129</v>
      </c>
      <c r="N36" s="19">
        <f t="shared" si="18"/>
        <v>3.2635658914728682</v>
      </c>
      <c r="O36" s="35">
        <f t="shared" si="16"/>
        <v>0.9443375090133987</v>
      </c>
      <c r="P36" s="15">
        <v>0</v>
      </c>
      <c r="Q36" s="15">
        <v>0</v>
      </c>
      <c r="R36" s="15" t="s">
        <v>565</v>
      </c>
      <c r="AR36" s="63"/>
      <c r="AS36" s="63"/>
      <c r="AT36" s="63"/>
      <c r="AU36" s="63"/>
      <c r="AV36" s="63"/>
      <c r="AW36" s="63"/>
      <c r="AX36" s="63"/>
      <c r="AY36" s="63"/>
    </row>
    <row r="37" spans="1:51" s="17" customFormat="1" ht="21" customHeight="1">
      <c r="A37" s="16" t="s">
        <v>28</v>
      </c>
      <c r="B37" s="28" t="s">
        <v>189</v>
      </c>
      <c r="C37" s="15" t="s">
        <v>241</v>
      </c>
      <c r="D37" s="15" t="s">
        <v>31</v>
      </c>
      <c r="E37" s="15">
        <v>9</v>
      </c>
      <c r="F37" s="15">
        <v>6</v>
      </c>
      <c r="G37" s="15">
        <v>6</v>
      </c>
      <c r="H37" s="15">
        <v>15</v>
      </c>
      <c r="I37" s="15">
        <v>56</v>
      </c>
      <c r="J37" s="15">
        <v>96</v>
      </c>
      <c r="K37" s="15">
        <v>102</v>
      </c>
      <c r="L37" s="15">
        <v>245</v>
      </c>
      <c r="M37" s="7">
        <f t="shared" si="17"/>
        <v>535</v>
      </c>
      <c r="N37" s="19">
        <f t="shared" si="18"/>
        <v>3.383177570093458</v>
      </c>
      <c r="O37" s="35">
        <f t="shared" si="16"/>
        <v>0.7965446384178515</v>
      </c>
      <c r="P37" s="15">
        <v>0</v>
      </c>
      <c r="Q37" s="15">
        <v>0</v>
      </c>
      <c r="R37" s="15" t="s">
        <v>566</v>
      </c>
      <c r="AR37" s="63"/>
      <c r="AS37" s="63"/>
      <c r="AT37" s="63"/>
      <c r="AU37" s="63"/>
      <c r="AV37" s="63"/>
      <c r="AW37" s="63"/>
      <c r="AX37" s="63"/>
      <c r="AY37" s="63"/>
    </row>
    <row r="38" spans="1:51" s="17" customFormat="1" ht="21" customHeight="1">
      <c r="A38" s="20"/>
      <c r="B38" s="28" t="s">
        <v>191</v>
      </c>
      <c r="C38" s="15" t="s">
        <v>243</v>
      </c>
      <c r="D38" s="15" t="s">
        <v>31</v>
      </c>
      <c r="E38" s="15">
        <v>15</v>
      </c>
      <c r="F38" s="15">
        <v>15</v>
      </c>
      <c r="G38" s="15">
        <v>8</v>
      </c>
      <c r="H38" s="15">
        <v>14</v>
      </c>
      <c r="I38" s="15">
        <v>44</v>
      </c>
      <c r="J38" s="15">
        <v>81</v>
      </c>
      <c r="K38" s="15">
        <v>112</v>
      </c>
      <c r="L38" s="15">
        <v>247</v>
      </c>
      <c r="M38" s="7">
        <f t="shared" si="17"/>
        <v>536</v>
      </c>
      <c r="N38" s="19">
        <f t="shared" si="18"/>
        <v>3.3358208955223883</v>
      </c>
      <c r="O38" s="35">
        <f t="shared" si="16"/>
        <v>0.9188655387864683</v>
      </c>
      <c r="P38" s="15">
        <v>0</v>
      </c>
      <c r="Q38" s="15">
        <v>0</v>
      </c>
      <c r="R38" s="15" t="s">
        <v>567</v>
      </c>
      <c r="AR38" s="63"/>
      <c r="AS38" s="63"/>
      <c r="AT38" s="63"/>
      <c r="AU38" s="63"/>
      <c r="AV38" s="63"/>
      <c r="AW38" s="63"/>
      <c r="AX38" s="63"/>
      <c r="AY38" s="63"/>
    </row>
    <row r="39" spans="1:51" s="17" customFormat="1" ht="23.25">
      <c r="A39" s="20"/>
      <c r="B39" s="28" t="s">
        <v>190</v>
      </c>
      <c r="C39" s="15" t="s">
        <v>310</v>
      </c>
      <c r="D39" s="15" t="s">
        <v>30</v>
      </c>
      <c r="E39" s="15">
        <v>6</v>
      </c>
      <c r="F39" s="15">
        <v>5</v>
      </c>
      <c r="G39" s="15">
        <v>6</v>
      </c>
      <c r="H39" s="15">
        <v>17</v>
      </c>
      <c r="I39" s="15">
        <v>13</v>
      </c>
      <c r="J39" s="15">
        <v>27</v>
      </c>
      <c r="K39" s="15">
        <v>27</v>
      </c>
      <c r="L39" s="15">
        <v>56</v>
      </c>
      <c r="M39" s="7">
        <f t="shared" si="17"/>
        <v>157</v>
      </c>
      <c r="N39" s="19">
        <f>((4*L39)+(3.5*K39)+(3*J39)+(2.5*I39)+(2*H39)+(1.5*G39)+(F39))/M39</f>
        <v>3.0573248407643314</v>
      </c>
      <c r="O39" s="35">
        <f t="shared" si="16"/>
        <v>1.0405292517646199</v>
      </c>
      <c r="P39" s="15">
        <v>0</v>
      </c>
      <c r="Q39" s="15">
        <v>0</v>
      </c>
      <c r="R39" s="15" t="s">
        <v>566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R39" s="63"/>
      <c r="AS39" s="63"/>
      <c r="AT39" s="63"/>
      <c r="AU39" s="63"/>
      <c r="AV39" s="63"/>
      <c r="AW39" s="63"/>
      <c r="AX39" s="63"/>
      <c r="AY39" s="63"/>
    </row>
    <row r="40" spans="1:51" s="17" customFormat="1" ht="23.25">
      <c r="A40" s="20"/>
      <c r="B40" s="28" t="s">
        <v>192</v>
      </c>
      <c r="C40" s="15" t="s">
        <v>311</v>
      </c>
      <c r="D40" s="15" t="s">
        <v>30</v>
      </c>
      <c r="E40" s="15">
        <v>11</v>
      </c>
      <c r="F40" s="15">
        <v>17</v>
      </c>
      <c r="G40" s="15">
        <v>8</v>
      </c>
      <c r="H40" s="15">
        <v>18</v>
      </c>
      <c r="I40" s="15">
        <v>15</v>
      </c>
      <c r="J40" s="15">
        <v>24</v>
      </c>
      <c r="K40" s="15">
        <v>11</v>
      </c>
      <c r="L40" s="15">
        <v>54</v>
      </c>
      <c r="M40" s="7">
        <f t="shared" si="17"/>
        <v>158</v>
      </c>
      <c r="N40" s="19">
        <f>((4*L40)+(3.5*K40)+(3*J40)+(2.5*I40)+(2*H40)+(1.5*G40)+(F40))/M40</f>
        <v>2.7151898734177213</v>
      </c>
      <c r="O40" s="35">
        <f t="shared" si="16"/>
        <v>1.2596049820414055</v>
      </c>
      <c r="P40" s="15">
        <v>0</v>
      </c>
      <c r="Q40" s="15">
        <v>0</v>
      </c>
      <c r="R40" s="15" t="s">
        <v>567</v>
      </c>
      <c r="T40" s="12"/>
      <c r="U40" s="12"/>
      <c r="V40" s="12"/>
      <c r="W40" s="12"/>
      <c r="X40" s="12"/>
      <c r="Y40" s="12"/>
      <c r="Z40" s="12"/>
      <c r="AA40" s="12"/>
      <c r="AB40" s="12"/>
      <c r="AC40" s="63"/>
      <c r="AR40" s="63"/>
      <c r="AS40" s="63"/>
      <c r="AT40" s="63"/>
      <c r="AU40" s="63"/>
      <c r="AV40" s="63"/>
      <c r="AW40" s="63"/>
      <c r="AX40" s="63"/>
      <c r="AY40" s="63"/>
    </row>
    <row r="41" spans="1:51" s="17" customFormat="1" ht="23.25">
      <c r="A41" s="191" t="s">
        <v>41</v>
      </c>
      <c r="B41" s="191"/>
      <c r="C41" s="191"/>
      <c r="D41" s="191"/>
      <c r="E41" s="15">
        <f aca="true" t="shared" si="19" ref="E41:L41">SUM(E29:E40)</f>
        <v>106</v>
      </c>
      <c r="F41" s="15">
        <f t="shared" si="19"/>
        <v>183</v>
      </c>
      <c r="G41" s="15">
        <f t="shared" si="19"/>
        <v>82</v>
      </c>
      <c r="H41" s="15">
        <f t="shared" si="19"/>
        <v>211</v>
      </c>
      <c r="I41" s="15">
        <f t="shared" si="19"/>
        <v>334</v>
      </c>
      <c r="J41" s="15">
        <f t="shared" si="19"/>
        <v>619</v>
      </c>
      <c r="K41" s="15">
        <f t="shared" si="19"/>
        <v>689</v>
      </c>
      <c r="L41" s="15">
        <f t="shared" si="19"/>
        <v>1538</v>
      </c>
      <c r="M41" s="7">
        <f t="shared" si="17"/>
        <v>3762</v>
      </c>
      <c r="N41" s="19">
        <f>((4*L41)+(3.5*K41)+(3*J41)+(2.5*I41)+(2*H41)+(1.5*G41)+(F41))/M41</f>
        <v>3.1854066985645932</v>
      </c>
      <c r="O41" s="35">
        <f t="shared" si="16"/>
        <v>0.9978617260868071</v>
      </c>
      <c r="P41" s="15">
        <f>SUM(P29:P38)</f>
        <v>7</v>
      </c>
      <c r="Q41" s="15">
        <f>SUM(Q29:Q38)</f>
        <v>9</v>
      </c>
      <c r="R41" s="16"/>
      <c r="T41" s="13"/>
      <c r="U41" s="13"/>
      <c r="V41" s="13"/>
      <c r="W41" s="13"/>
      <c r="X41" s="13"/>
      <c r="Y41" s="13"/>
      <c r="Z41" s="13"/>
      <c r="AA41" s="13"/>
      <c r="AB41" s="13"/>
      <c r="AC41" s="63"/>
      <c r="AR41" s="63"/>
      <c r="AS41" s="63"/>
      <c r="AT41" s="63"/>
      <c r="AU41" s="63"/>
      <c r="AV41" s="63"/>
      <c r="AW41" s="63"/>
      <c r="AX41" s="63"/>
      <c r="AY41" s="63"/>
    </row>
    <row r="42" spans="1:51" s="17" customFormat="1" ht="21" customHeight="1">
      <c r="A42" s="191" t="s">
        <v>43</v>
      </c>
      <c r="B42" s="191"/>
      <c r="C42" s="191"/>
      <c r="D42" s="191"/>
      <c r="E42" s="19">
        <f aca="true" t="shared" si="20" ref="E42:L42">(E41*100)/$M41</f>
        <v>2.817650186071239</v>
      </c>
      <c r="F42" s="19">
        <f t="shared" si="20"/>
        <v>4.8644338118022326</v>
      </c>
      <c r="G42" s="19">
        <f t="shared" si="20"/>
        <v>2.1796916533758637</v>
      </c>
      <c r="H42" s="19">
        <f t="shared" si="20"/>
        <v>5.608718766613504</v>
      </c>
      <c r="I42" s="19">
        <f t="shared" si="20"/>
        <v>8.8782562466773</v>
      </c>
      <c r="J42" s="19">
        <f t="shared" si="20"/>
        <v>16.454013822434874</v>
      </c>
      <c r="K42" s="19">
        <f t="shared" si="20"/>
        <v>18.31472620946305</v>
      </c>
      <c r="L42" s="19">
        <f t="shared" si="20"/>
        <v>40.88250930356193</v>
      </c>
      <c r="M42" s="8">
        <f>((M41-(P41+Q41))*100)/$M41</f>
        <v>99.57469431153642</v>
      </c>
      <c r="N42" s="21" t="s">
        <v>18</v>
      </c>
      <c r="O42" s="38" t="s">
        <v>18</v>
      </c>
      <c r="P42" s="19">
        <f>(P41*100)/$M41</f>
        <v>0.18607123870281764</v>
      </c>
      <c r="Q42" s="19">
        <f>(Q41*100)/$M41</f>
        <v>0.23923444976076555</v>
      </c>
      <c r="R42" s="18"/>
      <c r="T42" s="13"/>
      <c r="U42" s="13"/>
      <c r="V42" s="13"/>
      <c r="W42" s="13"/>
      <c r="X42" s="13"/>
      <c r="Y42" s="13"/>
      <c r="Z42" s="13"/>
      <c r="AA42" s="13"/>
      <c r="AB42" s="13"/>
      <c r="AC42" s="63"/>
      <c r="AR42" s="63"/>
      <c r="AS42" s="63"/>
      <c r="AT42" s="63"/>
      <c r="AU42" s="63"/>
      <c r="AV42" s="63"/>
      <c r="AW42" s="63"/>
      <c r="AX42" s="63"/>
      <c r="AY42" s="63"/>
    </row>
    <row r="43" spans="1:51" s="17" customFormat="1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9"/>
      <c r="P43" s="2"/>
      <c r="Q43" s="2"/>
      <c r="R43" s="2"/>
      <c r="T43" s="13"/>
      <c r="U43" s="13"/>
      <c r="V43" s="13"/>
      <c r="W43" s="13"/>
      <c r="X43" s="13"/>
      <c r="Y43" s="13"/>
      <c r="Z43" s="13"/>
      <c r="AA43" s="13"/>
      <c r="AB43" s="13"/>
      <c r="AC43" s="63"/>
      <c r="AR43" s="63"/>
      <c r="AS43" s="63"/>
      <c r="AT43" s="63"/>
      <c r="AU43" s="63"/>
      <c r="AV43" s="63"/>
      <c r="AW43" s="63"/>
      <c r="AX43" s="63"/>
      <c r="AY43" s="63"/>
    </row>
    <row r="44" spans="1:51" s="17" customFormat="1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9"/>
      <c r="P44" s="2"/>
      <c r="Q44" s="2"/>
      <c r="R44" s="2"/>
      <c r="T44" s="47"/>
      <c r="U44" s="47"/>
      <c r="V44" s="47"/>
      <c r="W44" s="47"/>
      <c r="X44" s="47"/>
      <c r="Y44" s="47"/>
      <c r="Z44" s="47"/>
      <c r="AA44" s="47"/>
      <c r="AB44" s="47"/>
      <c r="AC44" s="63"/>
      <c r="AR44" s="63"/>
      <c r="AS44" s="63"/>
      <c r="AT44" s="63"/>
      <c r="AU44" s="63"/>
      <c r="AV44" s="63"/>
      <c r="AW44" s="63"/>
      <c r="AX44" s="63"/>
      <c r="AY44" s="63"/>
    </row>
    <row r="45" spans="1:51" s="17" customFormat="1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9"/>
      <c r="P45" s="2"/>
      <c r="Q45" s="2"/>
      <c r="R45" s="2"/>
      <c r="T45" s="47"/>
      <c r="U45" s="47"/>
      <c r="V45" s="47"/>
      <c r="W45" s="47"/>
      <c r="X45" s="47"/>
      <c r="Y45" s="47"/>
      <c r="Z45" s="64"/>
      <c r="AA45" s="47"/>
      <c r="AB45" s="47"/>
      <c r="AC45" s="63"/>
      <c r="AR45" s="63"/>
      <c r="AS45" s="63"/>
      <c r="AT45" s="63"/>
      <c r="AU45" s="63"/>
      <c r="AV45" s="63"/>
      <c r="AW45" s="63"/>
      <c r="AX45" s="63"/>
      <c r="AY45" s="63"/>
    </row>
  </sheetData>
  <sheetProtection/>
  <mergeCells count="24">
    <mergeCell ref="A1:R1"/>
    <mergeCell ref="A2:R2"/>
    <mergeCell ref="R3:R4"/>
    <mergeCell ref="A3:A4"/>
    <mergeCell ref="B3:B4"/>
    <mergeCell ref="C3:C4"/>
    <mergeCell ref="A42:D42"/>
    <mergeCell ref="R27:R28"/>
    <mergeCell ref="A14:D14"/>
    <mergeCell ref="A41:D41"/>
    <mergeCell ref="A25:R25"/>
    <mergeCell ref="A26:R26"/>
    <mergeCell ref="A27:A28"/>
    <mergeCell ref="B27:B28"/>
    <mergeCell ref="C27:C28"/>
    <mergeCell ref="D27:D28"/>
    <mergeCell ref="A15:D15"/>
    <mergeCell ref="E27:L27"/>
    <mergeCell ref="N27:N28"/>
    <mergeCell ref="O27:O28"/>
    <mergeCell ref="D3:D4"/>
    <mergeCell ref="E3:L3"/>
    <mergeCell ref="N3:N4"/>
    <mergeCell ref="O3:O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selection activeCell="L158" sqref="L158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3.8515625" style="3" bestFit="1" customWidth="1"/>
    <col min="4" max="4" width="10.7109375" style="3" bestFit="1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421875" style="41" bestFit="1" customWidth="1"/>
    <col min="16" max="17" width="4.421875" style="3" bestFit="1" customWidth="1"/>
    <col min="18" max="18" width="8.57421875" style="4" bestFit="1" customWidth="1"/>
    <col min="19" max="19" width="9.140625" style="66" customWidth="1"/>
    <col min="20" max="20" width="10.00390625" style="66" bestFit="1" customWidth="1"/>
    <col min="21" max="21" width="8.00390625" style="66" bestFit="1" customWidth="1"/>
    <col min="22" max="27" width="5.7109375" style="66" customWidth="1"/>
    <col min="28" max="28" width="6.421875" style="66" bestFit="1" customWidth="1"/>
    <col min="29" max="32" width="7.140625" style="66" customWidth="1"/>
    <col min="33" max="33" width="11.421875" style="66" bestFit="1" customWidth="1"/>
    <col min="34" max="16384" width="9.140625" style="66" customWidth="1"/>
  </cols>
  <sheetData>
    <row r="1" spans="1:18" s="47" customFormat="1" ht="26.25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47" customFormat="1" ht="26.25">
      <c r="A2" s="193" t="s">
        <v>549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47" customFormat="1" ht="21.75" customHeight="1">
      <c r="A3" s="186" t="s">
        <v>22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97" t="s">
        <v>3</v>
      </c>
    </row>
    <row r="4" spans="1:32" s="47" customFormat="1" ht="22.5" customHeight="1">
      <c r="A4" s="186"/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9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</row>
    <row r="5" spans="1:34" s="47" customFormat="1" ht="23.25">
      <c r="A5" s="85" t="s">
        <v>23</v>
      </c>
      <c r="B5" s="22" t="s">
        <v>68</v>
      </c>
      <c r="C5" s="131" t="s">
        <v>210</v>
      </c>
      <c r="D5" s="85" t="s">
        <v>31</v>
      </c>
      <c r="E5" s="7">
        <v>11</v>
      </c>
      <c r="F5" s="7">
        <v>90</v>
      </c>
      <c r="G5" s="7">
        <v>60</v>
      </c>
      <c r="H5" s="7">
        <v>86</v>
      </c>
      <c r="I5" s="7">
        <v>77</v>
      </c>
      <c r="J5" s="7">
        <v>99</v>
      </c>
      <c r="K5" s="7">
        <v>64</v>
      </c>
      <c r="L5" s="7">
        <v>67</v>
      </c>
      <c r="M5" s="7">
        <f aca="true" t="shared" si="0" ref="M5:M10">SUM(E5:L5)</f>
        <v>554</v>
      </c>
      <c r="N5" s="8">
        <f aca="true" t="shared" si="1" ref="N5:N21">((4*L5)+(3.5*K5)+(3*J5)+(2.5*I5)+(2*H5)+(1.5*G5)+(F5))/M5</f>
        <v>2.4070397111913358</v>
      </c>
      <c r="O5" s="40">
        <f aca="true" t="shared" si="2" ref="O5:O21">SQRT((16*L5+12.25*K5+9*J5+6.25*I5+4*H5+2.25*G5+F5)/M5-(N5^2))</f>
        <v>1.0297580813007725</v>
      </c>
      <c r="P5" s="77">
        <v>0</v>
      </c>
      <c r="Q5" s="77">
        <v>0</v>
      </c>
      <c r="R5" s="122" t="s">
        <v>551</v>
      </c>
      <c r="U5" s="47" t="s">
        <v>23</v>
      </c>
      <c r="V5" s="12">
        <f>SUM(E5:E16)</f>
        <v>139</v>
      </c>
      <c r="W5" s="12">
        <f aca="true" t="shared" si="3" ref="W5:AC5">SUM(F5:F16)</f>
        <v>394</v>
      </c>
      <c r="X5" s="12">
        <f t="shared" si="3"/>
        <v>263</v>
      </c>
      <c r="Y5" s="12">
        <f t="shared" si="3"/>
        <v>326</v>
      </c>
      <c r="Z5" s="12">
        <f t="shared" si="3"/>
        <v>304</v>
      </c>
      <c r="AA5" s="12">
        <f t="shared" si="3"/>
        <v>352</v>
      </c>
      <c r="AB5" s="12">
        <f t="shared" si="3"/>
        <v>216</v>
      </c>
      <c r="AC5" s="12">
        <f t="shared" si="3"/>
        <v>488</v>
      </c>
      <c r="AD5" s="12">
        <f aca="true" t="shared" si="4" ref="AD5:AD10">SUM(V5:AC5)</f>
        <v>2482</v>
      </c>
      <c r="AE5" s="67">
        <f>SUM(P5:P16)</f>
        <v>0</v>
      </c>
      <c r="AF5" s="67">
        <f>SUM(Q5:Q16)</f>
        <v>0</v>
      </c>
      <c r="AG5" s="13">
        <f>((4*AC5)+(3.5*AB5)+(3*AA5)+(2.5*Z5)+(2*Y5)+(1.5*X5)+(W5))/AD5</f>
        <v>2.403102336825141</v>
      </c>
      <c r="AH5" s="5" t="s">
        <v>18</v>
      </c>
    </row>
    <row r="6" spans="1:33" s="47" customFormat="1" ht="23.25">
      <c r="A6" s="9" t="s">
        <v>18</v>
      </c>
      <c r="B6" s="22" t="s">
        <v>70</v>
      </c>
      <c r="C6" s="131" t="s">
        <v>211</v>
      </c>
      <c r="D6" s="7" t="s">
        <v>31</v>
      </c>
      <c r="E6" s="7">
        <v>47</v>
      </c>
      <c r="F6" s="7">
        <v>74</v>
      </c>
      <c r="G6" s="7">
        <v>32</v>
      </c>
      <c r="H6" s="7">
        <v>57</v>
      </c>
      <c r="I6" s="7">
        <v>85</v>
      </c>
      <c r="J6" s="7">
        <v>86</v>
      </c>
      <c r="K6" s="7">
        <v>75</v>
      </c>
      <c r="L6" s="7">
        <v>99</v>
      </c>
      <c r="M6" s="7">
        <f t="shared" si="0"/>
        <v>555</v>
      </c>
      <c r="N6" s="8">
        <f t="shared" si="1"/>
        <v>2.4594594594594597</v>
      </c>
      <c r="O6" s="40">
        <f t="shared" si="2"/>
        <v>1.219095690424061</v>
      </c>
      <c r="P6" s="77">
        <v>0</v>
      </c>
      <c r="Q6" s="77">
        <v>0</v>
      </c>
      <c r="R6" s="123" t="s">
        <v>552</v>
      </c>
      <c r="U6" s="47" t="s">
        <v>24</v>
      </c>
      <c r="V6" s="12">
        <f>SUM(E17:E21,E28:E34)</f>
        <v>154</v>
      </c>
      <c r="W6" s="12">
        <f aca="true" t="shared" si="5" ref="W6:AC6">SUM(F17:F21,F28:F34)</f>
        <v>243</v>
      </c>
      <c r="X6" s="12">
        <f t="shared" si="5"/>
        <v>156</v>
      </c>
      <c r="Y6" s="12">
        <f t="shared" si="5"/>
        <v>258</v>
      </c>
      <c r="Z6" s="12">
        <f t="shared" si="5"/>
        <v>267</v>
      </c>
      <c r="AA6" s="12">
        <f t="shared" si="5"/>
        <v>271</v>
      </c>
      <c r="AB6" s="12">
        <f t="shared" si="5"/>
        <v>162</v>
      </c>
      <c r="AC6" s="12">
        <f t="shared" si="5"/>
        <v>416</v>
      </c>
      <c r="AD6" s="12">
        <f t="shared" si="4"/>
        <v>1927</v>
      </c>
      <c r="AE6" s="67">
        <f>SUM(P17:P21,P28:P34)</f>
        <v>2</v>
      </c>
      <c r="AF6" s="67">
        <f>SUM(Q17:Q21,Q28:Q34)</f>
        <v>0</v>
      </c>
      <c r="AG6" s="13">
        <f aca="true" t="shared" si="6" ref="AG6:AG14">((4*AC6)+(3.5*AB6)+(3*AA6)+(2.5*Z6)+(2*Y6)+(1.5*X6)+(W6))/AD6</f>
        <v>2.441359626362221</v>
      </c>
    </row>
    <row r="7" spans="1:33" s="47" customFormat="1" ht="23.25">
      <c r="A7" s="10"/>
      <c r="B7" s="22" t="s">
        <v>69</v>
      </c>
      <c r="C7" s="131" t="s">
        <v>36</v>
      </c>
      <c r="D7" s="7" t="s">
        <v>30</v>
      </c>
      <c r="E7" s="7">
        <v>0</v>
      </c>
      <c r="F7" s="7">
        <v>3</v>
      </c>
      <c r="G7" s="7">
        <v>1</v>
      </c>
      <c r="H7" s="7">
        <v>8</v>
      </c>
      <c r="I7" s="7">
        <v>8</v>
      </c>
      <c r="J7" s="7">
        <v>25</v>
      </c>
      <c r="K7" s="7">
        <v>7</v>
      </c>
      <c r="L7" s="7">
        <v>12</v>
      </c>
      <c r="M7" s="7">
        <f t="shared" si="0"/>
        <v>64</v>
      </c>
      <c r="N7" s="8">
        <f t="shared" si="1"/>
        <v>2.9375</v>
      </c>
      <c r="O7" s="40">
        <f t="shared" si="2"/>
        <v>0.7680128579652817</v>
      </c>
      <c r="P7" s="77">
        <v>0</v>
      </c>
      <c r="Q7" s="77">
        <v>0</v>
      </c>
      <c r="R7" s="123" t="s">
        <v>551</v>
      </c>
      <c r="U7" s="47" t="s">
        <v>25</v>
      </c>
      <c r="V7" s="12">
        <f>SUM(E28:E33)</f>
        <v>26</v>
      </c>
      <c r="W7" s="12">
        <f aca="true" t="shared" si="7" ref="W7:AC7">SUM(F28:F33)</f>
        <v>29</v>
      </c>
      <c r="X7" s="12">
        <f t="shared" si="7"/>
        <v>26</v>
      </c>
      <c r="Y7" s="12">
        <f t="shared" si="7"/>
        <v>34</v>
      </c>
      <c r="Z7" s="12">
        <f t="shared" si="7"/>
        <v>33</v>
      </c>
      <c r="AA7" s="12">
        <f t="shared" si="7"/>
        <v>46</v>
      </c>
      <c r="AB7" s="12">
        <f t="shared" si="7"/>
        <v>43</v>
      </c>
      <c r="AC7" s="12">
        <f t="shared" si="7"/>
        <v>177</v>
      </c>
      <c r="AD7" s="12">
        <f t="shared" si="4"/>
        <v>414</v>
      </c>
      <c r="AE7" s="12">
        <f>SUM(P28:P33)</f>
        <v>0</v>
      </c>
      <c r="AF7" s="12">
        <f>SUM(Q28:Q33)</f>
        <v>0</v>
      </c>
      <c r="AG7" s="13">
        <f t="shared" si="6"/>
        <v>2.9347826086956523</v>
      </c>
    </row>
    <row r="8" spans="1:33" s="47" customFormat="1" ht="23.25">
      <c r="A8" s="10"/>
      <c r="B8" s="22" t="s">
        <v>71</v>
      </c>
      <c r="C8" s="131" t="s">
        <v>36</v>
      </c>
      <c r="D8" s="7" t="s">
        <v>30</v>
      </c>
      <c r="E8" s="7">
        <v>0</v>
      </c>
      <c r="F8" s="7">
        <v>3</v>
      </c>
      <c r="G8" s="7">
        <v>4</v>
      </c>
      <c r="H8" s="7">
        <v>13</v>
      </c>
      <c r="I8" s="7">
        <v>8</v>
      </c>
      <c r="J8" s="7">
        <v>9</v>
      </c>
      <c r="K8" s="7">
        <v>8</v>
      </c>
      <c r="L8" s="7">
        <v>19</v>
      </c>
      <c r="M8" s="7">
        <f t="shared" si="0"/>
        <v>64</v>
      </c>
      <c r="N8" s="8">
        <f t="shared" si="1"/>
        <v>2.90625</v>
      </c>
      <c r="O8" s="40">
        <f t="shared" si="2"/>
        <v>0.939061200082295</v>
      </c>
      <c r="P8" s="77">
        <v>0</v>
      </c>
      <c r="Q8" s="77">
        <v>0</v>
      </c>
      <c r="R8" s="123" t="s">
        <v>552</v>
      </c>
      <c r="U8" s="47" t="s">
        <v>26</v>
      </c>
      <c r="V8" s="12">
        <f>SUM(E73:E81)</f>
        <v>173</v>
      </c>
      <c r="W8" s="12">
        <f aca="true" t="shared" si="8" ref="W8:AC8">SUM(F73:F81)</f>
        <v>374</v>
      </c>
      <c r="X8" s="12">
        <f t="shared" si="8"/>
        <v>294</v>
      </c>
      <c r="Y8" s="12">
        <f t="shared" si="8"/>
        <v>309</v>
      </c>
      <c r="Z8" s="12">
        <f t="shared" si="8"/>
        <v>273</v>
      </c>
      <c r="AA8" s="12">
        <f t="shared" si="8"/>
        <v>153</v>
      </c>
      <c r="AB8" s="12">
        <f t="shared" si="8"/>
        <v>104</v>
      </c>
      <c r="AC8" s="12">
        <f t="shared" si="8"/>
        <v>221</v>
      </c>
      <c r="AD8" s="47">
        <f t="shared" si="4"/>
        <v>1901</v>
      </c>
      <c r="AE8" s="12">
        <f>SUM(P73:P81)</f>
        <v>0</v>
      </c>
      <c r="AF8" s="12">
        <f>SUM(Q73:Q81)</f>
        <v>2</v>
      </c>
      <c r="AG8" s="13">
        <f t="shared" si="6"/>
        <v>2.010783798001052</v>
      </c>
    </row>
    <row r="9" spans="1:33" s="47" customFormat="1" ht="23.25">
      <c r="A9" s="10"/>
      <c r="B9" s="22" t="s">
        <v>493</v>
      </c>
      <c r="C9" s="131" t="s">
        <v>36</v>
      </c>
      <c r="D9" s="7" t="s">
        <v>30</v>
      </c>
      <c r="E9" s="7">
        <v>15</v>
      </c>
      <c r="F9" s="7">
        <v>110</v>
      </c>
      <c r="G9" s="7">
        <v>71</v>
      </c>
      <c r="H9" s="7">
        <v>84</v>
      </c>
      <c r="I9" s="7">
        <v>68</v>
      </c>
      <c r="J9" s="7">
        <v>88</v>
      </c>
      <c r="K9" s="7">
        <v>30</v>
      </c>
      <c r="L9" s="7">
        <v>24</v>
      </c>
      <c r="M9" s="7">
        <f t="shared" si="0"/>
        <v>490</v>
      </c>
      <c r="N9" s="8">
        <f t="shared" si="1"/>
        <v>2.080612244897959</v>
      </c>
      <c r="O9" s="40">
        <f t="shared" si="2"/>
        <v>0.9615737698960509</v>
      </c>
      <c r="P9" s="77">
        <v>0</v>
      </c>
      <c r="Q9" s="77">
        <v>0</v>
      </c>
      <c r="R9" s="123" t="s">
        <v>551</v>
      </c>
      <c r="U9" s="47" t="s">
        <v>27</v>
      </c>
      <c r="V9" s="12">
        <f aca="true" t="shared" si="9" ref="V9:AC9">SUM(E84:E91)</f>
        <v>62</v>
      </c>
      <c r="W9" s="12">
        <f t="shared" si="9"/>
        <v>168</v>
      </c>
      <c r="X9" s="12">
        <f t="shared" si="9"/>
        <v>278</v>
      </c>
      <c r="Y9" s="12">
        <f t="shared" si="9"/>
        <v>302</v>
      </c>
      <c r="Z9" s="12">
        <f t="shared" si="9"/>
        <v>216</v>
      </c>
      <c r="AA9" s="12">
        <f t="shared" si="9"/>
        <v>202</v>
      </c>
      <c r="AB9" s="12">
        <f t="shared" si="9"/>
        <v>166</v>
      </c>
      <c r="AC9" s="12">
        <f t="shared" si="9"/>
        <v>217</v>
      </c>
      <c r="AD9" s="47">
        <f t="shared" si="4"/>
        <v>1611</v>
      </c>
      <c r="AE9" s="12">
        <f>SUM(P84:P91)</f>
        <v>3</v>
      </c>
      <c r="AF9" s="12">
        <f>SUM(Q84:Q91)</f>
        <v>0</v>
      </c>
      <c r="AG9" s="13">
        <f t="shared" si="6"/>
        <v>2.3488516449410306</v>
      </c>
    </row>
    <row r="10" spans="1:33" s="47" customFormat="1" ht="23.25">
      <c r="A10" s="10"/>
      <c r="B10" s="22" t="s">
        <v>494</v>
      </c>
      <c r="C10" s="131" t="s">
        <v>36</v>
      </c>
      <c r="D10" s="7" t="s">
        <v>30</v>
      </c>
      <c r="E10" s="7">
        <v>66</v>
      </c>
      <c r="F10" s="7">
        <v>114</v>
      </c>
      <c r="G10" s="7">
        <v>95</v>
      </c>
      <c r="H10" s="7">
        <v>78</v>
      </c>
      <c r="I10" s="7">
        <v>53</v>
      </c>
      <c r="J10" s="7">
        <v>40</v>
      </c>
      <c r="K10" s="7">
        <v>22</v>
      </c>
      <c r="L10" s="7">
        <v>23</v>
      </c>
      <c r="M10" s="7">
        <f t="shared" si="0"/>
        <v>491</v>
      </c>
      <c r="N10" s="8">
        <f t="shared" si="1"/>
        <v>1.6985743380855398</v>
      </c>
      <c r="O10" s="40">
        <f t="shared" si="2"/>
        <v>1.0601934669895736</v>
      </c>
      <c r="P10" s="77">
        <v>0</v>
      </c>
      <c r="Q10" s="77">
        <v>0</v>
      </c>
      <c r="R10" s="123" t="s">
        <v>552</v>
      </c>
      <c r="U10" s="47" t="s">
        <v>28</v>
      </c>
      <c r="V10" s="12">
        <f aca="true" t="shared" si="10" ref="V10:AC10">SUM(E97:E101)</f>
        <v>53</v>
      </c>
      <c r="W10" s="12">
        <f t="shared" si="10"/>
        <v>94</v>
      </c>
      <c r="X10" s="12">
        <f t="shared" si="10"/>
        <v>48</v>
      </c>
      <c r="Y10" s="12">
        <f t="shared" si="10"/>
        <v>175</v>
      </c>
      <c r="Z10" s="12">
        <f t="shared" si="10"/>
        <v>307</v>
      </c>
      <c r="AA10" s="12">
        <f t="shared" si="10"/>
        <v>218</v>
      </c>
      <c r="AB10" s="12">
        <f t="shared" si="10"/>
        <v>168</v>
      </c>
      <c r="AC10" s="12">
        <f t="shared" si="10"/>
        <v>403</v>
      </c>
      <c r="AD10" s="47">
        <f t="shared" si="4"/>
        <v>1466</v>
      </c>
      <c r="AE10" s="12">
        <f>SUM(P97:P101)</f>
        <v>4</v>
      </c>
      <c r="AF10" s="12">
        <f>SUM(Q97:Q101)</f>
        <v>0</v>
      </c>
      <c r="AG10" s="13">
        <f t="shared" si="6"/>
        <v>2.822305593451569</v>
      </c>
    </row>
    <row r="11" spans="1:32" s="47" customFormat="1" ht="23.25">
      <c r="A11" s="10"/>
      <c r="B11" s="22" t="s">
        <v>495</v>
      </c>
      <c r="C11" s="129" t="s">
        <v>502</v>
      </c>
      <c r="D11" s="7" t="s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34</v>
      </c>
      <c r="M11" s="7">
        <f aca="true" t="shared" si="11" ref="M11:M16">SUM(E11:L11)</f>
        <v>34</v>
      </c>
      <c r="N11" s="8">
        <f aca="true" t="shared" si="12" ref="N11:N16">((4*L11)+(3.5*K11)+(3*J11)+(2.5*I11)+(2*H11)+(1.5*G11)+(F11))/M11</f>
        <v>4</v>
      </c>
      <c r="O11" s="40">
        <f aca="true" t="shared" si="13" ref="O11:O16">SQRT((16*L11+12.25*K11+9*J11+6.25*I11+4*H11+2.25*G11+F11)/M11-(N11^2))</f>
        <v>0</v>
      </c>
      <c r="P11" s="77">
        <v>0</v>
      </c>
      <c r="Q11" s="77">
        <v>0</v>
      </c>
      <c r="R11" s="123" t="s">
        <v>551</v>
      </c>
      <c r="V11" s="12"/>
      <c r="W11" s="12"/>
      <c r="X11" s="12"/>
      <c r="Y11" s="12"/>
      <c r="Z11" s="12"/>
      <c r="AA11" s="12"/>
      <c r="AB11" s="12"/>
      <c r="AC11" s="12"/>
      <c r="AE11" s="12"/>
      <c r="AF11" s="12"/>
    </row>
    <row r="12" spans="1:33" s="47" customFormat="1" ht="23.25">
      <c r="A12" s="10"/>
      <c r="B12" s="22" t="s">
        <v>496</v>
      </c>
      <c r="C12" s="129" t="s">
        <v>502</v>
      </c>
      <c r="D12" s="7" t="s">
        <v>30</v>
      </c>
      <c r="E12" s="7">
        <v>0</v>
      </c>
      <c r="F12" s="7">
        <v>0</v>
      </c>
      <c r="G12" s="7">
        <v>0</v>
      </c>
      <c r="H12" s="7">
        <v>0</v>
      </c>
      <c r="I12" s="7">
        <v>5</v>
      </c>
      <c r="J12" s="7">
        <v>5</v>
      </c>
      <c r="K12" s="7">
        <v>3</v>
      </c>
      <c r="L12" s="7">
        <v>21</v>
      </c>
      <c r="M12" s="7">
        <f t="shared" si="11"/>
        <v>34</v>
      </c>
      <c r="N12" s="8">
        <f t="shared" si="12"/>
        <v>3.588235294117647</v>
      </c>
      <c r="O12" s="40">
        <f t="shared" si="13"/>
        <v>0.5748476554615299</v>
      </c>
      <c r="P12" s="77">
        <v>0</v>
      </c>
      <c r="Q12" s="77">
        <v>0</v>
      </c>
      <c r="R12" s="123" t="s">
        <v>552</v>
      </c>
      <c r="U12" s="47" t="s">
        <v>62</v>
      </c>
      <c r="V12" s="47">
        <f>SUM(V5:V7)</f>
        <v>319</v>
      </c>
      <c r="W12" s="47">
        <f aca="true" t="shared" si="14" ref="W12:AD12">SUM(W5:W7)</f>
        <v>666</v>
      </c>
      <c r="X12" s="47">
        <f t="shared" si="14"/>
        <v>445</v>
      </c>
      <c r="Y12" s="47">
        <f t="shared" si="14"/>
        <v>618</v>
      </c>
      <c r="Z12" s="47">
        <f t="shared" si="14"/>
        <v>604</v>
      </c>
      <c r="AA12" s="47">
        <f t="shared" si="14"/>
        <v>669</v>
      </c>
      <c r="AB12" s="47">
        <f t="shared" si="14"/>
        <v>421</v>
      </c>
      <c r="AC12" s="47">
        <f t="shared" si="14"/>
        <v>1081</v>
      </c>
      <c r="AD12" s="47">
        <f t="shared" si="14"/>
        <v>4823</v>
      </c>
      <c r="AE12" s="12">
        <f>SUM(AE5:AE7)</f>
        <v>2</v>
      </c>
      <c r="AF12" s="12">
        <f>SUM(AF5:AF7)</f>
        <v>0</v>
      </c>
      <c r="AG12" s="13">
        <f t="shared" si="6"/>
        <v>2.4640265394982377</v>
      </c>
    </row>
    <row r="13" spans="1:33" s="47" customFormat="1" ht="23.25">
      <c r="A13" s="10"/>
      <c r="B13" s="22" t="s">
        <v>497</v>
      </c>
      <c r="C13" s="131" t="s">
        <v>498</v>
      </c>
      <c r="D13" s="7" t="s">
        <v>30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64</v>
      </c>
      <c r="M13" s="7">
        <f t="shared" si="11"/>
        <v>64</v>
      </c>
      <c r="N13" s="8">
        <f t="shared" si="12"/>
        <v>4</v>
      </c>
      <c r="O13" s="40">
        <f t="shared" si="13"/>
        <v>0</v>
      </c>
      <c r="P13" s="77">
        <v>0</v>
      </c>
      <c r="Q13" s="77">
        <v>0</v>
      </c>
      <c r="R13" s="123" t="s">
        <v>551</v>
      </c>
      <c r="U13" s="47" t="s">
        <v>63</v>
      </c>
      <c r="V13" s="47">
        <f>SUM(V8:V10)</f>
        <v>288</v>
      </c>
      <c r="W13" s="47">
        <f aca="true" t="shared" si="15" ref="W13:AC13">SUM(W8:W10)</f>
        <v>636</v>
      </c>
      <c r="X13" s="47">
        <f t="shared" si="15"/>
        <v>620</v>
      </c>
      <c r="Y13" s="47">
        <f t="shared" si="15"/>
        <v>786</v>
      </c>
      <c r="Z13" s="47">
        <f t="shared" si="15"/>
        <v>796</v>
      </c>
      <c r="AA13" s="47">
        <f t="shared" si="15"/>
        <v>573</v>
      </c>
      <c r="AB13" s="47">
        <f t="shared" si="15"/>
        <v>438</v>
      </c>
      <c r="AC13" s="47">
        <f t="shared" si="15"/>
        <v>841</v>
      </c>
      <c r="AD13" s="47">
        <f>SUM(AD8:AD10)</f>
        <v>4978</v>
      </c>
      <c r="AE13" s="12">
        <f>SUM(AE8:AE10)</f>
        <v>7</v>
      </c>
      <c r="AF13" s="12">
        <f>SUM(AF8:AF10)</f>
        <v>2</v>
      </c>
      <c r="AG13" s="13">
        <f t="shared" si="6"/>
        <v>2.3591803937324225</v>
      </c>
    </row>
    <row r="14" spans="1:33" s="47" customFormat="1" ht="23.25">
      <c r="A14" s="10"/>
      <c r="B14" s="22" t="s">
        <v>499</v>
      </c>
      <c r="C14" s="147" t="s">
        <v>498</v>
      </c>
      <c r="D14" s="7" t="s">
        <v>30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64</v>
      </c>
      <c r="M14" s="7">
        <f t="shared" si="11"/>
        <v>64</v>
      </c>
      <c r="N14" s="8">
        <f t="shared" si="12"/>
        <v>4</v>
      </c>
      <c r="O14" s="40">
        <f t="shared" si="13"/>
        <v>0</v>
      </c>
      <c r="P14" s="77">
        <v>0</v>
      </c>
      <c r="Q14" s="77">
        <v>0</v>
      </c>
      <c r="R14" s="123" t="s">
        <v>552</v>
      </c>
      <c r="U14" s="12" t="s">
        <v>64</v>
      </c>
      <c r="V14" s="12">
        <f>SUM(V12:V13)</f>
        <v>607</v>
      </c>
      <c r="W14" s="12">
        <f aca="true" t="shared" si="16" ref="W14:AC14">SUM(W12:W13)</f>
        <v>1302</v>
      </c>
      <c r="X14" s="12">
        <f t="shared" si="16"/>
        <v>1065</v>
      </c>
      <c r="Y14" s="12">
        <f t="shared" si="16"/>
        <v>1404</v>
      </c>
      <c r="Z14" s="12">
        <f t="shared" si="16"/>
        <v>1400</v>
      </c>
      <c r="AA14" s="12">
        <f t="shared" si="16"/>
        <v>1242</v>
      </c>
      <c r="AB14" s="12">
        <f t="shared" si="16"/>
        <v>859</v>
      </c>
      <c r="AC14" s="12">
        <f t="shared" si="16"/>
        <v>1922</v>
      </c>
      <c r="AD14" s="12">
        <f>SUM(AD12:AD13)</f>
        <v>9801</v>
      </c>
      <c r="AE14" s="12">
        <f>SUM(AE12:AE13)</f>
        <v>9</v>
      </c>
      <c r="AF14" s="12">
        <f>SUM(AF12:AF13)</f>
        <v>2</v>
      </c>
      <c r="AG14" s="13">
        <f t="shared" si="6"/>
        <v>2.410774410774411</v>
      </c>
    </row>
    <row r="15" spans="1:18" s="47" customFormat="1" ht="23.25">
      <c r="A15" s="10"/>
      <c r="B15" s="22" t="s">
        <v>500</v>
      </c>
      <c r="C15" s="131" t="s">
        <v>453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34</v>
      </c>
      <c r="M15" s="7">
        <f t="shared" si="11"/>
        <v>34</v>
      </c>
      <c r="N15" s="8">
        <f t="shared" si="12"/>
        <v>4</v>
      </c>
      <c r="O15" s="40">
        <f t="shared" si="13"/>
        <v>0</v>
      </c>
      <c r="P15" s="77">
        <v>0</v>
      </c>
      <c r="Q15" s="77">
        <v>0</v>
      </c>
      <c r="R15" s="123" t="s">
        <v>551</v>
      </c>
    </row>
    <row r="16" spans="1:18" s="12" customFormat="1" ht="23.25">
      <c r="A16" s="11"/>
      <c r="B16" s="22" t="s">
        <v>501</v>
      </c>
      <c r="C16" s="131" t="s">
        <v>453</v>
      </c>
      <c r="D16" s="7" t="s">
        <v>30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7</v>
      </c>
      <c r="L16" s="7">
        <v>27</v>
      </c>
      <c r="M16" s="7">
        <f t="shared" si="11"/>
        <v>34</v>
      </c>
      <c r="N16" s="8">
        <f t="shared" si="12"/>
        <v>3.8970588235294117</v>
      </c>
      <c r="O16" s="40">
        <f t="shared" si="13"/>
        <v>0.20217245713040788</v>
      </c>
      <c r="P16" s="77">
        <v>0</v>
      </c>
      <c r="Q16" s="77">
        <v>0</v>
      </c>
      <c r="R16" s="123" t="s">
        <v>552</v>
      </c>
    </row>
    <row r="17" spans="1:18" s="12" customFormat="1" ht="23.25">
      <c r="A17" s="7" t="s">
        <v>24</v>
      </c>
      <c r="B17" s="22" t="s">
        <v>105</v>
      </c>
      <c r="C17" s="7" t="s">
        <v>218</v>
      </c>
      <c r="D17" s="7" t="s">
        <v>31</v>
      </c>
      <c r="E17" s="28">
        <v>37</v>
      </c>
      <c r="F17" s="28">
        <v>94</v>
      </c>
      <c r="G17" s="28">
        <v>49</v>
      </c>
      <c r="H17" s="28">
        <v>85</v>
      </c>
      <c r="I17" s="28">
        <v>84</v>
      </c>
      <c r="J17" s="28">
        <v>89</v>
      </c>
      <c r="K17" s="28">
        <v>36</v>
      </c>
      <c r="L17" s="28">
        <v>89</v>
      </c>
      <c r="M17" s="7">
        <f>SUM(E17:L17)</f>
        <v>563</v>
      </c>
      <c r="N17" s="8">
        <f t="shared" si="1"/>
        <v>2.302841918294849</v>
      </c>
      <c r="O17" s="40">
        <f t="shared" si="2"/>
        <v>1.153891749089081</v>
      </c>
      <c r="P17" s="77">
        <v>0</v>
      </c>
      <c r="Q17" s="77">
        <v>0</v>
      </c>
      <c r="R17" s="123" t="s">
        <v>555</v>
      </c>
    </row>
    <row r="18" spans="1:18" s="12" customFormat="1" ht="23.25">
      <c r="A18" s="9"/>
      <c r="B18" s="22" t="s">
        <v>106</v>
      </c>
      <c r="C18" s="7" t="s">
        <v>219</v>
      </c>
      <c r="D18" s="7" t="s">
        <v>31</v>
      </c>
      <c r="E18" s="28">
        <v>90</v>
      </c>
      <c r="F18" s="28">
        <v>83</v>
      </c>
      <c r="G18" s="28">
        <v>55</v>
      </c>
      <c r="H18" s="28">
        <v>89</v>
      </c>
      <c r="I18" s="28">
        <v>84</v>
      </c>
      <c r="J18" s="28">
        <v>69</v>
      </c>
      <c r="K18" s="28">
        <v>32</v>
      </c>
      <c r="L18" s="28">
        <v>62</v>
      </c>
      <c r="M18" s="7">
        <f>SUM(E18:L18)</f>
        <v>564</v>
      </c>
      <c r="N18" s="8">
        <f t="shared" si="1"/>
        <v>1.9867021276595744</v>
      </c>
      <c r="O18" s="40">
        <f t="shared" si="2"/>
        <v>1.239602334110848</v>
      </c>
      <c r="P18" s="77">
        <v>0</v>
      </c>
      <c r="Q18" s="77">
        <v>0</v>
      </c>
      <c r="R18" s="123" t="s">
        <v>554</v>
      </c>
    </row>
    <row r="19" spans="1:18" s="12" customFormat="1" ht="23.25">
      <c r="A19" s="10"/>
      <c r="B19" s="22" t="s">
        <v>107</v>
      </c>
      <c r="C19" s="7" t="s">
        <v>36</v>
      </c>
      <c r="D19" s="7" t="s">
        <v>30</v>
      </c>
      <c r="E19" s="28">
        <v>0</v>
      </c>
      <c r="F19" s="28">
        <v>1</v>
      </c>
      <c r="G19" s="28">
        <v>1</v>
      </c>
      <c r="H19" s="28">
        <v>4</v>
      </c>
      <c r="I19" s="28">
        <v>9</v>
      </c>
      <c r="J19" s="28">
        <v>9</v>
      </c>
      <c r="K19" s="28">
        <v>15</v>
      </c>
      <c r="L19" s="28">
        <v>19</v>
      </c>
      <c r="M19" s="7">
        <f>SUM(E19:L19)</f>
        <v>58</v>
      </c>
      <c r="N19" s="8">
        <f t="shared" si="1"/>
        <v>3.25</v>
      </c>
      <c r="O19" s="40">
        <f t="shared" si="2"/>
        <v>0.7384162922699192</v>
      </c>
      <c r="P19" s="77">
        <v>0</v>
      </c>
      <c r="Q19" s="77">
        <v>0</v>
      </c>
      <c r="R19" s="123" t="s">
        <v>555</v>
      </c>
    </row>
    <row r="20" spans="1:18" s="12" customFormat="1" ht="23.25">
      <c r="A20" s="10"/>
      <c r="B20" s="22" t="s">
        <v>108</v>
      </c>
      <c r="C20" s="131" t="s">
        <v>36</v>
      </c>
      <c r="D20" s="7" t="s">
        <v>30</v>
      </c>
      <c r="E20" s="28">
        <v>0</v>
      </c>
      <c r="F20" s="28">
        <v>2</v>
      </c>
      <c r="G20" s="28">
        <v>0</v>
      </c>
      <c r="H20" s="28">
        <v>3</v>
      </c>
      <c r="I20" s="28">
        <v>10</v>
      </c>
      <c r="J20" s="28">
        <v>8</v>
      </c>
      <c r="K20" s="28">
        <v>10</v>
      </c>
      <c r="L20" s="28">
        <v>25</v>
      </c>
      <c r="M20" s="7">
        <f>SUM(E20:L20)</f>
        <v>58</v>
      </c>
      <c r="N20" s="8">
        <f t="shared" si="1"/>
        <v>3.310344827586207</v>
      </c>
      <c r="O20" s="40">
        <f t="shared" si="2"/>
        <v>0.7813978754223901</v>
      </c>
      <c r="P20" s="77">
        <v>0</v>
      </c>
      <c r="Q20" s="77">
        <v>0</v>
      </c>
      <c r="R20" s="123" t="s">
        <v>554</v>
      </c>
    </row>
    <row r="21" spans="1:18" s="12" customFormat="1" ht="23.25">
      <c r="A21" s="11"/>
      <c r="B21" s="22" t="s">
        <v>503</v>
      </c>
      <c r="C21" s="7" t="s">
        <v>36</v>
      </c>
      <c r="D21" s="7" t="s">
        <v>30</v>
      </c>
      <c r="E21" s="28">
        <v>1</v>
      </c>
      <c r="F21" s="28">
        <v>34</v>
      </c>
      <c r="G21" s="28">
        <v>25</v>
      </c>
      <c r="H21" s="28">
        <v>43</v>
      </c>
      <c r="I21" s="28">
        <v>47</v>
      </c>
      <c r="J21" s="28">
        <v>50</v>
      </c>
      <c r="K21" s="28">
        <v>26</v>
      </c>
      <c r="L21" s="28">
        <v>16</v>
      </c>
      <c r="M21" s="7">
        <f>SUM(E21:L21)</f>
        <v>242</v>
      </c>
      <c r="N21" s="8">
        <f t="shared" si="1"/>
        <v>2.396694214876033</v>
      </c>
      <c r="O21" s="40">
        <f t="shared" si="2"/>
        <v>0.8870448556397507</v>
      </c>
      <c r="P21" s="77">
        <v>2</v>
      </c>
      <c r="Q21" s="77">
        <v>0</v>
      </c>
      <c r="R21" s="123" t="s">
        <v>555</v>
      </c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39"/>
      <c r="P22" s="2"/>
      <c r="Q22" s="2"/>
      <c r="R22" s="126"/>
    </row>
    <row r="23" spans="1:18" s="12" customFormat="1" ht="20.25" customHeight="1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2"/>
      <c r="O23" s="39"/>
      <c r="P23" s="2"/>
      <c r="Q23" s="2"/>
      <c r="R23" s="126"/>
    </row>
    <row r="24" spans="1:18" s="12" customFormat="1" ht="26.25">
      <c r="A24" s="193" t="s">
        <v>44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8" s="12" customFormat="1" ht="26.25">
      <c r="A25" s="193" t="s">
        <v>549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s="12" customFormat="1" ht="23.25">
      <c r="A26" s="186" t="s">
        <v>22</v>
      </c>
      <c r="B26" s="186" t="s">
        <v>0</v>
      </c>
      <c r="C26" s="186" t="s">
        <v>32</v>
      </c>
      <c r="D26" s="186" t="s">
        <v>29</v>
      </c>
      <c r="E26" s="184" t="s">
        <v>17</v>
      </c>
      <c r="F26" s="184"/>
      <c r="G26" s="184"/>
      <c r="H26" s="184"/>
      <c r="I26" s="184"/>
      <c r="J26" s="184"/>
      <c r="K26" s="184"/>
      <c r="L26" s="184"/>
      <c r="M26" s="9" t="s">
        <v>16</v>
      </c>
      <c r="N26" s="186" t="s">
        <v>20</v>
      </c>
      <c r="O26" s="190" t="s">
        <v>21</v>
      </c>
      <c r="P26" s="68"/>
      <c r="Q26" s="68"/>
      <c r="R26" s="197" t="s">
        <v>3</v>
      </c>
    </row>
    <row r="27" spans="1:18" s="12" customFormat="1" ht="23.25">
      <c r="A27" s="186"/>
      <c r="B27" s="186"/>
      <c r="C27" s="186"/>
      <c r="D27" s="186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86"/>
      <c r="O27" s="190"/>
      <c r="P27" s="69" t="s">
        <v>1</v>
      </c>
      <c r="Q27" s="69" t="s">
        <v>2</v>
      </c>
      <c r="R27" s="197"/>
    </row>
    <row r="28" spans="1:18" s="12" customFormat="1" ht="23.25">
      <c r="A28" s="7" t="s">
        <v>24</v>
      </c>
      <c r="B28" s="22" t="s">
        <v>508</v>
      </c>
      <c r="C28" s="7" t="s">
        <v>36</v>
      </c>
      <c r="D28" s="7" t="s">
        <v>30</v>
      </c>
      <c r="E28" s="28">
        <v>26</v>
      </c>
      <c r="F28" s="28">
        <v>29</v>
      </c>
      <c r="G28" s="28">
        <v>26</v>
      </c>
      <c r="H28" s="28">
        <v>34</v>
      </c>
      <c r="I28" s="28">
        <v>33</v>
      </c>
      <c r="J28" s="28">
        <v>46</v>
      </c>
      <c r="K28" s="28">
        <v>19</v>
      </c>
      <c r="L28" s="28">
        <v>31</v>
      </c>
      <c r="M28" s="7">
        <f aca="true" t="shared" si="17" ref="M28:M33">SUM(E28:L28)</f>
        <v>244</v>
      </c>
      <c r="N28" s="8">
        <f aca="true" t="shared" si="18" ref="N28:N33">((4*L28)+(3.5*K28)+(3*J28)+(2.5*I28)+(2*H28)+(1.5*G28)+(F28))/M28</f>
        <v>2.2418032786885247</v>
      </c>
      <c r="O28" s="40">
        <f aca="true" t="shared" si="19" ref="O28:O33">SQRT((16*L28+12.25*K28+9*J28+6.25*I28+4*H28+2.25*G28+F28)/M28-(N28^2))</f>
        <v>1.19121374690226</v>
      </c>
      <c r="P28" s="28">
        <v>0</v>
      </c>
      <c r="Q28" s="28">
        <v>0</v>
      </c>
      <c r="R28" s="123" t="s">
        <v>554</v>
      </c>
    </row>
    <row r="29" spans="1:18" s="12" customFormat="1" ht="23.25">
      <c r="A29" s="9" t="s">
        <v>385</v>
      </c>
      <c r="B29" s="22" t="s">
        <v>504</v>
      </c>
      <c r="C29" s="129" t="s">
        <v>502</v>
      </c>
      <c r="D29" s="7" t="s">
        <v>30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28</v>
      </c>
      <c r="M29" s="7">
        <f t="shared" si="17"/>
        <v>28</v>
      </c>
      <c r="N29" s="8">
        <f t="shared" si="18"/>
        <v>4</v>
      </c>
      <c r="O29" s="40">
        <f t="shared" si="19"/>
        <v>0</v>
      </c>
      <c r="P29" s="28">
        <v>0</v>
      </c>
      <c r="Q29" s="28">
        <v>0</v>
      </c>
      <c r="R29" s="123" t="s">
        <v>555</v>
      </c>
    </row>
    <row r="30" spans="1:18" s="12" customFormat="1" ht="23.25">
      <c r="A30" s="10"/>
      <c r="B30" s="22" t="s">
        <v>509</v>
      </c>
      <c r="C30" s="129" t="s">
        <v>502</v>
      </c>
      <c r="D30" s="7" t="s">
        <v>30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28</v>
      </c>
      <c r="M30" s="7">
        <f t="shared" si="17"/>
        <v>28</v>
      </c>
      <c r="N30" s="8">
        <f t="shared" si="18"/>
        <v>4</v>
      </c>
      <c r="O30" s="40">
        <f t="shared" si="19"/>
        <v>0</v>
      </c>
      <c r="P30" s="28">
        <v>0</v>
      </c>
      <c r="Q30" s="28">
        <v>0</v>
      </c>
      <c r="R30" s="123" t="s">
        <v>554</v>
      </c>
    </row>
    <row r="31" spans="1:18" s="12" customFormat="1" ht="23.25">
      <c r="A31" s="10"/>
      <c r="B31" s="22" t="s">
        <v>505</v>
      </c>
      <c r="C31" s="129" t="s">
        <v>498</v>
      </c>
      <c r="D31" s="7" t="s">
        <v>30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58</v>
      </c>
      <c r="M31" s="7">
        <f t="shared" si="17"/>
        <v>58</v>
      </c>
      <c r="N31" s="8">
        <f t="shared" si="18"/>
        <v>4</v>
      </c>
      <c r="O31" s="40">
        <f t="shared" si="19"/>
        <v>0</v>
      </c>
      <c r="P31" s="28">
        <v>0</v>
      </c>
      <c r="Q31" s="28">
        <v>0</v>
      </c>
      <c r="R31" s="123" t="s">
        <v>555</v>
      </c>
    </row>
    <row r="32" spans="1:18" s="12" customFormat="1" ht="23.25">
      <c r="A32" s="10"/>
      <c r="B32" s="22" t="s">
        <v>510</v>
      </c>
      <c r="C32" s="129" t="s">
        <v>498</v>
      </c>
      <c r="D32" s="7" t="s">
        <v>30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28</v>
      </c>
      <c r="M32" s="7">
        <f t="shared" si="17"/>
        <v>28</v>
      </c>
      <c r="N32" s="8">
        <f t="shared" si="18"/>
        <v>4</v>
      </c>
      <c r="O32" s="40">
        <f t="shared" si="19"/>
        <v>0</v>
      </c>
      <c r="P32" s="28">
        <v>0</v>
      </c>
      <c r="Q32" s="28">
        <v>0</v>
      </c>
      <c r="R32" s="148" t="s">
        <v>554</v>
      </c>
    </row>
    <row r="33" spans="1:18" s="12" customFormat="1" ht="23.25">
      <c r="A33" s="10"/>
      <c r="B33" s="22" t="s">
        <v>506</v>
      </c>
      <c r="C33" s="131" t="s">
        <v>507</v>
      </c>
      <c r="D33" s="7" t="s">
        <v>30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24</v>
      </c>
      <c r="L33" s="28">
        <v>4</v>
      </c>
      <c r="M33" s="7">
        <f t="shared" si="17"/>
        <v>28</v>
      </c>
      <c r="N33" s="8">
        <f t="shared" si="18"/>
        <v>3.5714285714285716</v>
      </c>
      <c r="O33" s="40">
        <f t="shared" si="19"/>
        <v>0.17496355305594172</v>
      </c>
      <c r="P33" s="28">
        <v>0</v>
      </c>
      <c r="Q33" s="28">
        <v>0</v>
      </c>
      <c r="R33" s="148" t="s">
        <v>555</v>
      </c>
    </row>
    <row r="34" spans="1:18" s="12" customFormat="1" ht="23.25">
      <c r="A34" s="11"/>
      <c r="B34" s="22" t="s">
        <v>511</v>
      </c>
      <c r="C34" s="7" t="s">
        <v>507</v>
      </c>
      <c r="D34" s="7" t="s">
        <v>30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28</v>
      </c>
      <c r="M34" s="7">
        <f aca="true" t="shared" si="20" ref="M34:M40">SUM(E34:L34)</f>
        <v>28</v>
      </c>
      <c r="N34" s="8">
        <f aca="true" t="shared" si="21" ref="N34:N40">((4*L34)+(3.5*K34)+(3*J34)+(2.5*I34)+(2*H34)+(1.5*G34)+(F34))/M34</f>
        <v>4</v>
      </c>
      <c r="O34" s="40">
        <f aca="true" t="shared" si="22" ref="O34:O40">SQRT((16*L34+12.25*K34+9*J34+6.25*I34+4*H34+2.25*G34+F34)/M34-(N34^2))</f>
        <v>0</v>
      </c>
      <c r="P34" s="28">
        <v>0</v>
      </c>
      <c r="Q34" s="28">
        <v>0</v>
      </c>
      <c r="R34" s="148" t="s">
        <v>554</v>
      </c>
    </row>
    <row r="35" spans="1:18" s="12" customFormat="1" ht="23.25">
      <c r="A35" s="7" t="s">
        <v>25</v>
      </c>
      <c r="B35" s="22" t="s">
        <v>517</v>
      </c>
      <c r="C35" s="7" t="s">
        <v>237</v>
      </c>
      <c r="D35" s="7" t="s">
        <v>31</v>
      </c>
      <c r="E35" s="28">
        <v>22</v>
      </c>
      <c r="F35" s="28">
        <v>97</v>
      </c>
      <c r="G35" s="28">
        <v>84</v>
      </c>
      <c r="H35" s="28">
        <v>118</v>
      </c>
      <c r="I35" s="28">
        <v>87</v>
      </c>
      <c r="J35" s="28">
        <v>34</v>
      </c>
      <c r="K35" s="28">
        <v>30</v>
      </c>
      <c r="L35" s="28">
        <v>72</v>
      </c>
      <c r="M35" s="7">
        <f t="shared" si="20"/>
        <v>544</v>
      </c>
      <c r="N35" s="8">
        <f t="shared" si="21"/>
        <v>2.1534926470588234</v>
      </c>
      <c r="O35" s="40">
        <f t="shared" si="22"/>
        <v>1.054082891708709</v>
      </c>
      <c r="P35" s="28">
        <v>0</v>
      </c>
      <c r="Q35" s="28">
        <v>0</v>
      </c>
      <c r="R35" s="123" t="s">
        <v>556</v>
      </c>
    </row>
    <row r="36" spans="1:18" s="12" customFormat="1" ht="23.25">
      <c r="A36" s="10"/>
      <c r="B36" s="22" t="s">
        <v>520</v>
      </c>
      <c r="C36" s="7" t="s">
        <v>238</v>
      </c>
      <c r="D36" s="7" t="s">
        <v>31</v>
      </c>
      <c r="E36" s="28">
        <v>24</v>
      </c>
      <c r="F36" s="28">
        <v>55</v>
      </c>
      <c r="G36" s="28">
        <v>69</v>
      </c>
      <c r="H36" s="28">
        <v>102</v>
      </c>
      <c r="I36" s="28">
        <v>97</v>
      </c>
      <c r="J36" s="28">
        <v>66</v>
      </c>
      <c r="K36" s="28">
        <v>41</v>
      </c>
      <c r="L36" s="28">
        <v>90</v>
      </c>
      <c r="M36" s="7">
        <f t="shared" si="20"/>
        <v>544</v>
      </c>
      <c r="N36" s="8">
        <f t="shared" si="21"/>
        <v>2.401654411764706</v>
      </c>
      <c r="O36" s="40">
        <f t="shared" si="22"/>
        <v>1.0701399295438259</v>
      </c>
      <c r="P36" s="28">
        <v>0</v>
      </c>
      <c r="Q36" s="28">
        <v>0</v>
      </c>
      <c r="R36" s="123" t="s">
        <v>557</v>
      </c>
    </row>
    <row r="37" spans="1:18" s="12" customFormat="1" ht="23.25">
      <c r="A37" s="10"/>
      <c r="B37" s="22" t="s">
        <v>518</v>
      </c>
      <c r="C37" s="7" t="s">
        <v>36</v>
      </c>
      <c r="D37" s="7" t="s">
        <v>30</v>
      </c>
      <c r="E37" s="28">
        <v>1</v>
      </c>
      <c r="F37" s="28">
        <v>0</v>
      </c>
      <c r="G37" s="28">
        <v>2</v>
      </c>
      <c r="H37" s="28">
        <v>3</v>
      </c>
      <c r="I37" s="28">
        <v>7</v>
      </c>
      <c r="J37" s="28">
        <v>8</v>
      </c>
      <c r="K37" s="28">
        <v>7</v>
      </c>
      <c r="L37" s="28">
        <v>30</v>
      </c>
      <c r="M37" s="7">
        <f t="shared" si="20"/>
        <v>58</v>
      </c>
      <c r="N37" s="8">
        <f t="shared" si="21"/>
        <v>3.3620689655172415</v>
      </c>
      <c r="O37" s="40">
        <f t="shared" si="22"/>
        <v>0.8549707771184436</v>
      </c>
      <c r="P37" s="28">
        <v>0</v>
      </c>
      <c r="Q37" s="28">
        <v>0</v>
      </c>
      <c r="R37" s="123" t="s">
        <v>556</v>
      </c>
    </row>
    <row r="38" spans="1:18" s="12" customFormat="1" ht="23.25">
      <c r="A38" s="10"/>
      <c r="B38" s="22" t="s">
        <v>521</v>
      </c>
      <c r="C38" s="7" t="s">
        <v>36</v>
      </c>
      <c r="D38" s="7" t="s">
        <v>30</v>
      </c>
      <c r="E38" s="28">
        <v>0</v>
      </c>
      <c r="F38" s="28">
        <v>1</v>
      </c>
      <c r="G38" s="28">
        <v>2</v>
      </c>
      <c r="H38" s="28">
        <v>4</v>
      </c>
      <c r="I38" s="28">
        <v>6</v>
      </c>
      <c r="J38" s="28">
        <v>7</v>
      </c>
      <c r="K38" s="28">
        <v>8</v>
      </c>
      <c r="L38" s="28">
        <v>30</v>
      </c>
      <c r="M38" s="7">
        <f t="shared" si="20"/>
        <v>58</v>
      </c>
      <c r="N38" s="8">
        <f t="shared" si="21"/>
        <v>3.3793103448275863</v>
      </c>
      <c r="O38" s="40">
        <f t="shared" si="22"/>
        <v>0.8057463065895109</v>
      </c>
      <c r="P38" s="28">
        <v>0</v>
      </c>
      <c r="Q38" s="28">
        <v>0</v>
      </c>
      <c r="R38" s="148" t="s">
        <v>557</v>
      </c>
    </row>
    <row r="39" spans="1:18" s="12" customFormat="1" ht="23.25">
      <c r="A39" s="10"/>
      <c r="B39" s="22" t="s">
        <v>595</v>
      </c>
      <c r="C39" s="7" t="s">
        <v>36</v>
      </c>
      <c r="D39" s="7" t="s">
        <v>30</v>
      </c>
      <c r="E39" s="28">
        <v>4</v>
      </c>
      <c r="F39" s="28">
        <v>37</v>
      </c>
      <c r="G39" s="28">
        <v>30</v>
      </c>
      <c r="H39" s="28">
        <v>41</v>
      </c>
      <c r="I39" s="28">
        <v>47</v>
      </c>
      <c r="J39" s="28">
        <v>27</v>
      </c>
      <c r="K39" s="28">
        <v>18</v>
      </c>
      <c r="L39" s="28">
        <v>23</v>
      </c>
      <c r="M39" s="7">
        <f t="shared" si="20"/>
        <v>227</v>
      </c>
      <c r="N39" s="8">
        <f t="shared" si="21"/>
        <v>2.2797356828193833</v>
      </c>
      <c r="O39" s="40">
        <f t="shared" si="22"/>
        <v>0.9709135172041494</v>
      </c>
      <c r="P39" s="28">
        <v>0</v>
      </c>
      <c r="Q39" s="28">
        <v>0</v>
      </c>
      <c r="R39" s="148" t="s">
        <v>556</v>
      </c>
    </row>
    <row r="40" spans="1:18" s="12" customFormat="1" ht="23.25">
      <c r="A40" s="10"/>
      <c r="B40" s="34" t="s">
        <v>596</v>
      </c>
      <c r="C40" s="9" t="s">
        <v>36</v>
      </c>
      <c r="D40" s="9" t="s">
        <v>30</v>
      </c>
      <c r="E40" s="79">
        <v>3</v>
      </c>
      <c r="F40" s="79">
        <v>27</v>
      </c>
      <c r="G40" s="79">
        <v>38</v>
      </c>
      <c r="H40" s="79">
        <v>57</v>
      </c>
      <c r="I40" s="79">
        <v>34</v>
      </c>
      <c r="J40" s="79">
        <v>27</v>
      </c>
      <c r="K40" s="79">
        <v>18</v>
      </c>
      <c r="L40" s="79">
        <v>23</v>
      </c>
      <c r="M40" s="9">
        <f t="shared" si="20"/>
        <v>227</v>
      </c>
      <c r="N40" s="32">
        <f t="shared" si="21"/>
        <v>2.2863436123348015</v>
      </c>
      <c r="O40" s="96">
        <f t="shared" si="22"/>
        <v>0.9336765120035571</v>
      </c>
      <c r="P40" s="79">
        <v>0</v>
      </c>
      <c r="Q40" s="79">
        <v>0</v>
      </c>
      <c r="R40" s="148" t="s">
        <v>557</v>
      </c>
    </row>
    <row r="41" spans="1:18" s="12" customFormat="1" ht="23.25">
      <c r="A41" s="10"/>
      <c r="B41" s="7" t="s">
        <v>597</v>
      </c>
      <c r="C41" s="129" t="s">
        <v>598</v>
      </c>
      <c r="D41" s="7" t="s">
        <v>30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29</v>
      </c>
      <c r="M41" s="9">
        <f>SUM(E41:L41)</f>
        <v>29</v>
      </c>
      <c r="N41" s="32">
        <f>((4*L41)+(3.5*K41)+(3*J41)+(2.5*I41)+(2*H41)+(1.5*G41)+(F41))/M41</f>
        <v>4</v>
      </c>
      <c r="O41" s="96">
        <f>SQRT((16*L41+12.25*K41+9*J41+6.25*I41+4*H41+2.25*G41+F41)/M41-(N41^2))</f>
        <v>0</v>
      </c>
      <c r="P41" s="7">
        <v>0</v>
      </c>
      <c r="Q41" s="7">
        <v>0</v>
      </c>
      <c r="R41" s="172" t="s">
        <v>556</v>
      </c>
    </row>
    <row r="42" spans="1:18" s="12" customFormat="1" ht="23.25">
      <c r="A42" s="11"/>
      <c r="B42" s="7" t="s">
        <v>599</v>
      </c>
      <c r="C42" s="129" t="s">
        <v>598</v>
      </c>
      <c r="D42" s="7" t="s">
        <v>30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28</v>
      </c>
      <c r="M42" s="7">
        <f>SUM(E42:L42)</f>
        <v>29</v>
      </c>
      <c r="N42" s="8">
        <f>((4*L42)+(3.5*K42)+(3*J42)+(2.5*I42)+(2*H42)+(1.5*G42)+(F42))/M42</f>
        <v>3.9827586206896552</v>
      </c>
      <c r="O42" s="40">
        <f>SQRT((16*L42+12.25*K42+9*J42+6.25*I42+4*H42+2.25*G42+F42)/M42-(N42^2))</f>
        <v>0.09123280382981747</v>
      </c>
      <c r="P42" s="7">
        <v>0</v>
      </c>
      <c r="Q42" s="7">
        <v>0</v>
      </c>
      <c r="R42" s="172" t="s">
        <v>557</v>
      </c>
    </row>
    <row r="43" spans="1:18" s="12" customFormat="1" ht="23.2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2"/>
      <c r="O43" s="39"/>
      <c r="P43" s="2"/>
      <c r="Q43" s="2"/>
      <c r="R43" s="126"/>
    </row>
    <row r="44" spans="1:18" s="12" customFormat="1" ht="23.25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2"/>
      <c r="O44" s="39"/>
      <c r="P44" s="2"/>
      <c r="Q44" s="2"/>
      <c r="R44" s="126"/>
    </row>
    <row r="45" spans="1:18" s="12" customFormat="1" ht="23.2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2"/>
      <c r="O45" s="39"/>
      <c r="P45" s="2"/>
      <c r="Q45" s="2"/>
      <c r="R45" s="126"/>
    </row>
    <row r="46" spans="1:18" s="12" customFormat="1" ht="26.25">
      <c r="A46" s="193" t="s">
        <v>44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</row>
    <row r="47" spans="1:18" s="12" customFormat="1" ht="26.25">
      <c r="A47" s="193" t="s">
        <v>549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</row>
    <row r="48" spans="1:18" s="12" customFormat="1" ht="23.25">
      <c r="A48" s="186" t="s">
        <v>22</v>
      </c>
      <c r="B48" s="186" t="s">
        <v>0</v>
      </c>
      <c r="C48" s="186" t="s">
        <v>32</v>
      </c>
      <c r="D48" s="186" t="s">
        <v>29</v>
      </c>
      <c r="E48" s="184" t="s">
        <v>17</v>
      </c>
      <c r="F48" s="184"/>
      <c r="G48" s="184"/>
      <c r="H48" s="184"/>
      <c r="I48" s="184"/>
      <c r="J48" s="184"/>
      <c r="K48" s="184"/>
      <c r="L48" s="184"/>
      <c r="M48" s="9" t="s">
        <v>16</v>
      </c>
      <c r="N48" s="186" t="s">
        <v>20</v>
      </c>
      <c r="O48" s="190" t="s">
        <v>21</v>
      </c>
      <c r="P48" s="68"/>
      <c r="Q48" s="68"/>
      <c r="R48" s="197" t="s">
        <v>3</v>
      </c>
    </row>
    <row r="49" spans="1:18" s="12" customFormat="1" ht="23.25">
      <c r="A49" s="186"/>
      <c r="B49" s="186"/>
      <c r="C49" s="186"/>
      <c r="D49" s="186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19</v>
      </c>
      <c r="N49" s="186"/>
      <c r="O49" s="190"/>
      <c r="P49" s="69" t="s">
        <v>1</v>
      </c>
      <c r="Q49" s="69" t="s">
        <v>2</v>
      </c>
      <c r="R49" s="197"/>
    </row>
    <row r="50" spans="1:18" s="12" customFormat="1" ht="23.25">
      <c r="A50" s="7" t="s">
        <v>25</v>
      </c>
      <c r="B50" s="22" t="s">
        <v>600</v>
      </c>
      <c r="C50" s="131" t="s">
        <v>498</v>
      </c>
      <c r="D50" s="7" t="s">
        <v>30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29</v>
      </c>
      <c r="M50" s="7">
        <f>SUM(E50:L50)</f>
        <v>29</v>
      </c>
      <c r="N50" s="8">
        <f>((4*L50)+(3.5*K50)+(3*J50)+(2.5*I50)+(2*H50)+(1.5*G50)+(F50))/M50</f>
        <v>4</v>
      </c>
      <c r="O50" s="40">
        <f>SQRT((16*L50+12.25*K50+9*J50+6.25*I50+4*H50+2.25*G50+F50)/M50-(N50^2))</f>
        <v>0</v>
      </c>
      <c r="P50" s="28">
        <v>0</v>
      </c>
      <c r="Q50" s="28">
        <v>0</v>
      </c>
      <c r="R50" s="123" t="s">
        <v>556</v>
      </c>
    </row>
    <row r="51" spans="1:18" s="12" customFormat="1" ht="23.25">
      <c r="A51" s="10"/>
      <c r="B51" s="22" t="s">
        <v>601</v>
      </c>
      <c r="C51" s="131" t="s">
        <v>498</v>
      </c>
      <c r="D51" s="7" t="s">
        <v>30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1</v>
      </c>
      <c r="L51" s="28">
        <v>28</v>
      </c>
      <c r="M51" s="7">
        <f>SUM(E51:L51)</f>
        <v>29</v>
      </c>
      <c r="N51" s="8">
        <f>((4*L51)+(3.5*K51)+(3*J51)+(2.5*I51)+(2*H51)+(1.5*G51)+(F51))/M51</f>
        <v>3.9827586206896552</v>
      </c>
      <c r="O51" s="40">
        <f>SQRT((16*L51+12.25*K51+9*J51+6.25*I51+4*H51+2.25*G51+F51)/M51-(N51^2))</f>
        <v>0.09123280382981747</v>
      </c>
      <c r="P51" s="28">
        <v>0</v>
      </c>
      <c r="Q51" s="28">
        <v>0</v>
      </c>
      <c r="R51" s="123" t="s">
        <v>557</v>
      </c>
    </row>
    <row r="52" spans="1:18" s="12" customFormat="1" ht="23.25">
      <c r="A52" s="10"/>
      <c r="B52" s="22" t="s">
        <v>519</v>
      </c>
      <c r="C52" s="7" t="s">
        <v>523</v>
      </c>
      <c r="D52" s="7" t="s">
        <v>30</v>
      </c>
      <c r="E52" s="28">
        <v>0</v>
      </c>
      <c r="F52" s="28">
        <v>0</v>
      </c>
      <c r="G52" s="28">
        <v>0</v>
      </c>
      <c r="H52" s="28">
        <v>0</v>
      </c>
      <c r="I52" s="28">
        <v>1</v>
      </c>
      <c r="J52" s="28">
        <v>5</v>
      </c>
      <c r="K52" s="28">
        <v>10</v>
      </c>
      <c r="L52" s="28">
        <v>42</v>
      </c>
      <c r="M52" s="7">
        <f>SUM(E52:L52)</f>
        <v>58</v>
      </c>
      <c r="N52" s="8">
        <f>((4*L52)+(3.5*K52)+(3*J52)+(2.5*I52)+(2*H52)+(1.5*G52)+(F52))/M52</f>
        <v>3.8017241379310347</v>
      </c>
      <c r="O52" s="40">
        <f>SQRT((16*L52+12.25*K52+9*J52+6.25*I52+4*H52+2.25*G52+F52)/M52-(N52^2))</f>
        <v>0.35887341890514807</v>
      </c>
      <c r="P52" s="28">
        <v>0</v>
      </c>
      <c r="Q52" s="28">
        <v>0</v>
      </c>
      <c r="R52" s="123" t="s">
        <v>556</v>
      </c>
    </row>
    <row r="53" spans="1:18" s="12" customFormat="1" ht="23.25">
      <c r="A53" s="10"/>
      <c r="B53" s="22" t="s">
        <v>522</v>
      </c>
      <c r="C53" s="7" t="s">
        <v>523</v>
      </c>
      <c r="D53" s="7" t="s">
        <v>30</v>
      </c>
      <c r="E53" s="28">
        <v>0</v>
      </c>
      <c r="F53" s="28">
        <v>0</v>
      </c>
      <c r="G53" s="28">
        <v>0</v>
      </c>
      <c r="H53" s="28">
        <v>0</v>
      </c>
      <c r="I53" s="28">
        <v>1</v>
      </c>
      <c r="J53" s="28">
        <v>1</v>
      </c>
      <c r="K53" s="28">
        <v>10</v>
      </c>
      <c r="L53" s="28">
        <v>46</v>
      </c>
      <c r="M53" s="7">
        <f>SUM(E53:L53)</f>
        <v>58</v>
      </c>
      <c r="N53" s="8">
        <f>((4*L53)+(3.5*K53)+(3*J53)+(2.5*I53)+(2*H53)+(1.5*G53)+(F53))/M53</f>
        <v>3.8706896551724137</v>
      </c>
      <c r="O53" s="40">
        <f>SQRT((16*L53+12.25*K53+9*J53+6.25*I53+4*H53+2.25*G53+F53)/M53-(N53^2))</f>
        <v>0.28708320354046196</v>
      </c>
      <c r="P53" s="28">
        <v>0</v>
      </c>
      <c r="Q53" s="28">
        <v>0</v>
      </c>
      <c r="R53" s="148" t="s">
        <v>557</v>
      </c>
    </row>
    <row r="54" spans="1:18" s="12" customFormat="1" ht="23.25">
      <c r="A54" s="184" t="s">
        <v>41</v>
      </c>
      <c r="B54" s="184"/>
      <c r="C54" s="184"/>
      <c r="D54" s="184"/>
      <c r="E54" s="7">
        <f>SUM(E50:E53,E28:E42,E5:E21)</f>
        <v>347</v>
      </c>
      <c r="F54" s="7">
        <f aca="true" t="shared" si="23" ref="F54:L54">SUM(F50:F53,F28:F42,F5:F21)</f>
        <v>854</v>
      </c>
      <c r="G54" s="7">
        <f t="shared" si="23"/>
        <v>644</v>
      </c>
      <c r="H54" s="7">
        <f t="shared" si="23"/>
        <v>909</v>
      </c>
      <c r="I54" s="7">
        <f t="shared" si="23"/>
        <v>851</v>
      </c>
      <c r="J54" s="7">
        <f t="shared" si="23"/>
        <v>798</v>
      </c>
      <c r="K54" s="7">
        <f t="shared" si="23"/>
        <v>522</v>
      </c>
      <c r="L54" s="7">
        <f t="shared" si="23"/>
        <v>1374</v>
      </c>
      <c r="M54" s="61">
        <f>SUM(M50:M53,M28:M42,M5:M21)</f>
        <v>6299</v>
      </c>
      <c r="N54" s="8">
        <f>((4*L54)+(3.5*K54)+(3*J54)+(2.5*I54)+(2*H54)+(1.5*G54)+(F54))/M54</f>
        <v>2.457929830131767</v>
      </c>
      <c r="O54" s="40">
        <f>SQRT((16*L54+12.25*K54+9*J54+6.25*I54+4*H54+2.25*G54+F54)/M54-(N54^2))</f>
        <v>1.1795037047503294</v>
      </c>
      <c r="P54" s="61">
        <f>SUM(P50:P53,P28:P42,P5:P21)</f>
        <v>2</v>
      </c>
      <c r="Q54" s="61">
        <f>SUM(Q50:Q53,Q28:Q42,Q5:Q21)</f>
        <v>0</v>
      </c>
      <c r="R54" s="124"/>
    </row>
    <row r="55" spans="1:18" s="12" customFormat="1" ht="23.25">
      <c r="A55" s="184" t="s">
        <v>43</v>
      </c>
      <c r="B55" s="184"/>
      <c r="C55" s="184"/>
      <c r="D55" s="184"/>
      <c r="E55" s="8">
        <f>(E54*100)/$M54</f>
        <v>5.50881092236863</v>
      </c>
      <c r="F55" s="8">
        <f aca="true" t="shared" si="24" ref="F55:L55">(F54*100)/$M54</f>
        <v>13.557707572630576</v>
      </c>
      <c r="G55" s="8">
        <f t="shared" si="24"/>
        <v>10.223845054770598</v>
      </c>
      <c r="H55" s="8">
        <f t="shared" si="24"/>
        <v>14.430862041593905</v>
      </c>
      <c r="I55" s="8">
        <f t="shared" si="24"/>
        <v>13.510080965232577</v>
      </c>
      <c r="J55" s="8">
        <f t="shared" si="24"/>
        <v>12.668677567867915</v>
      </c>
      <c r="K55" s="8">
        <f t="shared" si="24"/>
        <v>8.287029687251945</v>
      </c>
      <c r="L55" s="8">
        <f t="shared" si="24"/>
        <v>21.812986188283855</v>
      </c>
      <c r="M55" s="8">
        <f>((M54-(P54+Q54))*100)/$M54</f>
        <v>99.96824892840134</v>
      </c>
      <c r="N55" s="23" t="s">
        <v>18</v>
      </c>
      <c r="O55" s="36" t="s">
        <v>18</v>
      </c>
      <c r="P55" s="78">
        <f>(P54*100)/$M54</f>
        <v>0.031751071598666455</v>
      </c>
      <c r="Q55" s="7">
        <f>(Q54*100)/$M54</f>
        <v>0</v>
      </c>
      <c r="R55" s="125"/>
    </row>
    <row r="56" spans="1:18" s="12" customFormat="1" ht="23.25">
      <c r="A56" s="2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2"/>
      <c r="O56" s="39"/>
      <c r="P56" s="2"/>
      <c r="Q56" s="2"/>
      <c r="R56" s="126"/>
    </row>
    <row r="57" spans="1:18" s="12" customFormat="1" ht="23.25">
      <c r="A57" s="2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2"/>
      <c r="O57" s="39"/>
      <c r="P57" s="2"/>
      <c r="Q57" s="2"/>
      <c r="R57" s="126"/>
    </row>
    <row r="58" spans="1:18" s="12" customFormat="1" ht="23.25">
      <c r="A58" s="2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2"/>
      <c r="O58" s="39"/>
      <c r="P58" s="2"/>
      <c r="Q58" s="2"/>
      <c r="R58" s="126"/>
    </row>
    <row r="59" spans="1:18" s="12" customFormat="1" ht="23.25">
      <c r="A59" s="2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2"/>
      <c r="O59" s="39"/>
      <c r="P59" s="2"/>
      <c r="Q59" s="2"/>
      <c r="R59" s="126"/>
    </row>
    <row r="60" spans="1:18" s="12" customFormat="1" ht="23.25">
      <c r="A60" s="2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2"/>
      <c r="O60" s="39"/>
      <c r="P60" s="2"/>
      <c r="Q60" s="2"/>
      <c r="R60" s="126"/>
    </row>
    <row r="61" spans="1:18" s="12" customFormat="1" ht="23.25">
      <c r="A61" s="2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2"/>
      <c r="O61" s="39"/>
      <c r="P61" s="2"/>
      <c r="Q61" s="2"/>
      <c r="R61" s="126"/>
    </row>
    <row r="62" spans="1:18" s="12" customFormat="1" ht="23.25">
      <c r="A62" s="2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2"/>
      <c r="O62" s="39"/>
      <c r="P62" s="2"/>
      <c r="Q62" s="2"/>
      <c r="R62" s="126"/>
    </row>
    <row r="63" spans="1:18" s="12" customFormat="1" ht="23.25">
      <c r="A63" s="2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2"/>
      <c r="O63" s="39"/>
      <c r="P63" s="2"/>
      <c r="Q63" s="2"/>
      <c r="R63" s="126"/>
    </row>
    <row r="64" spans="1:18" s="12" customFormat="1" ht="23.25">
      <c r="A64" s="2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2"/>
      <c r="O64" s="39"/>
      <c r="P64" s="2"/>
      <c r="Q64" s="2"/>
      <c r="R64" s="126"/>
    </row>
    <row r="65" spans="1:18" s="12" customFormat="1" ht="23.25">
      <c r="A65" s="2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2"/>
      <c r="O65" s="39"/>
      <c r="P65" s="2"/>
      <c r="Q65" s="2"/>
      <c r="R65" s="126"/>
    </row>
    <row r="66" spans="1:18" s="12" customFormat="1" ht="23.25">
      <c r="A66" s="2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2"/>
      <c r="O66" s="39"/>
      <c r="P66" s="2"/>
      <c r="Q66" s="2"/>
      <c r="R66" s="126"/>
    </row>
    <row r="67" spans="1:18" s="12" customFormat="1" ht="23.25">
      <c r="A67" s="2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2"/>
      <c r="O67" s="39"/>
      <c r="P67" s="2"/>
      <c r="Q67" s="2"/>
      <c r="R67" s="126"/>
    </row>
    <row r="68" spans="1:18" s="12" customFormat="1" ht="23.25">
      <c r="A68" s="2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2"/>
      <c r="O68" s="39"/>
      <c r="P68" s="2"/>
      <c r="Q68" s="2"/>
      <c r="R68" s="126"/>
    </row>
    <row r="69" spans="1:31" s="63" customFormat="1" ht="27">
      <c r="A69" s="196" t="s">
        <v>44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U69" s="47"/>
      <c r="V69" s="47"/>
      <c r="W69" s="47"/>
      <c r="X69" s="47"/>
      <c r="Y69" s="47"/>
      <c r="Z69" s="47"/>
      <c r="AA69" s="47"/>
      <c r="AB69" s="47"/>
      <c r="AC69" s="47"/>
      <c r="AD69" s="12"/>
      <c r="AE69" s="12"/>
    </row>
    <row r="70" spans="1:31" s="63" customFormat="1" ht="21" customHeight="1">
      <c r="A70" s="196" t="s">
        <v>550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U70" s="47"/>
      <c r="V70" s="47"/>
      <c r="W70" s="47"/>
      <c r="X70" s="47"/>
      <c r="Y70" s="47"/>
      <c r="Z70" s="47"/>
      <c r="AA70" s="47"/>
      <c r="AB70" s="47"/>
      <c r="AC70" s="47"/>
      <c r="AD70" s="12"/>
      <c r="AE70" s="12"/>
    </row>
    <row r="71" spans="1:31" s="63" customFormat="1" ht="21" customHeight="1">
      <c r="A71" s="192" t="s">
        <v>22</v>
      </c>
      <c r="B71" s="192" t="s">
        <v>0</v>
      </c>
      <c r="C71" s="192" t="s">
        <v>32</v>
      </c>
      <c r="D71" s="192" t="s">
        <v>29</v>
      </c>
      <c r="E71" s="191" t="s">
        <v>17</v>
      </c>
      <c r="F71" s="191"/>
      <c r="G71" s="191"/>
      <c r="H71" s="191"/>
      <c r="I71" s="191"/>
      <c r="J71" s="191"/>
      <c r="K71" s="191"/>
      <c r="L71" s="191"/>
      <c r="M71" s="15" t="s">
        <v>16</v>
      </c>
      <c r="N71" s="186" t="s">
        <v>20</v>
      </c>
      <c r="O71" s="190" t="s">
        <v>21</v>
      </c>
      <c r="P71" s="68"/>
      <c r="Q71" s="68"/>
      <c r="R71" s="198" t="s">
        <v>3</v>
      </c>
      <c r="U71" s="12"/>
      <c r="V71" s="12"/>
      <c r="W71" s="12"/>
      <c r="X71" s="12"/>
      <c r="Y71" s="12"/>
      <c r="Z71" s="12"/>
      <c r="AA71" s="12"/>
      <c r="AB71" s="12"/>
      <c r="AC71" s="47"/>
      <c r="AD71" s="12"/>
      <c r="AE71" s="12"/>
    </row>
    <row r="72" spans="1:31" s="63" customFormat="1" ht="23.25">
      <c r="A72" s="192"/>
      <c r="B72" s="192"/>
      <c r="C72" s="192"/>
      <c r="D72" s="192"/>
      <c r="E72" s="15">
        <v>0</v>
      </c>
      <c r="F72" s="15">
        <v>1</v>
      </c>
      <c r="G72" s="15">
        <v>1.5</v>
      </c>
      <c r="H72" s="15">
        <v>2</v>
      </c>
      <c r="I72" s="15">
        <v>2.5</v>
      </c>
      <c r="J72" s="15">
        <v>3</v>
      </c>
      <c r="K72" s="15">
        <v>3.5</v>
      </c>
      <c r="L72" s="15">
        <v>4</v>
      </c>
      <c r="M72" s="15" t="s">
        <v>19</v>
      </c>
      <c r="N72" s="186"/>
      <c r="O72" s="190"/>
      <c r="P72" s="69" t="s">
        <v>1</v>
      </c>
      <c r="Q72" s="69" t="s">
        <v>2</v>
      </c>
      <c r="R72" s="198"/>
      <c r="U72" s="12"/>
      <c r="V72" s="12"/>
      <c r="W72" s="12"/>
      <c r="X72" s="12"/>
      <c r="Y72" s="12"/>
      <c r="Z72" s="12"/>
      <c r="AA72" s="12"/>
      <c r="AB72" s="12"/>
      <c r="AC72" s="47"/>
      <c r="AD72" s="12"/>
      <c r="AE72" s="12"/>
    </row>
    <row r="73" spans="1:31" s="63" customFormat="1" ht="19.5" customHeight="1">
      <c r="A73" s="15" t="s">
        <v>26</v>
      </c>
      <c r="B73" s="72" t="s">
        <v>256</v>
      </c>
      <c r="C73" s="15" t="s">
        <v>257</v>
      </c>
      <c r="D73" s="15" t="s">
        <v>30</v>
      </c>
      <c r="E73" s="28">
        <v>0</v>
      </c>
      <c r="F73" s="28">
        <v>2</v>
      </c>
      <c r="G73" s="28">
        <v>0</v>
      </c>
      <c r="H73" s="28">
        <v>0</v>
      </c>
      <c r="I73" s="28">
        <v>2</v>
      </c>
      <c r="J73" s="28">
        <v>3</v>
      </c>
      <c r="K73" s="28">
        <v>8</v>
      </c>
      <c r="L73" s="28">
        <v>14</v>
      </c>
      <c r="M73" s="15">
        <f aca="true" t="shared" si="25" ref="M73:M91">SUM(E73:L73)</f>
        <v>29</v>
      </c>
      <c r="N73" s="19">
        <f aca="true" t="shared" si="26" ref="N73:N91">((4*L73)+(3.5*K73)+(3*J73)+(2.5*I73)+(2*H73)+(1.5*G73)+(F73))/M73</f>
        <v>3.4482758620689653</v>
      </c>
      <c r="O73" s="40">
        <f aca="true" t="shared" si="27" ref="O73:O91">SQRT((16*L73+12.25*K73+9*J73+6.25*I73+4*H73+2.25*G73+F73)/M73-(N73^2))</f>
        <v>0.8024190536703532</v>
      </c>
      <c r="P73" s="28">
        <v>0</v>
      </c>
      <c r="Q73" s="28">
        <v>0</v>
      </c>
      <c r="R73" s="123" t="s">
        <v>562</v>
      </c>
      <c r="U73" s="12"/>
      <c r="V73" s="12"/>
      <c r="W73" s="12"/>
      <c r="X73" s="12"/>
      <c r="Y73" s="12"/>
      <c r="Z73" s="12"/>
      <c r="AA73" s="12"/>
      <c r="AB73" s="12"/>
      <c r="AC73" s="47"/>
      <c r="AD73" s="12"/>
      <c r="AE73" s="12"/>
    </row>
    <row r="74" spans="1:31" s="63" customFormat="1" ht="23.25">
      <c r="A74" s="16"/>
      <c r="B74" s="72" t="s">
        <v>341</v>
      </c>
      <c r="C74" s="15" t="s">
        <v>258</v>
      </c>
      <c r="D74" s="15" t="s">
        <v>30</v>
      </c>
      <c r="E74" s="28">
        <v>0</v>
      </c>
      <c r="F74" s="28">
        <v>0</v>
      </c>
      <c r="G74" s="28">
        <v>0</v>
      </c>
      <c r="H74" s="28">
        <v>0</v>
      </c>
      <c r="I74" s="28">
        <v>1</v>
      </c>
      <c r="J74" s="28">
        <v>1</v>
      </c>
      <c r="K74" s="28">
        <v>5</v>
      </c>
      <c r="L74" s="28">
        <v>22</v>
      </c>
      <c r="M74" s="15">
        <f t="shared" si="25"/>
        <v>29</v>
      </c>
      <c r="N74" s="19">
        <f t="shared" si="26"/>
        <v>3.8275862068965516</v>
      </c>
      <c r="O74" s="40">
        <f t="shared" si="27"/>
        <v>0.3541834238650727</v>
      </c>
      <c r="P74" s="28">
        <v>0</v>
      </c>
      <c r="Q74" s="28">
        <v>0</v>
      </c>
      <c r="R74" s="123" t="s">
        <v>563</v>
      </c>
      <c r="U74" s="12"/>
      <c r="V74" s="12"/>
      <c r="W74" s="12"/>
      <c r="X74" s="12"/>
      <c r="Y74" s="12"/>
      <c r="Z74" s="12"/>
      <c r="AA74" s="12"/>
      <c r="AB74" s="12"/>
      <c r="AC74" s="47"/>
      <c r="AD74" s="12"/>
      <c r="AE74" s="12"/>
    </row>
    <row r="75" spans="1:18" s="63" customFormat="1" ht="23.25">
      <c r="A75" s="20"/>
      <c r="B75" s="72" t="s">
        <v>111</v>
      </c>
      <c r="C75" s="15" t="s">
        <v>259</v>
      </c>
      <c r="D75" s="15" t="s">
        <v>30</v>
      </c>
      <c r="E75" s="28">
        <v>0</v>
      </c>
      <c r="F75" s="28">
        <v>0</v>
      </c>
      <c r="G75" s="28">
        <v>1</v>
      </c>
      <c r="H75" s="28">
        <v>0</v>
      </c>
      <c r="I75" s="28">
        <v>2</v>
      </c>
      <c r="J75" s="28">
        <v>8</v>
      </c>
      <c r="K75" s="28">
        <v>1</v>
      </c>
      <c r="L75" s="28">
        <v>17</v>
      </c>
      <c r="M75" s="15">
        <f t="shared" si="25"/>
        <v>29</v>
      </c>
      <c r="N75" s="19">
        <f t="shared" si="26"/>
        <v>3.5172413793103448</v>
      </c>
      <c r="O75" s="40">
        <f t="shared" si="27"/>
        <v>0.6497049545316119</v>
      </c>
      <c r="P75" s="28">
        <v>0</v>
      </c>
      <c r="Q75" s="28">
        <v>0</v>
      </c>
      <c r="R75" s="123" t="s">
        <v>562</v>
      </c>
    </row>
    <row r="76" spans="1:18" s="63" customFormat="1" ht="21" customHeight="1">
      <c r="A76" s="20"/>
      <c r="B76" s="72" t="s">
        <v>5</v>
      </c>
      <c r="C76" s="15" t="s">
        <v>210</v>
      </c>
      <c r="D76" s="15" t="s">
        <v>31</v>
      </c>
      <c r="E76" s="28">
        <v>5</v>
      </c>
      <c r="F76" s="28">
        <v>5</v>
      </c>
      <c r="G76" s="28">
        <v>6</v>
      </c>
      <c r="H76" s="28">
        <v>7</v>
      </c>
      <c r="I76" s="28">
        <v>11</v>
      </c>
      <c r="J76" s="28">
        <v>15</v>
      </c>
      <c r="K76" s="28">
        <v>9</v>
      </c>
      <c r="L76" s="28">
        <v>10</v>
      </c>
      <c r="M76" s="15">
        <f t="shared" si="25"/>
        <v>68</v>
      </c>
      <c r="N76" s="19">
        <f t="shared" si="26"/>
        <v>2.5294117647058822</v>
      </c>
      <c r="O76" s="40">
        <f t="shared" si="27"/>
        <v>1.1209317058917359</v>
      </c>
      <c r="P76" s="28">
        <v>0</v>
      </c>
      <c r="Q76" s="28">
        <v>0</v>
      </c>
      <c r="R76" s="123" t="s">
        <v>562</v>
      </c>
    </row>
    <row r="77" spans="1:18" s="63" customFormat="1" ht="23.25">
      <c r="A77" s="20" t="s">
        <v>18</v>
      </c>
      <c r="B77" s="72" t="s">
        <v>87</v>
      </c>
      <c r="C77" s="15" t="s">
        <v>211</v>
      </c>
      <c r="D77" s="15" t="s">
        <v>31</v>
      </c>
      <c r="E77" s="28">
        <v>13</v>
      </c>
      <c r="F77" s="28">
        <v>26</v>
      </c>
      <c r="G77" s="28">
        <v>25</v>
      </c>
      <c r="H77" s="28">
        <v>16</v>
      </c>
      <c r="I77" s="28">
        <v>12</v>
      </c>
      <c r="J77" s="28">
        <v>6</v>
      </c>
      <c r="K77" s="28">
        <v>5</v>
      </c>
      <c r="L77" s="28">
        <v>4</v>
      </c>
      <c r="M77" s="15">
        <f>SUM(E77:L77)</f>
        <v>107</v>
      </c>
      <c r="N77" s="19">
        <f>((4*L77)+(3.5*K77)+(3*J77)+(2.5*I77)+(2*H77)+(1.5*G77)+(F77))/M77</f>
        <v>1.6542056074766356</v>
      </c>
      <c r="O77" s="40">
        <f t="shared" si="27"/>
        <v>1.003291813182218</v>
      </c>
      <c r="P77" s="28">
        <v>0</v>
      </c>
      <c r="Q77" s="28">
        <v>0</v>
      </c>
      <c r="R77" s="123" t="s">
        <v>563</v>
      </c>
    </row>
    <row r="78" spans="1:18" s="63" customFormat="1" ht="21" customHeight="1">
      <c r="A78" s="20"/>
      <c r="B78" s="72" t="s">
        <v>621</v>
      </c>
      <c r="C78" s="15" t="s">
        <v>35</v>
      </c>
      <c r="D78" s="15" t="s">
        <v>31</v>
      </c>
      <c r="E78" s="28">
        <v>39</v>
      </c>
      <c r="F78" s="28">
        <v>90</v>
      </c>
      <c r="G78" s="28">
        <v>60</v>
      </c>
      <c r="H78" s="28">
        <v>64</v>
      </c>
      <c r="I78" s="28">
        <v>49</v>
      </c>
      <c r="J78" s="28">
        <v>31</v>
      </c>
      <c r="K78" s="28">
        <v>25</v>
      </c>
      <c r="L78" s="28">
        <v>96</v>
      </c>
      <c r="M78" s="15">
        <f t="shared" si="25"/>
        <v>454</v>
      </c>
      <c r="N78" s="19">
        <f t="shared" si="26"/>
        <v>2.1916299559471364</v>
      </c>
      <c r="O78" s="40">
        <f t="shared" si="27"/>
        <v>1.2661539406381008</v>
      </c>
      <c r="P78" s="28">
        <v>0</v>
      </c>
      <c r="Q78" s="28">
        <v>0</v>
      </c>
      <c r="R78" s="123" t="s">
        <v>562</v>
      </c>
    </row>
    <row r="79" spans="1:18" s="63" customFormat="1" ht="23.25">
      <c r="A79" s="20"/>
      <c r="B79" s="72" t="s">
        <v>622</v>
      </c>
      <c r="C79" s="15" t="s">
        <v>35</v>
      </c>
      <c r="D79" s="15" t="s">
        <v>31</v>
      </c>
      <c r="E79" s="28">
        <v>37</v>
      </c>
      <c r="F79" s="28">
        <v>70</v>
      </c>
      <c r="G79" s="28">
        <v>74</v>
      </c>
      <c r="H79" s="28">
        <v>67</v>
      </c>
      <c r="I79" s="28">
        <v>70</v>
      </c>
      <c r="J79" s="28">
        <v>39</v>
      </c>
      <c r="K79" s="28">
        <v>25</v>
      </c>
      <c r="L79" s="28">
        <v>32</v>
      </c>
      <c r="M79" s="15">
        <f t="shared" si="25"/>
        <v>414</v>
      </c>
      <c r="N79" s="19">
        <f t="shared" si="26"/>
        <v>1.9867149758454106</v>
      </c>
      <c r="O79" s="40">
        <f t="shared" si="27"/>
        <v>1.0735927001945336</v>
      </c>
      <c r="P79" s="28">
        <v>0</v>
      </c>
      <c r="Q79" s="28">
        <v>1</v>
      </c>
      <c r="R79" s="123" t="s">
        <v>563</v>
      </c>
    </row>
    <row r="80" spans="1:28" s="63" customFormat="1" ht="22.5" customHeight="1">
      <c r="A80" s="20" t="s">
        <v>18</v>
      </c>
      <c r="B80" s="15" t="s">
        <v>6</v>
      </c>
      <c r="C80" s="15" t="s">
        <v>255</v>
      </c>
      <c r="D80" s="15" t="s">
        <v>30</v>
      </c>
      <c r="E80" s="28">
        <v>34</v>
      </c>
      <c r="F80" s="28">
        <v>129</v>
      </c>
      <c r="G80" s="28">
        <v>64</v>
      </c>
      <c r="H80" s="28">
        <v>75</v>
      </c>
      <c r="I80" s="28">
        <v>48</v>
      </c>
      <c r="J80" s="28">
        <v>21</v>
      </c>
      <c r="K80" s="28">
        <v>11</v>
      </c>
      <c r="L80" s="28">
        <v>4</v>
      </c>
      <c r="M80" s="15">
        <f t="shared" si="25"/>
        <v>386</v>
      </c>
      <c r="N80" s="19">
        <f t="shared" si="26"/>
        <v>1.5867875647668395</v>
      </c>
      <c r="O80" s="40">
        <f t="shared" si="27"/>
        <v>0.8650415794318113</v>
      </c>
      <c r="P80" s="28">
        <v>0</v>
      </c>
      <c r="Q80" s="28">
        <v>0</v>
      </c>
      <c r="R80" s="123" t="s">
        <v>562</v>
      </c>
      <c r="T80" s="12"/>
      <c r="U80" s="12"/>
      <c r="V80" s="12"/>
      <c r="W80" s="12"/>
      <c r="X80" s="12"/>
      <c r="Y80" s="12"/>
      <c r="Z80" s="12"/>
      <c r="AA80" s="12"/>
      <c r="AB80" s="47"/>
    </row>
    <row r="81" spans="1:18" s="65" customFormat="1" ht="23.25" customHeight="1">
      <c r="A81" s="20"/>
      <c r="B81" s="72" t="s">
        <v>88</v>
      </c>
      <c r="C81" s="15" t="s">
        <v>260</v>
      </c>
      <c r="D81" s="15" t="s">
        <v>30</v>
      </c>
      <c r="E81" s="28">
        <v>45</v>
      </c>
      <c r="F81" s="28">
        <v>52</v>
      </c>
      <c r="G81" s="28">
        <v>64</v>
      </c>
      <c r="H81" s="28">
        <v>80</v>
      </c>
      <c r="I81" s="28">
        <v>78</v>
      </c>
      <c r="J81" s="28">
        <v>29</v>
      </c>
      <c r="K81" s="28">
        <v>15</v>
      </c>
      <c r="L81" s="28">
        <v>22</v>
      </c>
      <c r="M81" s="15">
        <f>SUM(E81:L81)</f>
        <v>385</v>
      </c>
      <c r="N81" s="19">
        <f>((4*L81)+(3.5*K81)+(3*J81)+(2.5*I81)+(2*H81)+(1.5*G81)+(F81))/M81</f>
        <v>1.8974025974025974</v>
      </c>
      <c r="O81" s="40">
        <f t="shared" si="27"/>
        <v>1.0372258236969913</v>
      </c>
      <c r="P81" s="28">
        <v>0</v>
      </c>
      <c r="Q81" s="28">
        <v>1</v>
      </c>
      <c r="R81" s="123" t="s">
        <v>563</v>
      </c>
    </row>
    <row r="82" spans="1:18" s="65" customFormat="1" ht="23.25" customHeight="1">
      <c r="A82" s="20"/>
      <c r="B82" s="72" t="s">
        <v>109</v>
      </c>
      <c r="C82" s="15" t="s">
        <v>36</v>
      </c>
      <c r="D82" s="15" t="s">
        <v>30</v>
      </c>
      <c r="E82" s="28">
        <v>0</v>
      </c>
      <c r="F82" s="28">
        <v>1</v>
      </c>
      <c r="G82" s="28">
        <v>1</v>
      </c>
      <c r="H82" s="28">
        <v>2</v>
      </c>
      <c r="I82" s="28">
        <v>4</v>
      </c>
      <c r="J82" s="28">
        <v>4</v>
      </c>
      <c r="K82" s="28">
        <v>2</v>
      </c>
      <c r="L82" s="28">
        <v>15</v>
      </c>
      <c r="M82" s="15">
        <f>SUM(E82:L82)</f>
        <v>29</v>
      </c>
      <c r="N82" s="19">
        <f>((4*L82)+(3.5*K82)+(3*J82)+(2.5*I82)+(2*H82)+(1.5*G82)+(F82))/M82</f>
        <v>3.293103448275862</v>
      </c>
      <c r="O82" s="40">
        <f t="shared" si="27"/>
        <v>0.8760928286836206</v>
      </c>
      <c r="P82" s="28">
        <v>0</v>
      </c>
      <c r="Q82" s="28">
        <v>0</v>
      </c>
      <c r="R82" s="123" t="s">
        <v>562</v>
      </c>
    </row>
    <row r="83" spans="1:18" s="65" customFormat="1" ht="23.25" customHeight="1">
      <c r="A83" s="18"/>
      <c r="B83" s="72" t="s">
        <v>110</v>
      </c>
      <c r="C83" s="15" t="s">
        <v>36</v>
      </c>
      <c r="D83" s="15" t="s">
        <v>30</v>
      </c>
      <c r="E83" s="28">
        <v>0</v>
      </c>
      <c r="F83" s="28">
        <v>2</v>
      </c>
      <c r="G83" s="28">
        <v>0</v>
      </c>
      <c r="H83" s="28">
        <v>2</v>
      </c>
      <c r="I83" s="28">
        <v>3</v>
      </c>
      <c r="J83" s="28">
        <v>3</v>
      </c>
      <c r="K83" s="28">
        <v>8</v>
      </c>
      <c r="L83" s="28">
        <v>11</v>
      </c>
      <c r="M83" s="15">
        <f>SUM(E83:L83)</f>
        <v>29</v>
      </c>
      <c r="N83" s="19">
        <f>((4*L83)+(3.5*K83)+(3*J83)+(2.5*I83)+(2*H83)+(1.5*G83)+(F83))/M83</f>
        <v>3.2586206896551726</v>
      </c>
      <c r="O83" s="40">
        <f t="shared" si="27"/>
        <v>0.867225954479951</v>
      </c>
      <c r="P83" s="28">
        <v>0</v>
      </c>
      <c r="Q83" s="28">
        <v>0</v>
      </c>
      <c r="R83" s="123" t="s">
        <v>563</v>
      </c>
    </row>
    <row r="84" spans="1:18" s="65" customFormat="1" ht="27">
      <c r="A84" s="15" t="s">
        <v>27</v>
      </c>
      <c r="B84" s="15" t="s">
        <v>345</v>
      </c>
      <c r="C84" s="15" t="s">
        <v>305</v>
      </c>
      <c r="D84" s="15" t="s">
        <v>30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23</v>
      </c>
      <c r="M84" s="15">
        <f t="shared" si="25"/>
        <v>24</v>
      </c>
      <c r="N84" s="19">
        <f t="shared" si="26"/>
        <v>3.9791666666666665</v>
      </c>
      <c r="O84" s="40">
        <f t="shared" si="27"/>
        <v>0.09991315673568363</v>
      </c>
      <c r="P84" s="28">
        <v>0</v>
      </c>
      <c r="Q84" s="28">
        <v>0</v>
      </c>
      <c r="R84" s="123" t="s">
        <v>564</v>
      </c>
    </row>
    <row r="85" spans="1:18" s="63" customFormat="1" ht="23.25">
      <c r="A85" s="20"/>
      <c r="B85" s="15" t="s">
        <v>346</v>
      </c>
      <c r="C85" s="15" t="s">
        <v>347</v>
      </c>
      <c r="D85" s="15" t="s">
        <v>30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2</v>
      </c>
      <c r="L85" s="28">
        <v>22</v>
      </c>
      <c r="M85" s="15">
        <f t="shared" si="25"/>
        <v>24</v>
      </c>
      <c r="N85" s="19">
        <f t="shared" si="26"/>
        <v>3.9583333333333335</v>
      </c>
      <c r="O85" s="40">
        <f t="shared" si="27"/>
        <v>0.1381926995981388</v>
      </c>
      <c r="P85" s="28">
        <v>0</v>
      </c>
      <c r="Q85" s="28">
        <v>0</v>
      </c>
      <c r="R85" s="123" t="s">
        <v>565</v>
      </c>
    </row>
    <row r="86" spans="1:18" s="63" customFormat="1" ht="23.25">
      <c r="A86" s="20"/>
      <c r="B86" s="15" t="s">
        <v>12</v>
      </c>
      <c r="C86" s="15" t="s">
        <v>218</v>
      </c>
      <c r="D86" s="15" t="s">
        <v>31</v>
      </c>
      <c r="E86" s="28">
        <v>9</v>
      </c>
      <c r="F86" s="28">
        <v>55</v>
      </c>
      <c r="G86" s="28">
        <v>66</v>
      </c>
      <c r="H86" s="28">
        <v>89</v>
      </c>
      <c r="I86" s="28">
        <v>69</v>
      </c>
      <c r="J86" s="28">
        <v>60</v>
      </c>
      <c r="K86" s="28">
        <v>39</v>
      </c>
      <c r="L86" s="28">
        <v>50</v>
      </c>
      <c r="M86" s="15">
        <f t="shared" si="25"/>
        <v>437</v>
      </c>
      <c r="N86" s="19">
        <f t="shared" si="26"/>
        <v>2.336384439359268</v>
      </c>
      <c r="O86" s="40">
        <f t="shared" si="27"/>
        <v>0.9839111783578102</v>
      </c>
      <c r="P86" s="28">
        <v>1</v>
      </c>
      <c r="Q86" s="28">
        <v>0</v>
      </c>
      <c r="R86" s="123" t="s">
        <v>564</v>
      </c>
    </row>
    <row r="87" spans="1:28" s="63" customFormat="1" ht="23.25">
      <c r="A87" s="20"/>
      <c r="B87" s="15" t="s">
        <v>112</v>
      </c>
      <c r="C87" s="15" t="s">
        <v>219</v>
      </c>
      <c r="D87" s="15" t="s">
        <v>30</v>
      </c>
      <c r="E87" s="28">
        <v>25</v>
      </c>
      <c r="F87" s="28">
        <v>40</v>
      </c>
      <c r="G87" s="28">
        <v>81</v>
      </c>
      <c r="H87" s="28">
        <v>90</v>
      </c>
      <c r="I87" s="28">
        <v>62</v>
      </c>
      <c r="J87" s="28">
        <v>57</v>
      </c>
      <c r="K87" s="28">
        <v>44</v>
      </c>
      <c r="L87" s="28">
        <v>37</v>
      </c>
      <c r="M87" s="15">
        <f t="shared" si="25"/>
        <v>436</v>
      </c>
      <c r="N87" s="19">
        <f t="shared" si="26"/>
        <v>2.2236238532110093</v>
      </c>
      <c r="O87" s="40">
        <f t="shared" si="27"/>
        <v>1.024859214220328</v>
      </c>
      <c r="P87" s="28">
        <v>2</v>
      </c>
      <c r="Q87" s="28">
        <v>0</v>
      </c>
      <c r="R87" s="123" t="s">
        <v>565</v>
      </c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63" customFormat="1" ht="23.25">
      <c r="A88" s="20"/>
      <c r="B88" s="15" t="s">
        <v>13</v>
      </c>
      <c r="C88" s="15" t="s">
        <v>286</v>
      </c>
      <c r="D88" s="15" t="s">
        <v>30</v>
      </c>
      <c r="E88" s="28">
        <v>6</v>
      </c>
      <c r="F88" s="28">
        <v>34</v>
      </c>
      <c r="G88" s="28">
        <v>60</v>
      </c>
      <c r="H88" s="28">
        <v>65</v>
      </c>
      <c r="I88" s="28">
        <v>55</v>
      </c>
      <c r="J88" s="28">
        <v>50</v>
      </c>
      <c r="K88" s="28">
        <v>29</v>
      </c>
      <c r="L88" s="28">
        <v>22</v>
      </c>
      <c r="M88" s="15">
        <f t="shared" si="25"/>
        <v>321</v>
      </c>
      <c r="N88" s="19">
        <f t="shared" si="26"/>
        <v>2.277258566978193</v>
      </c>
      <c r="O88" s="40">
        <f t="shared" si="27"/>
        <v>0.9091504156708378</v>
      </c>
      <c r="P88" s="28">
        <v>0</v>
      </c>
      <c r="Q88" s="28">
        <v>0</v>
      </c>
      <c r="R88" s="123" t="s">
        <v>564</v>
      </c>
      <c r="T88" s="47"/>
      <c r="U88" s="47"/>
      <c r="V88" s="47"/>
      <c r="W88" s="47"/>
      <c r="X88" s="47"/>
      <c r="Y88" s="47"/>
      <c r="Z88" s="47"/>
      <c r="AA88" s="47"/>
      <c r="AB88" s="47"/>
    </row>
    <row r="89" spans="1:28" s="63" customFormat="1" ht="23.25">
      <c r="A89" s="20"/>
      <c r="B89" s="16" t="s">
        <v>113</v>
      </c>
      <c r="C89" s="16" t="s">
        <v>287</v>
      </c>
      <c r="D89" s="16" t="s">
        <v>30</v>
      </c>
      <c r="E89" s="28">
        <v>22</v>
      </c>
      <c r="F89" s="28">
        <v>39</v>
      </c>
      <c r="G89" s="28">
        <v>71</v>
      </c>
      <c r="H89" s="28">
        <v>57</v>
      </c>
      <c r="I89" s="28">
        <v>29</v>
      </c>
      <c r="J89" s="28">
        <v>27</v>
      </c>
      <c r="K89" s="28">
        <v>35</v>
      </c>
      <c r="L89" s="28">
        <v>41</v>
      </c>
      <c r="M89" s="15">
        <f t="shared" si="25"/>
        <v>321</v>
      </c>
      <c r="N89" s="19">
        <f t="shared" si="26"/>
        <v>2.1791277258566977</v>
      </c>
      <c r="O89" s="40">
        <f t="shared" si="27"/>
        <v>1.1321555485790449</v>
      </c>
      <c r="P89" s="79">
        <v>0</v>
      </c>
      <c r="Q89" s="79">
        <v>0</v>
      </c>
      <c r="R89" s="123" t="s">
        <v>565</v>
      </c>
      <c r="T89" s="47"/>
      <c r="U89" s="47"/>
      <c r="V89" s="47"/>
      <c r="W89" s="47"/>
      <c r="X89" s="47"/>
      <c r="Y89" s="47"/>
      <c r="Z89" s="47"/>
      <c r="AA89" s="47"/>
      <c r="AB89" s="47"/>
    </row>
    <row r="90" spans="1:28" s="63" customFormat="1" ht="23.25">
      <c r="A90" s="20"/>
      <c r="B90" s="16" t="s">
        <v>181</v>
      </c>
      <c r="C90" s="15" t="s">
        <v>36</v>
      </c>
      <c r="D90" s="16" t="s">
        <v>31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5</v>
      </c>
      <c r="K90" s="28">
        <v>6</v>
      </c>
      <c r="L90" s="28">
        <v>13</v>
      </c>
      <c r="M90" s="15">
        <f t="shared" si="25"/>
        <v>24</v>
      </c>
      <c r="N90" s="19">
        <f t="shared" si="26"/>
        <v>3.6666666666666665</v>
      </c>
      <c r="O90" s="40">
        <f t="shared" si="27"/>
        <v>0.39965262694272785</v>
      </c>
      <c r="P90" s="79">
        <v>0</v>
      </c>
      <c r="Q90" s="79">
        <v>0</v>
      </c>
      <c r="R90" s="123" t="s">
        <v>564</v>
      </c>
      <c r="T90" s="47"/>
      <c r="U90" s="47"/>
      <c r="V90" s="47"/>
      <c r="W90" s="47"/>
      <c r="X90" s="47"/>
      <c r="Y90" s="47"/>
      <c r="Z90" s="47"/>
      <c r="AA90" s="47"/>
      <c r="AB90" s="47"/>
    </row>
    <row r="91" spans="1:28" s="63" customFormat="1" ht="23.25">
      <c r="A91" s="18"/>
      <c r="B91" s="15" t="s">
        <v>182</v>
      </c>
      <c r="C91" s="15" t="s">
        <v>36</v>
      </c>
      <c r="D91" s="15" t="s">
        <v>30</v>
      </c>
      <c r="E91" s="28">
        <v>0</v>
      </c>
      <c r="F91" s="28">
        <v>0</v>
      </c>
      <c r="G91" s="28">
        <v>0</v>
      </c>
      <c r="H91" s="28">
        <v>1</v>
      </c>
      <c r="I91" s="28">
        <v>1</v>
      </c>
      <c r="J91" s="28">
        <v>3</v>
      </c>
      <c r="K91" s="28">
        <v>10</v>
      </c>
      <c r="L91" s="28">
        <v>9</v>
      </c>
      <c r="M91" s="15">
        <f t="shared" si="25"/>
        <v>24</v>
      </c>
      <c r="N91" s="19">
        <f t="shared" si="26"/>
        <v>3.5208333333333335</v>
      </c>
      <c r="O91" s="40">
        <f t="shared" si="27"/>
        <v>0.509884927105016</v>
      </c>
      <c r="P91" s="28">
        <v>0</v>
      </c>
      <c r="Q91" s="28">
        <v>0</v>
      </c>
      <c r="R91" s="123" t="s">
        <v>565</v>
      </c>
      <c r="T91" s="47"/>
      <c r="U91" s="47"/>
      <c r="V91" s="47"/>
      <c r="W91" s="47"/>
      <c r="X91" s="47"/>
      <c r="Y91" s="47"/>
      <c r="Z91" s="47"/>
      <c r="AA91" s="47"/>
      <c r="AB91" s="47"/>
    </row>
    <row r="92" spans="1:28" s="63" customFormat="1" ht="23.25">
      <c r="A92" s="43"/>
      <c r="B92" s="43"/>
      <c r="C92" s="43"/>
      <c r="D92" s="43"/>
      <c r="E92" s="103"/>
      <c r="F92" s="103"/>
      <c r="G92" s="103"/>
      <c r="H92" s="103"/>
      <c r="I92" s="103"/>
      <c r="J92" s="103"/>
      <c r="K92" s="103"/>
      <c r="L92" s="103"/>
      <c r="M92" s="43"/>
      <c r="N92" s="59"/>
      <c r="O92" s="37"/>
      <c r="P92" s="103"/>
      <c r="Q92" s="103"/>
      <c r="R92" s="151"/>
      <c r="T92" s="47"/>
      <c r="U92" s="47"/>
      <c r="V92" s="47"/>
      <c r="W92" s="47"/>
      <c r="X92" s="47"/>
      <c r="Y92" s="47"/>
      <c r="Z92" s="64"/>
      <c r="AA92" s="47"/>
      <c r="AB92" s="47"/>
    </row>
    <row r="93" spans="1:18" s="43" customFormat="1" ht="27">
      <c r="A93" s="196" t="s">
        <v>44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</row>
    <row r="94" spans="1:256" ht="27">
      <c r="A94" s="196" t="s">
        <v>550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23.25">
      <c r="A95" s="192" t="s">
        <v>22</v>
      </c>
      <c r="B95" s="192" t="s">
        <v>0</v>
      </c>
      <c r="C95" s="192" t="s">
        <v>32</v>
      </c>
      <c r="D95" s="192" t="s">
        <v>29</v>
      </c>
      <c r="E95" s="191" t="s">
        <v>17</v>
      </c>
      <c r="F95" s="191"/>
      <c r="G95" s="191"/>
      <c r="H95" s="191"/>
      <c r="I95" s="191"/>
      <c r="J95" s="191"/>
      <c r="K95" s="191"/>
      <c r="L95" s="191"/>
      <c r="M95" s="16" t="s">
        <v>16</v>
      </c>
      <c r="N95" s="186" t="s">
        <v>20</v>
      </c>
      <c r="O95" s="190" t="s">
        <v>21</v>
      </c>
      <c r="P95" s="68"/>
      <c r="Q95" s="68"/>
      <c r="R95" s="198" t="s">
        <v>3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18" ht="23.25">
      <c r="A96" s="192"/>
      <c r="B96" s="192"/>
      <c r="C96" s="192"/>
      <c r="D96" s="192"/>
      <c r="E96" s="15">
        <v>0</v>
      </c>
      <c r="F96" s="15">
        <v>1</v>
      </c>
      <c r="G96" s="15">
        <v>1.5</v>
      </c>
      <c r="H96" s="15">
        <v>2</v>
      </c>
      <c r="I96" s="15">
        <v>2.5</v>
      </c>
      <c r="J96" s="15">
        <v>3</v>
      </c>
      <c r="K96" s="15">
        <v>3.5</v>
      </c>
      <c r="L96" s="15">
        <v>4</v>
      </c>
      <c r="M96" s="18" t="s">
        <v>19</v>
      </c>
      <c r="N96" s="186"/>
      <c r="O96" s="190"/>
      <c r="P96" s="69" t="s">
        <v>1</v>
      </c>
      <c r="Q96" s="69" t="s">
        <v>2</v>
      </c>
      <c r="R96" s="198"/>
    </row>
    <row r="97" spans="1:18" ht="23.25">
      <c r="A97" s="18" t="s">
        <v>28</v>
      </c>
      <c r="B97" s="18" t="s">
        <v>194</v>
      </c>
      <c r="C97" s="18" t="s">
        <v>237</v>
      </c>
      <c r="D97" s="18" t="s">
        <v>30</v>
      </c>
      <c r="E97" s="97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3</v>
      </c>
      <c r="M97" s="18">
        <f aca="true" t="shared" si="28" ref="M97:M102">SUM(E97:L97)</f>
        <v>3</v>
      </c>
      <c r="N97" s="50">
        <f aca="true" t="shared" si="29" ref="N97:N102">((4*L97)+(3.5*K97)+(3*J97)+(2.5*I97)+(2*H97)+(1.5*G97)+(F97))/M97</f>
        <v>4</v>
      </c>
      <c r="O97" s="98">
        <f aca="true" t="shared" si="30" ref="O97:O102">SQRT((16*L97+12.25*K97+9*J97+6.25*I97+4*H97+2.25*G97+F97)/M97-(N97^2))</f>
        <v>0</v>
      </c>
      <c r="P97" s="97">
        <v>0</v>
      </c>
      <c r="Q97" s="97">
        <v>0</v>
      </c>
      <c r="R97" s="127" t="s">
        <v>533</v>
      </c>
    </row>
    <row r="98" spans="1:18" ht="23.25">
      <c r="A98" s="16"/>
      <c r="B98" s="15" t="s">
        <v>193</v>
      </c>
      <c r="C98" s="15" t="s">
        <v>238</v>
      </c>
      <c r="D98" s="15" t="s">
        <v>31</v>
      </c>
      <c r="E98" s="28">
        <v>14</v>
      </c>
      <c r="F98" s="28">
        <v>30</v>
      </c>
      <c r="G98" s="28">
        <v>13</v>
      </c>
      <c r="H98" s="28">
        <v>18</v>
      </c>
      <c r="I98" s="28">
        <v>124</v>
      </c>
      <c r="J98" s="28">
        <v>95</v>
      </c>
      <c r="K98" s="28">
        <v>76</v>
      </c>
      <c r="L98" s="28">
        <v>138</v>
      </c>
      <c r="M98" s="15">
        <f t="shared" si="28"/>
        <v>508</v>
      </c>
      <c r="N98" s="19">
        <f t="shared" si="29"/>
        <v>2.949803149606299</v>
      </c>
      <c r="O98" s="40">
        <f t="shared" si="30"/>
        <v>0.9720199565315484</v>
      </c>
      <c r="P98" s="97">
        <v>2</v>
      </c>
      <c r="Q98" s="97">
        <v>0</v>
      </c>
      <c r="R98" s="123" t="s">
        <v>533</v>
      </c>
    </row>
    <row r="99" spans="1:18" ht="23.25">
      <c r="A99" s="20"/>
      <c r="B99" s="15" t="s">
        <v>195</v>
      </c>
      <c r="C99" s="15" t="s">
        <v>36</v>
      </c>
      <c r="D99" s="15" t="s">
        <v>30</v>
      </c>
      <c r="E99" s="97">
        <v>15</v>
      </c>
      <c r="F99" s="97">
        <v>34</v>
      </c>
      <c r="G99" s="97">
        <v>23</v>
      </c>
      <c r="H99" s="97">
        <v>87</v>
      </c>
      <c r="I99" s="97">
        <v>68</v>
      </c>
      <c r="J99" s="97">
        <v>53</v>
      </c>
      <c r="K99" s="97">
        <v>41</v>
      </c>
      <c r="L99" s="97">
        <v>93</v>
      </c>
      <c r="M99" s="15">
        <f t="shared" si="28"/>
        <v>414</v>
      </c>
      <c r="N99" s="19">
        <f t="shared" si="29"/>
        <v>2.6256038647342996</v>
      </c>
      <c r="O99" s="40">
        <f t="shared" si="30"/>
        <v>1.0677175518895816</v>
      </c>
      <c r="P99" s="97">
        <v>1</v>
      </c>
      <c r="Q99" s="97">
        <v>0</v>
      </c>
      <c r="R99" s="123" t="s">
        <v>533</v>
      </c>
    </row>
    <row r="100" spans="1:18" ht="23.25">
      <c r="A100" s="20"/>
      <c r="B100" s="15" t="s">
        <v>454</v>
      </c>
      <c r="C100" s="15" t="s">
        <v>36</v>
      </c>
      <c r="D100" s="15" t="s">
        <v>30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30</v>
      </c>
      <c r="M100" s="15">
        <f t="shared" si="28"/>
        <v>30</v>
      </c>
      <c r="N100" s="19">
        <f t="shared" si="29"/>
        <v>4</v>
      </c>
      <c r="O100" s="40">
        <f t="shared" si="30"/>
        <v>0</v>
      </c>
      <c r="P100" s="97">
        <v>0</v>
      </c>
      <c r="Q100" s="97">
        <v>0</v>
      </c>
      <c r="R100" s="123" t="s">
        <v>533</v>
      </c>
    </row>
    <row r="101" spans="1:18" ht="23.25">
      <c r="A101" s="20"/>
      <c r="B101" s="15" t="s">
        <v>306</v>
      </c>
      <c r="C101" s="15" t="s">
        <v>36</v>
      </c>
      <c r="D101" s="15" t="s">
        <v>31</v>
      </c>
      <c r="E101" s="97">
        <v>24</v>
      </c>
      <c r="F101" s="97">
        <v>30</v>
      </c>
      <c r="G101" s="97">
        <v>12</v>
      </c>
      <c r="H101" s="97">
        <v>70</v>
      </c>
      <c r="I101" s="97">
        <v>115</v>
      </c>
      <c r="J101" s="97">
        <v>70</v>
      </c>
      <c r="K101" s="97">
        <v>51</v>
      </c>
      <c r="L101" s="97">
        <v>139</v>
      </c>
      <c r="M101" s="15">
        <f>SUM(E101:L101)</f>
        <v>511</v>
      </c>
      <c r="N101" s="19">
        <f>((4*L101)+(3.5*K101)+(3*J101)+(2.5*I101)+(2*H101)+(1.5*G101)+(F101))/M101</f>
        <v>2.7788649706457926</v>
      </c>
      <c r="O101" s="40">
        <f>SQRT((16*L101+12.25*K101+9*J101+6.25*I101+4*H101+2.25*G101+F101)/M101-(N101^2))</f>
        <v>1.0731665215339328</v>
      </c>
      <c r="P101" s="97">
        <v>1</v>
      </c>
      <c r="Q101" s="97">
        <v>0</v>
      </c>
      <c r="R101" s="123" t="s">
        <v>534</v>
      </c>
    </row>
    <row r="102" spans="1:18" ht="23.25">
      <c r="A102" s="191" t="s">
        <v>41</v>
      </c>
      <c r="B102" s="191"/>
      <c r="C102" s="191"/>
      <c r="D102" s="191"/>
      <c r="E102" s="25">
        <f>SUM(E73:E91,E97:E101)</f>
        <v>288</v>
      </c>
      <c r="F102" s="25">
        <f aca="true" t="shared" si="31" ref="F102:L102">SUM(F73:F91,F97:F101)</f>
        <v>639</v>
      </c>
      <c r="G102" s="25">
        <f t="shared" si="31"/>
        <v>621</v>
      </c>
      <c r="H102" s="25">
        <f t="shared" si="31"/>
        <v>790</v>
      </c>
      <c r="I102" s="25">
        <f t="shared" si="31"/>
        <v>803</v>
      </c>
      <c r="J102" s="25">
        <f t="shared" si="31"/>
        <v>580</v>
      </c>
      <c r="K102" s="25">
        <f t="shared" si="31"/>
        <v>448</v>
      </c>
      <c r="L102" s="25">
        <f t="shared" si="31"/>
        <v>867</v>
      </c>
      <c r="M102" s="70">
        <f t="shared" si="28"/>
        <v>5036</v>
      </c>
      <c r="N102" s="19">
        <f t="shared" si="29"/>
        <v>2.369737887212073</v>
      </c>
      <c r="O102" s="40">
        <f t="shared" si="30"/>
        <v>1.1373634958124237</v>
      </c>
      <c r="P102" s="25">
        <f>SUM(P73:P91,P97:P101)</f>
        <v>7</v>
      </c>
      <c r="Q102" s="25">
        <f>SUM(Q73:Q91,Q97:Q101)</f>
        <v>2</v>
      </c>
      <c r="R102" s="128"/>
    </row>
    <row r="103" spans="1:18" ht="21.75">
      <c r="A103" s="191" t="s">
        <v>43</v>
      </c>
      <c r="B103" s="191"/>
      <c r="C103" s="191"/>
      <c r="D103" s="191"/>
      <c r="E103" s="19">
        <f aca="true" t="shared" si="32" ref="E103:L103">(E102*100)/$M102</f>
        <v>5.718824463860207</v>
      </c>
      <c r="F103" s="19">
        <f t="shared" si="32"/>
        <v>12.688641779189833</v>
      </c>
      <c r="G103" s="19">
        <f t="shared" si="32"/>
        <v>12.33121525019857</v>
      </c>
      <c r="H103" s="19">
        <f t="shared" si="32"/>
        <v>15.68705321683876</v>
      </c>
      <c r="I103" s="19">
        <f t="shared" si="32"/>
        <v>15.945194598888007</v>
      </c>
      <c r="J103" s="19">
        <f t="shared" si="32"/>
        <v>11.517077045274027</v>
      </c>
      <c r="K103" s="19">
        <f t="shared" si="32"/>
        <v>8.895949166004765</v>
      </c>
      <c r="L103" s="19">
        <f t="shared" si="32"/>
        <v>17.21604447974583</v>
      </c>
      <c r="M103" s="19">
        <f>((M102-(P102+Q102))*100)/$M102</f>
        <v>99.82128673550437</v>
      </c>
      <c r="N103" s="27" t="s">
        <v>18</v>
      </c>
      <c r="O103" s="38" t="s">
        <v>18</v>
      </c>
      <c r="P103" s="19">
        <f>(P102*100)/$M102</f>
        <v>0.13899920571882446</v>
      </c>
      <c r="Q103" s="19">
        <f>(Q102*100)/$M102</f>
        <v>0.03971405877680699</v>
      </c>
      <c r="R103" s="120"/>
    </row>
    <row r="104" spans="1:18" ht="23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9"/>
      <c r="P104" s="5"/>
      <c r="Q104" s="5"/>
      <c r="R104" s="121"/>
    </row>
    <row r="105" spans="1:18" ht="23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9"/>
      <c r="P105" s="5"/>
      <c r="Q105" s="5"/>
      <c r="R105" s="121"/>
    </row>
    <row r="152" ht="17.25" customHeight="1"/>
  </sheetData>
  <sheetProtection/>
  <mergeCells count="54">
    <mergeCell ref="A95:A96"/>
    <mergeCell ref="B95:B96"/>
    <mergeCell ref="O3:O4"/>
    <mergeCell ref="R3:R4"/>
    <mergeCell ref="O26:O27"/>
    <mergeCell ref="R26:R27"/>
    <mergeCell ref="C3:C4"/>
    <mergeCell ref="D3:D4"/>
    <mergeCell ref="E71:L71"/>
    <mergeCell ref="N71:N72"/>
    <mergeCell ref="A103:D103"/>
    <mergeCell ref="A71:A72"/>
    <mergeCell ref="B71:B72"/>
    <mergeCell ref="C71:C72"/>
    <mergeCell ref="D71:D72"/>
    <mergeCell ref="E95:L95"/>
    <mergeCell ref="A93:R93"/>
    <mergeCell ref="A94:R94"/>
    <mergeCell ref="A24:R24"/>
    <mergeCell ref="A25:R25"/>
    <mergeCell ref="R71:R72"/>
    <mergeCell ref="A102:D102"/>
    <mergeCell ref="O95:O96"/>
    <mergeCell ref="R95:R96"/>
    <mergeCell ref="C95:C96"/>
    <mergeCell ref="D95:D96"/>
    <mergeCell ref="O71:O72"/>
    <mergeCell ref="N95:N96"/>
    <mergeCell ref="A1:R1"/>
    <mergeCell ref="A2:R2"/>
    <mergeCell ref="A48:A49"/>
    <mergeCell ref="B48:B49"/>
    <mergeCell ref="C48:C49"/>
    <mergeCell ref="D48:D49"/>
    <mergeCell ref="A3:A4"/>
    <mergeCell ref="B3:B4"/>
    <mergeCell ref="E3:L3"/>
    <mergeCell ref="N3:N4"/>
    <mergeCell ref="A46:R46"/>
    <mergeCell ref="A47:R47"/>
    <mergeCell ref="A26:A27"/>
    <mergeCell ref="B26:B27"/>
    <mergeCell ref="O48:O49"/>
    <mergeCell ref="R48:R49"/>
    <mergeCell ref="E48:L48"/>
    <mergeCell ref="N48:N49"/>
    <mergeCell ref="A69:R69"/>
    <mergeCell ref="A70:R70"/>
    <mergeCell ref="C26:C27"/>
    <mergeCell ref="D26:D27"/>
    <mergeCell ref="E26:L26"/>
    <mergeCell ref="N26:N27"/>
    <mergeCell ref="A54:D54"/>
    <mergeCell ref="A55:D55"/>
  </mergeCells>
  <printOptions/>
  <pageMargins left="0.8" right="0.4" top="0.54" bottom="0.45" header="0.5" footer="0.3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9"/>
  <sheetViews>
    <sheetView zoomScalePageLayoutView="0" workbookViewId="0" topLeftCell="A151">
      <selection activeCell="F120" sqref="F120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  <col min="33" max="33" width="12.00390625" style="0" customWidth="1"/>
  </cols>
  <sheetData>
    <row r="1" spans="1:18" s="106" customFormat="1" ht="24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106" customFormat="1" ht="24.75" customHeight="1">
      <c r="A2" s="193" t="s">
        <v>549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17" customFormat="1" ht="21" customHeight="1">
      <c r="A3" s="192" t="s">
        <v>22</v>
      </c>
      <c r="B3" s="192" t="s">
        <v>0</v>
      </c>
      <c r="C3" s="192" t="s">
        <v>32</v>
      </c>
      <c r="D3" s="192" t="s">
        <v>29</v>
      </c>
      <c r="E3" s="191" t="s">
        <v>17</v>
      </c>
      <c r="F3" s="191"/>
      <c r="G3" s="191"/>
      <c r="H3" s="191"/>
      <c r="I3" s="191"/>
      <c r="J3" s="191"/>
      <c r="K3" s="191"/>
      <c r="L3" s="191"/>
      <c r="M3" s="16" t="s">
        <v>16</v>
      </c>
      <c r="N3" s="192" t="s">
        <v>20</v>
      </c>
      <c r="O3" s="199" t="s">
        <v>21</v>
      </c>
      <c r="P3" s="200" t="s">
        <v>1</v>
      </c>
      <c r="Q3" s="202" t="s">
        <v>2</v>
      </c>
      <c r="R3" s="192" t="s">
        <v>3</v>
      </c>
    </row>
    <row r="4" spans="1:32" s="17" customFormat="1" ht="19.5" customHeight="1">
      <c r="A4" s="192"/>
      <c r="B4" s="192"/>
      <c r="C4" s="192"/>
      <c r="D4" s="192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92"/>
      <c r="O4" s="199"/>
      <c r="P4" s="201"/>
      <c r="Q4" s="203"/>
      <c r="R4" s="192"/>
      <c r="V4" s="17">
        <v>0</v>
      </c>
      <c r="W4" s="17">
        <v>1</v>
      </c>
      <c r="X4" s="17">
        <v>1.5</v>
      </c>
      <c r="Y4" s="17">
        <v>2</v>
      </c>
      <c r="Z4" s="17">
        <v>2.5</v>
      </c>
      <c r="AA4" s="17">
        <v>3</v>
      </c>
      <c r="AB4" s="17">
        <v>3.5</v>
      </c>
      <c r="AC4" s="17">
        <v>4</v>
      </c>
      <c r="AD4" s="17" t="s">
        <v>41</v>
      </c>
      <c r="AE4" s="17" t="s">
        <v>1</v>
      </c>
      <c r="AF4" s="17" t="s">
        <v>2</v>
      </c>
    </row>
    <row r="5" spans="1:33" s="17" customFormat="1" ht="21.75">
      <c r="A5" s="15" t="s">
        <v>23</v>
      </c>
      <c r="B5" s="15" t="s">
        <v>72</v>
      </c>
      <c r="C5" s="15" t="s">
        <v>329</v>
      </c>
      <c r="D5" s="15" t="s">
        <v>31</v>
      </c>
      <c r="E5" s="15">
        <v>35</v>
      </c>
      <c r="F5" s="15">
        <v>28</v>
      </c>
      <c r="G5" s="15">
        <v>41</v>
      </c>
      <c r="H5" s="15">
        <v>113</v>
      </c>
      <c r="I5" s="15">
        <v>109</v>
      </c>
      <c r="J5" s="15">
        <v>123</v>
      </c>
      <c r="K5" s="15">
        <v>60</v>
      </c>
      <c r="L5" s="15">
        <v>45</v>
      </c>
      <c r="M5" s="15">
        <f aca="true" t="shared" si="0" ref="M5:M18">SUM(E5:L5)</f>
        <v>554</v>
      </c>
      <c r="N5" s="19">
        <f aca="true" t="shared" si="1" ref="N5:N18">((4*L5)+(3.5*K5)+(3*J5)+(2.5*I5)+(2*H5)+(1.5*G5)+(F5))/M5</f>
        <v>2.431407942238267</v>
      </c>
      <c r="O5" s="35">
        <f aca="true" t="shared" si="2" ref="O5:O18">SQRT((16*L5+12.25*K5+9*J5+6.25*I5+4*H5+2.25*G5+F5)/M5-(N5^2))</f>
        <v>0.9876434244929402</v>
      </c>
      <c r="P5" s="15">
        <v>0</v>
      </c>
      <c r="Q5" s="15">
        <v>0</v>
      </c>
      <c r="R5" s="15" t="s">
        <v>551</v>
      </c>
      <c r="U5" s="17" t="s">
        <v>23</v>
      </c>
      <c r="V5" s="17">
        <f>SUM(E5:E14)</f>
        <v>71</v>
      </c>
      <c r="W5" s="17">
        <f aca="true" t="shared" si="3" ref="W5:AC5">SUM(F5:F14)</f>
        <v>125</v>
      </c>
      <c r="X5" s="17">
        <f t="shared" si="3"/>
        <v>157</v>
      </c>
      <c r="Y5" s="17">
        <f t="shared" si="3"/>
        <v>471</v>
      </c>
      <c r="Z5" s="17">
        <f t="shared" si="3"/>
        <v>412</v>
      </c>
      <c r="AA5" s="17">
        <f t="shared" si="3"/>
        <v>562</v>
      </c>
      <c r="AB5" s="17">
        <f t="shared" si="3"/>
        <v>508</v>
      </c>
      <c r="AC5" s="17">
        <f t="shared" si="3"/>
        <v>1604</v>
      </c>
      <c r="AD5" s="17">
        <f aca="true" t="shared" si="4" ref="AD5:AD10">SUM(V5:AC5)</f>
        <v>3910</v>
      </c>
      <c r="AE5" s="51">
        <f>SUM(P5:P14)</f>
        <v>2</v>
      </c>
      <c r="AF5" s="51">
        <f>SUM(Q5:Q14)</f>
        <v>0</v>
      </c>
      <c r="AG5" s="53">
        <f aca="true" t="shared" si="5" ref="AG5:AG10">((4*AC5)+(3.5*AB5)+(3*AA5)+(2.5*Z5)+(2*Y5)+(1.5*X5)+(W5))/AD5</f>
        <v>3.123401534526854</v>
      </c>
    </row>
    <row r="6" spans="1:33" s="17" customFormat="1" ht="21.75">
      <c r="A6" s="16"/>
      <c r="B6" s="15" t="s">
        <v>74</v>
      </c>
      <c r="C6" s="15" t="s">
        <v>332</v>
      </c>
      <c r="D6" s="15" t="s">
        <v>31</v>
      </c>
      <c r="E6" s="15">
        <v>31</v>
      </c>
      <c r="F6" s="15">
        <v>25</v>
      </c>
      <c r="G6" s="15">
        <v>39</v>
      </c>
      <c r="H6" s="15">
        <v>125</v>
      </c>
      <c r="I6" s="15">
        <v>127</v>
      </c>
      <c r="J6" s="15">
        <v>118</v>
      </c>
      <c r="K6" s="15">
        <v>50</v>
      </c>
      <c r="L6" s="15">
        <v>40</v>
      </c>
      <c r="M6" s="15">
        <f t="shared" si="0"/>
        <v>555</v>
      </c>
      <c r="N6" s="19">
        <f t="shared" si="1"/>
        <v>2.4144144144144146</v>
      </c>
      <c r="O6" s="35">
        <f t="shared" si="2"/>
        <v>0.9354718274605625</v>
      </c>
      <c r="P6" s="15">
        <v>0</v>
      </c>
      <c r="Q6" s="15">
        <v>0</v>
      </c>
      <c r="R6" s="15" t="s">
        <v>552</v>
      </c>
      <c r="U6" s="17" t="s">
        <v>24</v>
      </c>
      <c r="V6" s="17">
        <f>SUM(E12:E18)</f>
        <v>25</v>
      </c>
      <c r="W6" s="17">
        <f aca="true" t="shared" si="6" ref="W6:AC6">SUM(F12:F18)</f>
        <v>72</v>
      </c>
      <c r="X6" s="17">
        <f t="shared" si="6"/>
        <v>53</v>
      </c>
      <c r="Y6" s="17">
        <f t="shared" si="6"/>
        <v>148</v>
      </c>
      <c r="Z6" s="17">
        <f t="shared" si="6"/>
        <v>134</v>
      </c>
      <c r="AA6" s="17">
        <f t="shared" si="6"/>
        <v>219</v>
      </c>
      <c r="AB6" s="17">
        <f t="shared" si="6"/>
        <v>235</v>
      </c>
      <c r="AC6" s="17">
        <f t="shared" si="6"/>
        <v>1369</v>
      </c>
      <c r="AD6" s="17">
        <f t="shared" si="4"/>
        <v>2255</v>
      </c>
      <c r="AE6" s="51">
        <f>SUM(P15:P21)</f>
        <v>1</v>
      </c>
      <c r="AF6" s="51">
        <f>SUM(Q15:Q21)</f>
        <v>0</v>
      </c>
      <c r="AG6" s="53">
        <f t="shared" si="5"/>
        <v>3.4314855875831487</v>
      </c>
    </row>
    <row r="7" spans="1:33" s="17" customFormat="1" ht="21.75">
      <c r="A7" s="20"/>
      <c r="B7" s="15" t="s">
        <v>325</v>
      </c>
      <c r="C7" s="15" t="s">
        <v>326</v>
      </c>
      <c r="D7" s="15" t="s">
        <v>30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30</v>
      </c>
      <c r="M7" s="15">
        <f t="shared" si="0"/>
        <v>30</v>
      </c>
      <c r="N7" s="19">
        <f t="shared" si="1"/>
        <v>4</v>
      </c>
      <c r="O7" s="35">
        <f t="shared" si="2"/>
        <v>0</v>
      </c>
      <c r="P7" s="15">
        <v>0</v>
      </c>
      <c r="Q7" s="15">
        <v>0</v>
      </c>
      <c r="R7" s="15" t="s">
        <v>551</v>
      </c>
      <c r="U7" s="17" t="s">
        <v>25</v>
      </c>
      <c r="V7" s="17">
        <f>SUM(E29:E39)</f>
        <v>31</v>
      </c>
      <c r="W7" s="17">
        <f aca="true" t="shared" si="7" ref="W7:AC7">SUM(F29:F39)</f>
        <v>86</v>
      </c>
      <c r="X7" s="17">
        <f t="shared" si="7"/>
        <v>79</v>
      </c>
      <c r="Y7" s="17">
        <f t="shared" si="7"/>
        <v>110</v>
      </c>
      <c r="Z7" s="17">
        <f t="shared" si="7"/>
        <v>180</v>
      </c>
      <c r="AA7" s="17">
        <f t="shared" si="7"/>
        <v>242</v>
      </c>
      <c r="AB7" s="17">
        <f t="shared" si="7"/>
        <v>232</v>
      </c>
      <c r="AC7" s="17">
        <f t="shared" si="7"/>
        <v>669</v>
      </c>
      <c r="AD7" s="17">
        <f t="shared" si="4"/>
        <v>1629</v>
      </c>
      <c r="AE7" s="51">
        <f>SUM(P29:P39)</f>
        <v>0</v>
      </c>
      <c r="AF7" s="51">
        <f>SUM(Q29:Q39)</f>
        <v>0</v>
      </c>
      <c r="AG7" s="53">
        <f t="shared" si="5"/>
        <v>3.123695518723143</v>
      </c>
    </row>
    <row r="8" spans="1:33" s="17" customFormat="1" ht="21.75">
      <c r="A8" s="20"/>
      <c r="B8" s="15" t="s">
        <v>330</v>
      </c>
      <c r="C8" s="15" t="s">
        <v>331</v>
      </c>
      <c r="D8" s="15" t="s">
        <v>30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30</v>
      </c>
      <c r="M8" s="15">
        <f t="shared" si="0"/>
        <v>30</v>
      </c>
      <c r="N8" s="19">
        <f t="shared" si="1"/>
        <v>4</v>
      </c>
      <c r="O8" s="35">
        <f t="shared" si="2"/>
        <v>0</v>
      </c>
      <c r="P8" s="15">
        <v>0</v>
      </c>
      <c r="Q8" s="15">
        <v>0</v>
      </c>
      <c r="R8" s="15" t="s">
        <v>552</v>
      </c>
      <c r="U8" s="17" t="s">
        <v>26</v>
      </c>
      <c r="V8" s="17">
        <f aca="true" t="shared" si="8" ref="V8:AC8">SUM(E51:E69)</f>
        <v>300</v>
      </c>
      <c r="W8" s="17">
        <f t="shared" si="8"/>
        <v>399</v>
      </c>
      <c r="X8" s="17">
        <f t="shared" si="8"/>
        <v>358</v>
      </c>
      <c r="Y8" s="17">
        <f t="shared" si="8"/>
        <v>769</v>
      </c>
      <c r="Z8" s="17">
        <f t="shared" si="8"/>
        <v>801</v>
      </c>
      <c r="AA8" s="17">
        <f t="shared" si="8"/>
        <v>807</v>
      </c>
      <c r="AB8" s="17">
        <f t="shared" si="8"/>
        <v>575</v>
      </c>
      <c r="AC8" s="17">
        <f t="shared" si="8"/>
        <v>1007</v>
      </c>
      <c r="AD8" s="17">
        <f t="shared" si="4"/>
        <v>5016</v>
      </c>
      <c r="AE8" s="51">
        <f>SUM(P51:P69)</f>
        <v>23</v>
      </c>
      <c r="AF8" s="51">
        <f>SUM(Q51:Q69)</f>
        <v>21</v>
      </c>
      <c r="AG8" s="53">
        <f t="shared" si="5"/>
        <v>2.5793460925039873</v>
      </c>
    </row>
    <row r="9" spans="1:33" s="17" customFormat="1" ht="21.75">
      <c r="A9" s="20"/>
      <c r="B9" s="15" t="s">
        <v>327</v>
      </c>
      <c r="C9" s="15" t="s">
        <v>328</v>
      </c>
      <c r="D9" s="15" t="s">
        <v>30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30</v>
      </c>
      <c r="M9" s="15">
        <f t="shared" si="0"/>
        <v>30</v>
      </c>
      <c r="N9" s="19">
        <f t="shared" si="1"/>
        <v>4</v>
      </c>
      <c r="O9" s="35">
        <f t="shared" si="2"/>
        <v>0</v>
      </c>
      <c r="P9" s="15">
        <v>0</v>
      </c>
      <c r="Q9" s="15">
        <v>0</v>
      </c>
      <c r="R9" s="15" t="s">
        <v>551</v>
      </c>
      <c r="U9" s="17" t="s">
        <v>27</v>
      </c>
      <c r="V9" s="17">
        <f aca="true" t="shared" si="9" ref="V9:AC9">SUM(E78:E93)</f>
        <v>61</v>
      </c>
      <c r="W9" s="17">
        <f t="shared" si="9"/>
        <v>212</v>
      </c>
      <c r="X9" s="17">
        <f t="shared" si="9"/>
        <v>301</v>
      </c>
      <c r="Y9" s="17">
        <f t="shared" si="9"/>
        <v>397</v>
      </c>
      <c r="Z9" s="17">
        <f t="shared" si="9"/>
        <v>306</v>
      </c>
      <c r="AA9" s="17">
        <f t="shared" si="9"/>
        <v>286</v>
      </c>
      <c r="AB9" s="17">
        <f t="shared" si="9"/>
        <v>214</v>
      </c>
      <c r="AC9" s="17">
        <f t="shared" si="9"/>
        <v>375</v>
      </c>
      <c r="AD9" s="17">
        <f t="shared" si="4"/>
        <v>2152</v>
      </c>
      <c r="AE9" s="51">
        <f>SUM(P78:P93)</f>
        <v>1</v>
      </c>
      <c r="AF9" s="51">
        <f>SUM(Q78:Q93)</f>
        <v>7</v>
      </c>
      <c r="AG9" s="53">
        <f t="shared" si="5"/>
        <v>2.4765334572490705</v>
      </c>
    </row>
    <row r="10" spans="1:33" s="17" customFormat="1" ht="21.75">
      <c r="A10" s="20"/>
      <c r="B10" s="15" t="s">
        <v>568</v>
      </c>
      <c r="C10" s="15" t="s">
        <v>569</v>
      </c>
      <c r="D10" s="15" t="s">
        <v>30</v>
      </c>
      <c r="E10" s="15">
        <v>1</v>
      </c>
      <c r="F10" s="15">
        <v>14</v>
      </c>
      <c r="G10" s="15">
        <v>24</v>
      </c>
      <c r="H10" s="15">
        <v>42</v>
      </c>
      <c r="I10" s="15">
        <v>62</v>
      </c>
      <c r="J10" s="15">
        <v>109</v>
      </c>
      <c r="K10" s="15">
        <v>142</v>
      </c>
      <c r="L10" s="15">
        <v>160</v>
      </c>
      <c r="M10" s="15">
        <f t="shared" si="0"/>
        <v>554</v>
      </c>
      <c r="N10" s="19">
        <f t="shared" si="1"/>
        <v>3.164259927797834</v>
      </c>
      <c r="O10" s="35">
        <f t="shared" si="2"/>
        <v>0.8028068388623645</v>
      </c>
      <c r="P10" s="15">
        <v>0</v>
      </c>
      <c r="Q10" s="15">
        <v>0</v>
      </c>
      <c r="R10" s="15" t="s">
        <v>551</v>
      </c>
      <c r="U10" s="17" t="s">
        <v>28</v>
      </c>
      <c r="V10" s="17">
        <f aca="true" t="shared" si="10" ref="V10:AC10">SUM(E102:E111)</f>
        <v>51</v>
      </c>
      <c r="W10" s="17">
        <f t="shared" si="10"/>
        <v>113</v>
      </c>
      <c r="X10" s="17">
        <f t="shared" si="10"/>
        <v>126</v>
      </c>
      <c r="Y10" s="17">
        <f t="shared" si="10"/>
        <v>250</v>
      </c>
      <c r="Z10" s="17">
        <f t="shared" si="10"/>
        <v>296</v>
      </c>
      <c r="AA10" s="17">
        <f t="shared" si="10"/>
        <v>378</v>
      </c>
      <c r="AB10" s="17">
        <f t="shared" si="10"/>
        <v>252</v>
      </c>
      <c r="AC10" s="17">
        <f t="shared" si="10"/>
        <v>390</v>
      </c>
      <c r="AD10" s="17">
        <f t="shared" si="4"/>
        <v>2641</v>
      </c>
      <c r="AE10" s="51">
        <f>SUM(P102:P111)</f>
        <v>0</v>
      </c>
      <c r="AF10" s="51">
        <f>SUM(Q102:Q111)</f>
        <v>0</v>
      </c>
      <c r="AG10" s="53">
        <f t="shared" si="5"/>
        <v>2.9053388867853087</v>
      </c>
    </row>
    <row r="11" spans="1:18" s="17" customFormat="1" ht="21.75">
      <c r="A11" s="20"/>
      <c r="B11" s="15" t="s">
        <v>570</v>
      </c>
      <c r="C11" s="15" t="s">
        <v>435</v>
      </c>
      <c r="D11" s="15" t="s">
        <v>30</v>
      </c>
      <c r="E11" s="15">
        <v>1</v>
      </c>
      <c r="F11" s="15">
        <v>17</v>
      </c>
      <c r="G11" s="15">
        <v>19</v>
      </c>
      <c r="H11" s="15">
        <v>107</v>
      </c>
      <c r="I11" s="15">
        <v>77</v>
      </c>
      <c r="J11" s="15">
        <v>118</v>
      </c>
      <c r="K11" s="15">
        <v>91</v>
      </c>
      <c r="L11" s="15">
        <v>125</v>
      </c>
      <c r="M11" s="15">
        <f t="shared" si="0"/>
        <v>555</v>
      </c>
      <c r="N11" s="19">
        <f t="shared" si="1"/>
        <v>2.927027027027027</v>
      </c>
      <c r="O11" s="35">
        <f t="shared" si="2"/>
        <v>0.8391271683570638</v>
      </c>
      <c r="P11" s="15">
        <v>0</v>
      </c>
      <c r="Q11" s="15">
        <v>0</v>
      </c>
      <c r="R11" s="15" t="s">
        <v>552</v>
      </c>
    </row>
    <row r="12" spans="1:18" s="17" customFormat="1" ht="21.75">
      <c r="A12" s="171"/>
      <c r="B12" s="15" t="s">
        <v>73</v>
      </c>
      <c r="C12" s="147" t="s">
        <v>571</v>
      </c>
      <c r="D12" s="15" t="s">
        <v>30</v>
      </c>
      <c r="E12" s="15">
        <v>0</v>
      </c>
      <c r="F12" s="15">
        <v>1</v>
      </c>
      <c r="G12" s="15">
        <v>0</v>
      </c>
      <c r="H12" s="15">
        <v>4</v>
      </c>
      <c r="I12" s="15">
        <v>4</v>
      </c>
      <c r="J12" s="15">
        <v>36</v>
      </c>
      <c r="K12" s="15">
        <v>50</v>
      </c>
      <c r="L12" s="15">
        <v>429</v>
      </c>
      <c r="M12" s="15">
        <f t="shared" si="0"/>
        <v>524</v>
      </c>
      <c r="N12" s="19">
        <f t="shared" si="1"/>
        <v>3.851145038167939</v>
      </c>
      <c r="O12" s="35">
        <f t="shared" si="2"/>
        <v>0.3678110227135405</v>
      </c>
      <c r="P12" s="15">
        <v>0</v>
      </c>
      <c r="Q12" s="15">
        <v>0</v>
      </c>
      <c r="R12" s="15" t="s">
        <v>551</v>
      </c>
    </row>
    <row r="13" spans="1:33" s="17" customFormat="1" ht="21.75">
      <c r="A13" s="20"/>
      <c r="B13" s="15" t="s">
        <v>75</v>
      </c>
      <c r="C13" s="147" t="s">
        <v>326</v>
      </c>
      <c r="D13" s="15" t="s">
        <v>30</v>
      </c>
      <c r="E13" s="15">
        <v>0</v>
      </c>
      <c r="F13" s="15">
        <v>23</v>
      </c>
      <c r="G13" s="15">
        <v>15</v>
      </c>
      <c r="H13" s="15">
        <v>20</v>
      </c>
      <c r="I13" s="15">
        <v>11</v>
      </c>
      <c r="J13" s="15">
        <v>23</v>
      </c>
      <c r="K13" s="15">
        <v>62</v>
      </c>
      <c r="L13" s="15">
        <v>371</v>
      </c>
      <c r="M13" s="15">
        <f t="shared" si="0"/>
        <v>525</v>
      </c>
      <c r="N13" s="19">
        <f t="shared" si="1"/>
        <v>3.5866666666666664</v>
      </c>
      <c r="O13" s="35">
        <f t="shared" si="2"/>
        <v>0.8215046203581831</v>
      </c>
      <c r="P13" s="15">
        <v>0</v>
      </c>
      <c r="Q13" s="15">
        <v>0</v>
      </c>
      <c r="R13" s="15" t="s">
        <v>552</v>
      </c>
      <c r="U13" s="59" t="s">
        <v>62</v>
      </c>
      <c r="V13" s="132">
        <f aca="true" t="shared" si="11" ref="V13:AF13">SUM(V5:V7)</f>
        <v>127</v>
      </c>
      <c r="W13" s="132">
        <f t="shared" si="11"/>
        <v>283</v>
      </c>
      <c r="X13" s="132">
        <f t="shared" si="11"/>
        <v>289</v>
      </c>
      <c r="Y13" s="132">
        <f t="shared" si="11"/>
        <v>729</v>
      </c>
      <c r="Z13" s="132">
        <f t="shared" si="11"/>
        <v>726</v>
      </c>
      <c r="AA13" s="132">
        <f t="shared" si="11"/>
        <v>1023</v>
      </c>
      <c r="AB13" s="132">
        <f t="shared" si="11"/>
        <v>975</v>
      </c>
      <c r="AC13" s="132">
        <f t="shared" si="11"/>
        <v>3642</v>
      </c>
      <c r="AD13" s="43">
        <f t="shared" si="11"/>
        <v>7794</v>
      </c>
      <c r="AE13" s="43">
        <f t="shared" si="11"/>
        <v>3</v>
      </c>
      <c r="AF13" s="43">
        <f t="shared" si="11"/>
        <v>0</v>
      </c>
      <c r="AG13" s="53">
        <f>((4*AC13)+(3.5*AB13)+(3*AA13)+(2.5*Z13)+(2*Y13)+(1.5*X13)+(W13))/AD13</f>
        <v>3.2125994354631766</v>
      </c>
    </row>
    <row r="14" spans="1:33" s="17" customFormat="1" ht="21.75">
      <c r="A14" s="111"/>
      <c r="B14" s="15" t="s">
        <v>572</v>
      </c>
      <c r="C14" s="15" t="s">
        <v>573</v>
      </c>
      <c r="D14" s="15" t="s">
        <v>30</v>
      </c>
      <c r="E14" s="15">
        <v>3</v>
      </c>
      <c r="F14" s="15">
        <v>17</v>
      </c>
      <c r="G14" s="15">
        <v>19</v>
      </c>
      <c r="H14" s="15">
        <v>60</v>
      </c>
      <c r="I14" s="15">
        <v>22</v>
      </c>
      <c r="J14" s="15">
        <v>35</v>
      </c>
      <c r="K14" s="15">
        <v>53</v>
      </c>
      <c r="L14" s="15">
        <v>344</v>
      </c>
      <c r="M14" s="15">
        <f t="shared" si="0"/>
        <v>553</v>
      </c>
      <c r="N14" s="19">
        <f t="shared" si="1"/>
        <v>3.4122965641952985</v>
      </c>
      <c r="O14" s="35">
        <f t="shared" si="2"/>
        <v>0.9184628082469429</v>
      </c>
      <c r="P14" s="15">
        <v>2</v>
      </c>
      <c r="Q14" s="15">
        <v>0</v>
      </c>
      <c r="R14" s="15" t="s">
        <v>552</v>
      </c>
      <c r="U14" s="63" t="s">
        <v>63</v>
      </c>
      <c r="V14" s="133">
        <f aca="true" t="shared" si="12" ref="V14:AF14">SUM(V8:V9)</f>
        <v>361</v>
      </c>
      <c r="W14" s="133">
        <f t="shared" si="12"/>
        <v>611</v>
      </c>
      <c r="X14" s="133">
        <f t="shared" si="12"/>
        <v>659</v>
      </c>
      <c r="Y14" s="133">
        <f t="shared" si="12"/>
        <v>1166</v>
      </c>
      <c r="Z14" s="133">
        <f t="shared" si="12"/>
        <v>1107</v>
      </c>
      <c r="AA14" s="133">
        <f t="shared" si="12"/>
        <v>1093</v>
      </c>
      <c r="AB14" s="133">
        <f t="shared" si="12"/>
        <v>789</v>
      </c>
      <c r="AC14" s="133">
        <f t="shared" si="12"/>
        <v>1382</v>
      </c>
      <c r="AD14" s="133">
        <f t="shared" si="12"/>
        <v>7168</v>
      </c>
      <c r="AE14" s="43">
        <f t="shared" si="12"/>
        <v>24</v>
      </c>
      <c r="AF14" s="43">
        <f t="shared" si="12"/>
        <v>28</v>
      </c>
      <c r="AG14" s="53">
        <f>((4*AC14)+(3.5*AB14)+(3*AA14)+(2.5*Z14)+(2*Y14)+(1.5*X14)+(W14))/AD14</f>
        <v>2.5484793526785716</v>
      </c>
    </row>
    <row r="15" spans="1:33" s="17" customFormat="1" ht="21.75">
      <c r="A15" s="15" t="s">
        <v>24</v>
      </c>
      <c r="B15" s="15" t="s">
        <v>372</v>
      </c>
      <c r="C15" s="147" t="s">
        <v>512</v>
      </c>
      <c r="D15" s="15" t="s">
        <v>30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30</v>
      </c>
      <c r="M15" s="15">
        <f t="shared" si="0"/>
        <v>30</v>
      </c>
      <c r="N15" s="19">
        <f t="shared" si="1"/>
        <v>4</v>
      </c>
      <c r="O15" s="35">
        <f t="shared" si="2"/>
        <v>0</v>
      </c>
      <c r="P15" s="15">
        <v>0</v>
      </c>
      <c r="Q15" s="15">
        <v>0</v>
      </c>
      <c r="R15" s="15" t="s">
        <v>555</v>
      </c>
      <c r="U15" s="17" t="s">
        <v>64</v>
      </c>
      <c r="V15" s="134">
        <f aca="true" t="shared" si="13" ref="V15:AF15">SUM(V13:V14)</f>
        <v>488</v>
      </c>
      <c r="W15" s="134">
        <f t="shared" si="13"/>
        <v>894</v>
      </c>
      <c r="X15" s="134">
        <f t="shared" si="13"/>
        <v>948</v>
      </c>
      <c r="Y15" s="134">
        <f t="shared" si="13"/>
        <v>1895</v>
      </c>
      <c r="Z15" s="134">
        <f t="shared" si="13"/>
        <v>1833</v>
      </c>
      <c r="AA15" s="134">
        <f t="shared" si="13"/>
        <v>2116</v>
      </c>
      <c r="AB15" s="134">
        <f t="shared" si="13"/>
        <v>1764</v>
      </c>
      <c r="AC15" s="135">
        <f t="shared" si="13"/>
        <v>5024</v>
      </c>
      <c r="AD15" s="51">
        <f t="shared" si="13"/>
        <v>14962</v>
      </c>
      <c r="AE15" s="51">
        <f t="shared" si="13"/>
        <v>27</v>
      </c>
      <c r="AF15" s="51">
        <f t="shared" si="13"/>
        <v>28</v>
      </c>
      <c r="AG15" s="53">
        <f>((4*AC15)+(3.5*AB15)+(3*AA15)+(2.5*Z15)+(2*Y15)+(1.5*X15)+(W15))/AD15</f>
        <v>2.8944325624916454</v>
      </c>
    </row>
    <row r="16" spans="1:20" s="17" customFormat="1" ht="21.75">
      <c r="A16" s="20"/>
      <c r="B16" s="15" t="s">
        <v>374</v>
      </c>
      <c r="C16" s="129" t="s">
        <v>513</v>
      </c>
      <c r="D16" s="15" t="s">
        <v>30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30</v>
      </c>
      <c r="M16" s="15">
        <f t="shared" si="0"/>
        <v>30</v>
      </c>
      <c r="N16" s="19">
        <f t="shared" si="1"/>
        <v>4</v>
      </c>
      <c r="O16" s="35">
        <f t="shared" si="2"/>
        <v>0</v>
      </c>
      <c r="P16" s="15">
        <v>0</v>
      </c>
      <c r="Q16" s="15">
        <v>0</v>
      </c>
      <c r="R16" s="15" t="s">
        <v>554</v>
      </c>
      <c r="T16" s="43"/>
    </row>
    <row r="17" spans="1:32" s="17" customFormat="1" ht="21.75">
      <c r="A17" s="20"/>
      <c r="B17" s="15" t="s">
        <v>373</v>
      </c>
      <c r="C17" s="129" t="s">
        <v>602</v>
      </c>
      <c r="D17" s="15" t="s">
        <v>30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30</v>
      </c>
      <c r="M17" s="15">
        <f t="shared" si="0"/>
        <v>30</v>
      </c>
      <c r="N17" s="19">
        <f t="shared" si="1"/>
        <v>4</v>
      </c>
      <c r="O17" s="35">
        <f t="shared" si="2"/>
        <v>0</v>
      </c>
      <c r="P17" s="15">
        <v>0</v>
      </c>
      <c r="Q17" s="15">
        <v>0</v>
      </c>
      <c r="R17" s="15" t="s">
        <v>555</v>
      </c>
      <c r="T17" s="43"/>
      <c r="U17" s="43" t="s">
        <v>18</v>
      </c>
      <c r="V17" s="43"/>
      <c r="W17" s="43"/>
      <c r="X17" s="43"/>
      <c r="Y17" s="43"/>
      <c r="Z17" s="43"/>
      <c r="AA17" s="43"/>
      <c r="AB17" s="43"/>
      <c r="AC17" s="63"/>
      <c r="AD17" s="63"/>
      <c r="AE17" s="63"/>
      <c r="AF17" s="63"/>
    </row>
    <row r="18" spans="1:32" s="17" customFormat="1" ht="21.75">
      <c r="A18" s="20"/>
      <c r="B18" s="15" t="s">
        <v>114</v>
      </c>
      <c r="C18" s="15" t="s">
        <v>226</v>
      </c>
      <c r="D18" s="15" t="s">
        <v>31</v>
      </c>
      <c r="E18" s="15">
        <v>22</v>
      </c>
      <c r="F18" s="15">
        <v>31</v>
      </c>
      <c r="G18" s="15">
        <v>19</v>
      </c>
      <c r="H18" s="15">
        <v>64</v>
      </c>
      <c r="I18" s="15">
        <v>97</v>
      </c>
      <c r="J18" s="15">
        <v>125</v>
      </c>
      <c r="K18" s="15">
        <v>70</v>
      </c>
      <c r="L18" s="15">
        <v>135</v>
      </c>
      <c r="M18" s="15">
        <f t="shared" si="0"/>
        <v>563</v>
      </c>
      <c r="N18" s="19">
        <f t="shared" si="1"/>
        <v>2.8241563055062167</v>
      </c>
      <c r="O18" s="35">
        <f t="shared" si="2"/>
        <v>1.0220408259035958</v>
      </c>
      <c r="P18" s="15">
        <v>0</v>
      </c>
      <c r="Q18" s="15">
        <v>0</v>
      </c>
      <c r="R18" s="15" t="s">
        <v>555</v>
      </c>
      <c r="T18" s="43"/>
      <c r="U18" s="43"/>
      <c r="V18" s="43"/>
      <c r="W18" s="43"/>
      <c r="X18" s="43"/>
      <c r="Y18" s="43"/>
      <c r="Z18" s="43"/>
      <c r="AA18" s="43"/>
      <c r="AB18" s="43"/>
      <c r="AC18" s="63"/>
      <c r="AD18" s="63"/>
      <c r="AE18" s="63"/>
      <c r="AF18" s="63"/>
    </row>
    <row r="19" spans="1:32" s="17" customFormat="1" ht="21.75">
      <c r="A19" s="20"/>
      <c r="B19" s="15" t="s">
        <v>116</v>
      </c>
      <c r="C19" s="15" t="s">
        <v>228</v>
      </c>
      <c r="D19" s="15" t="s">
        <v>31</v>
      </c>
      <c r="E19" s="15">
        <v>35</v>
      </c>
      <c r="F19" s="15">
        <v>51</v>
      </c>
      <c r="G19" s="15">
        <v>39</v>
      </c>
      <c r="H19" s="15">
        <v>61</v>
      </c>
      <c r="I19" s="15">
        <v>74</v>
      </c>
      <c r="J19" s="15">
        <v>97</v>
      </c>
      <c r="K19" s="15">
        <v>90</v>
      </c>
      <c r="L19" s="15">
        <v>117</v>
      </c>
      <c r="M19" s="15">
        <f>SUM(E19:L19)</f>
        <v>564</v>
      </c>
      <c r="N19" s="19">
        <f>((4*L19)+(3.5*K19)+(3*J19)+(2.5*I19)+(2*H19)+(1.5*G19)+(F19))/M19</f>
        <v>2.642730496453901</v>
      </c>
      <c r="O19" s="35">
        <f>SQRT((16*L19+12.25*K19+9*J19+6.25*I19+4*H19+2.25*G19+F19)/M19-(N19^2))</f>
        <v>1.1560511435558436</v>
      </c>
      <c r="P19" s="15">
        <v>0</v>
      </c>
      <c r="Q19" s="15">
        <v>0</v>
      </c>
      <c r="R19" s="15" t="s">
        <v>554</v>
      </c>
      <c r="T19" s="43"/>
      <c r="U19" s="43"/>
      <c r="V19" s="43"/>
      <c r="W19" s="43"/>
      <c r="X19" s="43"/>
      <c r="Y19" s="43"/>
      <c r="Z19" s="43"/>
      <c r="AA19" s="43"/>
      <c r="AB19" s="43"/>
      <c r="AC19" s="63"/>
      <c r="AD19" s="63"/>
      <c r="AE19" s="63"/>
      <c r="AF19" s="63"/>
    </row>
    <row r="20" spans="1:32" s="17" customFormat="1" ht="21.75">
      <c r="A20" s="20"/>
      <c r="B20" s="15" t="s">
        <v>115</v>
      </c>
      <c r="C20" s="15" t="s">
        <v>227</v>
      </c>
      <c r="D20" s="15" t="s">
        <v>30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226</v>
      </c>
      <c r="M20" s="15">
        <f>SUM(E20:L20)</f>
        <v>226</v>
      </c>
      <c r="N20" s="19">
        <f>((4*L20)+(3.5*K20)+(3*J20)+(2.5*I20)+(2*H20)+(1.5*G20)+(F20))/M20</f>
        <v>4</v>
      </c>
      <c r="O20" s="35">
        <f>SQRT((16*L20+12.25*K20+9*J20+6.25*I20+4*H20+2.25*G20+F20)/M20-(N20^2))</f>
        <v>0</v>
      </c>
      <c r="P20" s="15">
        <v>0</v>
      </c>
      <c r="Q20" s="15">
        <v>0</v>
      </c>
      <c r="R20" s="15" t="s">
        <v>555</v>
      </c>
      <c r="T20" s="43"/>
      <c r="U20" s="43"/>
      <c r="V20" s="43"/>
      <c r="W20" s="43"/>
      <c r="X20" s="43"/>
      <c r="Y20" s="43"/>
      <c r="Z20" s="43"/>
      <c r="AA20" s="43"/>
      <c r="AB20" s="43"/>
      <c r="AC20" s="63"/>
      <c r="AD20" s="63"/>
      <c r="AE20" s="63"/>
      <c r="AF20" s="63"/>
    </row>
    <row r="21" spans="1:32" s="17" customFormat="1" ht="21.75">
      <c r="A21" s="18"/>
      <c r="B21" s="15" t="s">
        <v>117</v>
      </c>
      <c r="C21" s="15" t="s">
        <v>229</v>
      </c>
      <c r="D21" s="15" t="s">
        <v>30</v>
      </c>
      <c r="E21" s="15">
        <v>1</v>
      </c>
      <c r="F21" s="15">
        <v>1</v>
      </c>
      <c r="G21" s="15">
        <v>0</v>
      </c>
      <c r="H21" s="15">
        <v>0</v>
      </c>
      <c r="I21" s="15">
        <v>2</v>
      </c>
      <c r="J21" s="15">
        <v>3</v>
      </c>
      <c r="K21" s="15">
        <v>0</v>
      </c>
      <c r="L21" s="15">
        <v>219</v>
      </c>
      <c r="M21" s="15">
        <f>SUM(E21:L21)</f>
        <v>226</v>
      </c>
      <c r="N21" s="19">
        <f>((4*L21)+(3.5*K21)+(3*J21)+(2.5*I21)+(2*H21)+(1.5*G21)+(F21))/M21</f>
        <v>3.9424778761061945</v>
      </c>
      <c r="O21" s="35">
        <f>SQRT((16*L21+12.25*K21+9*J21+6.25*I21+4*H21+2.25*G21+F21)/M21-(N21^2))</f>
        <v>0.37482864751411366</v>
      </c>
      <c r="P21" s="15">
        <v>1</v>
      </c>
      <c r="Q21" s="15">
        <v>0</v>
      </c>
      <c r="R21" s="15" t="s">
        <v>554</v>
      </c>
      <c r="T21" s="43"/>
      <c r="U21" s="43"/>
      <c r="V21" s="43"/>
      <c r="W21" s="43"/>
      <c r="X21" s="43"/>
      <c r="Y21" s="43"/>
      <c r="Z21" s="43"/>
      <c r="AA21" s="43"/>
      <c r="AB21" s="43"/>
      <c r="AC21" s="63"/>
      <c r="AD21" s="63"/>
      <c r="AE21" s="63"/>
      <c r="AF21" s="63"/>
    </row>
    <row r="22" spans="1:32" s="17" customFormat="1" ht="21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9"/>
      <c r="O22" s="60"/>
      <c r="P22" s="43"/>
      <c r="Q22" s="43"/>
      <c r="R22" s="43"/>
      <c r="T22" s="43"/>
      <c r="U22" s="43"/>
      <c r="V22" s="43"/>
      <c r="W22" s="43"/>
      <c r="X22" s="43"/>
      <c r="Y22" s="43"/>
      <c r="Z22" s="43"/>
      <c r="AA22" s="43"/>
      <c r="AB22" s="43"/>
      <c r="AC22" s="63"/>
      <c r="AD22" s="63"/>
      <c r="AE22" s="63"/>
      <c r="AF22" s="63"/>
    </row>
    <row r="23" spans="1:32" s="17" customFormat="1" ht="21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9"/>
      <c r="O23" s="60"/>
      <c r="P23" s="43"/>
      <c r="Q23" s="43"/>
      <c r="R23" s="43"/>
      <c r="T23" s="43"/>
      <c r="U23" s="43"/>
      <c r="V23" s="43"/>
      <c r="W23" s="43"/>
      <c r="X23" s="43"/>
      <c r="Y23" s="43"/>
      <c r="Z23" s="43"/>
      <c r="AA23" s="43"/>
      <c r="AB23" s="43"/>
      <c r="AC23" s="63"/>
      <c r="AD23" s="63"/>
      <c r="AE23" s="63"/>
      <c r="AF23" s="63"/>
    </row>
    <row r="24" spans="1:32" s="17" customFormat="1" ht="21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9"/>
      <c r="O24" s="60"/>
      <c r="P24" s="43"/>
      <c r="Q24" s="43"/>
      <c r="R24" s="43"/>
      <c r="T24" s="43"/>
      <c r="U24" s="43"/>
      <c r="V24" s="43"/>
      <c r="W24" s="43"/>
      <c r="X24" s="43"/>
      <c r="Y24" s="43"/>
      <c r="Z24" s="43"/>
      <c r="AA24" s="43"/>
      <c r="AB24" s="43"/>
      <c r="AC24" s="63"/>
      <c r="AD24" s="63"/>
      <c r="AE24" s="63"/>
      <c r="AF24" s="63"/>
    </row>
    <row r="25" spans="1:32" s="17" customFormat="1" ht="26.25">
      <c r="A25" s="193" t="s">
        <v>47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T25" s="43"/>
      <c r="U25" s="43"/>
      <c r="V25" s="43"/>
      <c r="W25" s="43"/>
      <c r="X25" s="43"/>
      <c r="Y25" s="43"/>
      <c r="Z25" s="43"/>
      <c r="AA25" s="43"/>
      <c r="AB25" s="43"/>
      <c r="AC25" s="63"/>
      <c r="AD25" s="63"/>
      <c r="AE25" s="63"/>
      <c r="AF25" s="63"/>
    </row>
    <row r="26" spans="1:20" s="51" customFormat="1" ht="26.25">
      <c r="A26" s="193" t="s">
        <v>549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T26" s="59"/>
    </row>
    <row r="27" spans="1:20" s="51" customFormat="1" ht="21.75">
      <c r="A27" s="192" t="s">
        <v>22</v>
      </c>
      <c r="B27" s="192" t="s">
        <v>0</v>
      </c>
      <c r="C27" s="192" t="s">
        <v>32</v>
      </c>
      <c r="D27" s="192" t="s">
        <v>29</v>
      </c>
      <c r="E27" s="191" t="s">
        <v>17</v>
      </c>
      <c r="F27" s="191"/>
      <c r="G27" s="191"/>
      <c r="H27" s="191"/>
      <c r="I27" s="191"/>
      <c r="J27" s="191"/>
      <c r="K27" s="191"/>
      <c r="L27" s="191"/>
      <c r="M27" s="16" t="s">
        <v>16</v>
      </c>
      <c r="N27" s="192" t="s">
        <v>20</v>
      </c>
      <c r="O27" s="199" t="s">
        <v>21</v>
      </c>
      <c r="P27" s="200" t="s">
        <v>1</v>
      </c>
      <c r="Q27" s="202" t="s">
        <v>2</v>
      </c>
      <c r="R27" s="192" t="s">
        <v>3</v>
      </c>
      <c r="T27" s="63"/>
    </row>
    <row r="28" spans="1:20" s="2" customFormat="1" ht="23.25">
      <c r="A28" s="192"/>
      <c r="B28" s="192"/>
      <c r="C28" s="192"/>
      <c r="D28" s="192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92"/>
      <c r="O28" s="199"/>
      <c r="P28" s="201"/>
      <c r="Q28" s="203"/>
      <c r="R28" s="192"/>
      <c r="T28" s="1"/>
    </row>
    <row r="29" spans="1:18" s="2" customFormat="1" ht="23.25">
      <c r="A29" s="18" t="s">
        <v>25</v>
      </c>
      <c r="B29" s="18" t="s">
        <v>416</v>
      </c>
      <c r="C29" s="18" t="s">
        <v>417</v>
      </c>
      <c r="D29" s="18" t="s">
        <v>30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3</v>
      </c>
      <c r="L29" s="18">
        <v>26</v>
      </c>
      <c r="M29" s="18">
        <f aca="true" t="shared" si="14" ref="M29:M40">SUM(E29:L29)</f>
        <v>29</v>
      </c>
      <c r="N29" s="50">
        <f aca="true" t="shared" si="15" ref="N29:N40">((4*L29)+(3.5*K29)+(3*J29)+(2.5*I29)+(2*H29)+(1.5*G29)+(F29))/M29</f>
        <v>3.9482758620689653</v>
      </c>
      <c r="O29" s="104">
        <f aca="true" t="shared" si="16" ref="O29:O40">SQRT((16*L29+12.25*K29+9*J29+6.25*I29+4*H29+2.25*G29+F29)/M29-(N29^2))</f>
        <v>0.1522717390746243</v>
      </c>
      <c r="P29" s="18">
        <v>0</v>
      </c>
      <c r="Q29" s="18">
        <v>0</v>
      </c>
      <c r="R29" s="18" t="s">
        <v>556</v>
      </c>
    </row>
    <row r="30" spans="1:18" s="2" customFormat="1" ht="23.25">
      <c r="A30" s="16"/>
      <c r="B30" s="15" t="s">
        <v>419</v>
      </c>
      <c r="C30" s="15" t="s">
        <v>420</v>
      </c>
      <c r="D30" s="15" t="s">
        <v>30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30</v>
      </c>
      <c r="M30" s="15">
        <f t="shared" si="14"/>
        <v>30</v>
      </c>
      <c r="N30" s="19">
        <f t="shared" si="15"/>
        <v>4</v>
      </c>
      <c r="O30" s="35">
        <f t="shared" si="16"/>
        <v>0</v>
      </c>
      <c r="P30" s="18">
        <v>0</v>
      </c>
      <c r="Q30" s="18">
        <v>0</v>
      </c>
      <c r="R30" s="15" t="s">
        <v>607</v>
      </c>
    </row>
    <row r="31" spans="1:18" s="1" customFormat="1" ht="23.25">
      <c r="A31" s="20"/>
      <c r="B31" s="15" t="s">
        <v>524</v>
      </c>
      <c r="C31" s="15" t="s">
        <v>525</v>
      </c>
      <c r="D31" s="15" t="s">
        <v>30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19</v>
      </c>
      <c r="M31" s="15">
        <f t="shared" si="14"/>
        <v>19</v>
      </c>
      <c r="N31" s="19">
        <f t="shared" si="15"/>
        <v>4</v>
      </c>
      <c r="O31" s="35">
        <f t="shared" si="16"/>
        <v>0</v>
      </c>
      <c r="P31" s="18">
        <v>0</v>
      </c>
      <c r="Q31" s="18">
        <v>0</v>
      </c>
      <c r="R31" s="15" t="s">
        <v>556</v>
      </c>
    </row>
    <row r="32" spans="1:18" s="1" customFormat="1" ht="23.25">
      <c r="A32" s="20"/>
      <c r="B32" s="15" t="s">
        <v>603</v>
      </c>
      <c r="C32" s="15" t="s">
        <v>276</v>
      </c>
      <c r="D32" s="15" t="s">
        <v>30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13</v>
      </c>
      <c r="M32" s="15">
        <f t="shared" si="14"/>
        <v>13</v>
      </c>
      <c r="N32" s="19">
        <f t="shared" si="15"/>
        <v>4</v>
      </c>
      <c r="O32" s="35">
        <f t="shared" si="16"/>
        <v>0</v>
      </c>
      <c r="P32" s="18">
        <v>0</v>
      </c>
      <c r="Q32" s="18">
        <v>0</v>
      </c>
      <c r="R32" s="15" t="s">
        <v>557</v>
      </c>
    </row>
    <row r="33" spans="1:18" s="1" customFormat="1" ht="23.25">
      <c r="A33" s="20"/>
      <c r="B33" s="15" t="s">
        <v>418</v>
      </c>
      <c r="C33" s="131" t="s">
        <v>604</v>
      </c>
      <c r="D33" s="15" t="s">
        <v>30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10</v>
      </c>
      <c r="M33" s="15">
        <f t="shared" si="14"/>
        <v>10</v>
      </c>
      <c r="N33" s="19">
        <f t="shared" si="15"/>
        <v>4</v>
      </c>
      <c r="O33" s="35">
        <f t="shared" si="16"/>
        <v>0</v>
      </c>
      <c r="P33" s="18">
        <v>0</v>
      </c>
      <c r="Q33" s="18">
        <v>0</v>
      </c>
      <c r="R33" s="16" t="s">
        <v>556</v>
      </c>
    </row>
    <row r="34" spans="1:18" s="1" customFormat="1" ht="23.25">
      <c r="A34" s="20"/>
      <c r="B34" s="15" t="s">
        <v>605</v>
      </c>
      <c r="C34" s="15" t="s">
        <v>273</v>
      </c>
      <c r="D34" s="15" t="s">
        <v>30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10</v>
      </c>
      <c r="M34" s="15">
        <f t="shared" si="14"/>
        <v>10</v>
      </c>
      <c r="N34" s="19">
        <f t="shared" si="15"/>
        <v>4</v>
      </c>
      <c r="O34" s="35">
        <f t="shared" si="16"/>
        <v>0</v>
      </c>
      <c r="P34" s="18">
        <v>0</v>
      </c>
      <c r="Q34" s="18">
        <v>0</v>
      </c>
      <c r="R34" s="16" t="s">
        <v>557</v>
      </c>
    </row>
    <row r="35" spans="1:18" s="1" customFormat="1" ht="23.25">
      <c r="A35" s="20"/>
      <c r="B35" s="15" t="s">
        <v>606</v>
      </c>
      <c r="C35" s="15" t="s">
        <v>270</v>
      </c>
      <c r="D35" s="15" t="s">
        <v>30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6</v>
      </c>
      <c r="M35" s="15">
        <f>SUM(E35:L35)</f>
        <v>6</v>
      </c>
      <c r="N35" s="19">
        <f t="shared" si="15"/>
        <v>4</v>
      </c>
      <c r="O35" s="35">
        <f t="shared" si="16"/>
        <v>0</v>
      </c>
      <c r="P35" s="18">
        <v>0</v>
      </c>
      <c r="Q35" s="18">
        <v>0</v>
      </c>
      <c r="R35" s="16" t="s">
        <v>557</v>
      </c>
    </row>
    <row r="36" spans="1:18" s="1" customFormat="1" ht="23.25">
      <c r="A36" s="20"/>
      <c r="B36" s="15" t="s">
        <v>164</v>
      </c>
      <c r="C36" s="15" t="s">
        <v>246</v>
      </c>
      <c r="D36" s="15" t="s">
        <v>31</v>
      </c>
      <c r="E36" s="15">
        <v>11</v>
      </c>
      <c r="F36" s="15">
        <v>24</v>
      </c>
      <c r="G36" s="15">
        <v>37</v>
      </c>
      <c r="H36" s="15">
        <v>61</v>
      </c>
      <c r="I36" s="15">
        <v>100</v>
      </c>
      <c r="J36" s="15">
        <v>124</v>
      </c>
      <c r="K36" s="15">
        <v>72</v>
      </c>
      <c r="L36" s="15">
        <v>115</v>
      </c>
      <c r="M36" s="15">
        <f>SUM(E36:L36)</f>
        <v>544</v>
      </c>
      <c r="N36" s="19">
        <f t="shared" si="15"/>
        <v>2.822610294117647</v>
      </c>
      <c r="O36" s="35">
        <f t="shared" si="16"/>
        <v>0.9394654822009009</v>
      </c>
      <c r="P36" s="18">
        <v>0</v>
      </c>
      <c r="Q36" s="18">
        <v>0</v>
      </c>
      <c r="R36" s="16" t="s">
        <v>556</v>
      </c>
    </row>
    <row r="37" spans="1:18" s="1" customFormat="1" ht="23.25">
      <c r="A37" s="20"/>
      <c r="B37" s="15" t="s">
        <v>166</v>
      </c>
      <c r="C37" s="15" t="s">
        <v>248</v>
      </c>
      <c r="D37" s="15" t="s">
        <v>31</v>
      </c>
      <c r="E37" s="15">
        <v>17</v>
      </c>
      <c r="F37" s="15">
        <v>53</v>
      </c>
      <c r="G37" s="15">
        <v>38</v>
      </c>
      <c r="H37" s="15">
        <v>43</v>
      </c>
      <c r="I37" s="15">
        <v>62</v>
      </c>
      <c r="J37" s="15">
        <v>81</v>
      </c>
      <c r="K37" s="15">
        <v>103</v>
      </c>
      <c r="L37" s="15">
        <v>147</v>
      </c>
      <c r="M37" s="15">
        <f t="shared" si="14"/>
        <v>544</v>
      </c>
      <c r="N37" s="19">
        <f t="shared" si="15"/>
        <v>2.8354779411764706</v>
      </c>
      <c r="O37" s="35">
        <f t="shared" si="16"/>
        <v>1.1073163070799472</v>
      </c>
      <c r="P37" s="18">
        <v>0</v>
      </c>
      <c r="Q37" s="18">
        <v>0</v>
      </c>
      <c r="R37" s="16" t="s">
        <v>557</v>
      </c>
    </row>
    <row r="38" spans="1:18" s="1" customFormat="1" ht="23.25">
      <c r="A38" s="20"/>
      <c r="B38" s="15" t="s">
        <v>165</v>
      </c>
      <c r="C38" s="15" t="s">
        <v>247</v>
      </c>
      <c r="D38" s="15" t="s">
        <v>30</v>
      </c>
      <c r="E38" s="15">
        <v>1</v>
      </c>
      <c r="F38" s="15">
        <v>3</v>
      </c>
      <c r="G38" s="15">
        <v>0</v>
      </c>
      <c r="H38" s="15">
        <v>3</v>
      </c>
      <c r="I38" s="15">
        <v>5</v>
      </c>
      <c r="J38" s="15">
        <v>8</v>
      </c>
      <c r="K38" s="15">
        <v>40</v>
      </c>
      <c r="L38" s="15">
        <v>152</v>
      </c>
      <c r="M38" s="15">
        <f>SUM(E38:L38)</f>
        <v>212</v>
      </c>
      <c r="N38" s="19">
        <f>((4*L38)+(3.5*K38)+(3*J38)+(2.5*I38)+(2*H38)+(1.5*G38)+(F38))/M38</f>
        <v>3.7429245283018866</v>
      </c>
      <c r="O38" s="35">
        <f>SQRT((16*L38+12.25*K38+9*J38+6.25*I38+4*H38+2.25*G38+F38)/M38-(N38^2))</f>
        <v>0.5756021735787259</v>
      </c>
      <c r="P38" s="18">
        <v>0</v>
      </c>
      <c r="Q38" s="18">
        <v>0</v>
      </c>
      <c r="R38" s="16" t="s">
        <v>556</v>
      </c>
    </row>
    <row r="39" spans="1:18" s="1" customFormat="1" ht="23.25">
      <c r="A39" s="18"/>
      <c r="B39" s="15" t="s">
        <v>455</v>
      </c>
      <c r="C39" s="15" t="s">
        <v>456</v>
      </c>
      <c r="D39" s="15" t="s">
        <v>30</v>
      </c>
      <c r="E39" s="15">
        <v>2</v>
      </c>
      <c r="F39" s="15">
        <v>6</v>
      </c>
      <c r="G39" s="15">
        <v>4</v>
      </c>
      <c r="H39" s="15">
        <v>3</v>
      </c>
      <c r="I39" s="15">
        <v>13</v>
      </c>
      <c r="J39" s="15">
        <v>29</v>
      </c>
      <c r="K39" s="15">
        <v>14</v>
      </c>
      <c r="L39" s="15">
        <v>141</v>
      </c>
      <c r="M39" s="15">
        <f>SUM(E39:L39)</f>
        <v>212</v>
      </c>
      <c r="N39" s="19">
        <f>((4*L39)+(3.5*K39)+(3*J39)+(2.5*I39)+(2*H39)+(1.5*G39)+(F39))/M39</f>
        <v>3.5400943396226414</v>
      </c>
      <c r="O39" s="35">
        <f>SQRT((16*L39+12.25*K39+9*J39+6.25*I39+4*H39+2.25*G39+F39)/M39-(N39^2))</f>
        <v>0.8123724808878068</v>
      </c>
      <c r="P39" s="18">
        <v>0</v>
      </c>
      <c r="Q39" s="18">
        <v>0</v>
      </c>
      <c r="R39" s="16" t="s">
        <v>557</v>
      </c>
    </row>
    <row r="40" spans="1:18" s="17" customFormat="1" ht="21.75">
      <c r="A40" s="191" t="s">
        <v>41</v>
      </c>
      <c r="B40" s="191"/>
      <c r="C40" s="191"/>
      <c r="D40" s="191"/>
      <c r="E40" s="15">
        <f>SUM(E29:E39,E5:E21)</f>
        <v>160</v>
      </c>
      <c r="F40" s="15">
        <f aca="true" t="shared" si="17" ref="F40:L40">SUM(F29:F39,F5:F21)</f>
        <v>294</v>
      </c>
      <c r="G40" s="15">
        <f t="shared" si="17"/>
        <v>294</v>
      </c>
      <c r="H40" s="15">
        <f t="shared" si="17"/>
        <v>706</v>
      </c>
      <c r="I40" s="15">
        <f t="shared" si="17"/>
        <v>765</v>
      </c>
      <c r="J40" s="15">
        <f t="shared" si="17"/>
        <v>1029</v>
      </c>
      <c r="K40" s="15">
        <f t="shared" si="17"/>
        <v>900</v>
      </c>
      <c r="L40" s="15">
        <f t="shared" si="17"/>
        <v>3060</v>
      </c>
      <c r="M40" s="70">
        <f t="shared" si="14"/>
        <v>7208</v>
      </c>
      <c r="N40" s="19">
        <f t="shared" si="15"/>
        <v>3.126595449500555</v>
      </c>
      <c r="O40" s="35">
        <f t="shared" si="16"/>
        <v>1.0094057968696173</v>
      </c>
      <c r="P40" s="15">
        <f>SUM(P29:P39,P5:P21)</f>
        <v>3</v>
      </c>
      <c r="Q40" s="15">
        <f>SUM(Q29:Q39,Q5:Q21)</f>
        <v>0</v>
      </c>
      <c r="R40" s="16"/>
    </row>
    <row r="41" spans="1:18" s="17" customFormat="1" ht="21.75">
      <c r="A41" s="191" t="s">
        <v>43</v>
      </c>
      <c r="B41" s="191"/>
      <c r="C41" s="191"/>
      <c r="D41" s="191"/>
      <c r="E41" s="19">
        <f>(E40*100)/$M40</f>
        <v>2.2197558268590454</v>
      </c>
      <c r="F41" s="19">
        <f aca="true" t="shared" si="18" ref="F41:L41">(F40*100)/$M40</f>
        <v>4.078801331853496</v>
      </c>
      <c r="G41" s="19">
        <f t="shared" si="18"/>
        <v>4.078801331853496</v>
      </c>
      <c r="H41" s="19">
        <f t="shared" si="18"/>
        <v>9.794672586015539</v>
      </c>
      <c r="I41" s="19">
        <f t="shared" si="18"/>
        <v>10.61320754716981</v>
      </c>
      <c r="J41" s="19">
        <f t="shared" si="18"/>
        <v>14.275804661487236</v>
      </c>
      <c r="K41" s="19">
        <f t="shared" si="18"/>
        <v>12.486126526082131</v>
      </c>
      <c r="L41" s="19">
        <f t="shared" si="18"/>
        <v>42.45283018867924</v>
      </c>
      <c r="M41" s="19">
        <f>((M40-(P40+Q40))*100)/$M40</f>
        <v>99.9583795782464</v>
      </c>
      <c r="N41" s="21"/>
      <c r="O41" s="38"/>
      <c r="P41" s="19">
        <f>(P40*100)/$M40</f>
        <v>0.041620421753607105</v>
      </c>
      <c r="Q41" s="19">
        <f>(Q40*100)/$M40</f>
        <v>0</v>
      </c>
      <c r="R41" s="18"/>
    </row>
    <row r="42" spans="1:18" s="17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39"/>
      <c r="P42" s="13"/>
      <c r="Q42" s="13"/>
      <c r="R42" s="2"/>
    </row>
    <row r="43" spans="1:18" s="17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39"/>
      <c r="P43" s="13"/>
      <c r="Q43" s="13"/>
      <c r="R43" s="2"/>
    </row>
    <row r="44" spans="1:18" s="17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39"/>
      <c r="P44" s="13"/>
      <c r="Q44" s="13"/>
      <c r="R44" s="2"/>
    </row>
    <row r="45" spans="1:18" s="17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39"/>
      <c r="P45" s="13"/>
      <c r="Q45" s="13"/>
      <c r="R45" s="2"/>
    </row>
    <row r="46" spans="1:18" s="17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39"/>
      <c r="P46" s="13"/>
      <c r="Q46" s="13"/>
      <c r="R46" s="2"/>
    </row>
    <row r="47" spans="1:18" s="17" customFormat="1" ht="29.25">
      <c r="A47" s="205" t="s">
        <v>47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</row>
    <row r="48" spans="1:18" s="17" customFormat="1" ht="29.25">
      <c r="A48" s="205" t="s">
        <v>550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</row>
    <row r="49" spans="1:18" s="17" customFormat="1" ht="23.25">
      <c r="A49" s="192" t="s">
        <v>22</v>
      </c>
      <c r="B49" s="192" t="s">
        <v>0</v>
      </c>
      <c r="C49" s="192" t="s">
        <v>32</v>
      </c>
      <c r="D49" s="192" t="s">
        <v>29</v>
      </c>
      <c r="E49" s="191" t="s">
        <v>17</v>
      </c>
      <c r="F49" s="191"/>
      <c r="G49" s="191"/>
      <c r="H49" s="191"/>
      <c r="I49" s="191"/>
      <c r="J49" s="191"/>
      <c r="K49" s="191"/>
      <c r="L49" s="191"/>
      <c r="M49" s="16" t="s">
        <v>16</v>
      </c>
      <c r="N49" s="186" t="s">
        <v>20</v>
      </c>
      <c r="O49" s="190" t="s">
        <v>21</v>
      </c>
      <c r="P49" s="68"/>
      <c r="Q49" s="68"/>
      <c r="R49" s="192" t="s">
        <v>3</v>
      </c>
    </row>
    <row r="50" spans="1:18" s="17" customFormat="1" ht="23.25">
      <c r="A50" s="192"/>
      <c r="B50" s="192"/>
      <c r="C50" s="192"/>
      <c r="D50" s="192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19</v>
      </c>
      <c r="N50" s="186"/>
      <c r="O50" s="190"/>
      <c r="P50" s="69" t="s">
        <v>1</v>
      </c>
      <c r="Q50" s="69" t="s">
        <v>2</v>
      </c>
      <c r="R50" s="192"/>
    </row>
    <row r="51" spans="1:18" s="17" customFormat="1" ht="21.75">
      <c r="A51" s="15" t="s">
        <v>26</v>
      </c>
      <c r="B51" s="72" t="s">
        <v>623</v>
      </c>
      <c r="C51" s="15" t="s">
        <v>624</v>
      </c>
      <c r="D51" s="15" t="s">
        <v>31</v>
      </c>
      <c r="E51" s="28">
        <v>0</v>
      </c>
      <c r="F51" s="28">
        <v>12</v>
      </c>
      <c r="G51" s="28">
        <v>6</v>
      </c>
      <c r="H51" s="28">
        <v>9</v>
      </c>
      <c r="I51" s="28">
        <v>13</v>
      </c>
      <c r="J51" s="28">
        <v>31</v>
      </c>
      <c r="K51" s="28">
        <v>16</v>
      </c>
      <c r="L51" s="28">
        <v>20</v>
      </c>
      <c r="M51" s="15">
        <f>SUM(E51:L51)</f>
        <v>107</v>
      </c>
      <c r="N51" s="19">
        <f>((4*L51)+(3.5*K51)+(3*J51)+(2.5*I51)+(2*H51)+(1.5*G51)+(F51))/M51</f>
        <v>2.808411214953271</v>
      </c>
      <c r="O51" s="35">
        <f aca="true" t="shared" si="19" ref="O51:O59">SQRT((16*L51+12.25*K51+9*J51+6.25*I51+4*H51+2.25*G51+F51)/M51-(N51^2))</f>
        <v>0.936400095746191</v>
      </c>
      <c r="P51" s="28">
        <v>0</v>
      </c>
      <c r="Q51" s="28">
        <v>0</v>
      </c>
      <c r="R51" s="28" t="s">
        <v>562</v>
      </c>
    </row>
    <row r="52" spans="1:18" s="17" customFormat="1" ht="21.75">
      <c r="A52" s="16"/>
      <c r="B52" s="72" t="s">
        <v>625</v>
      </c>
      <c r="C52" s="15" t="s">
        <v>626</v>
      </c>
      <c r="D52" s="15" t="s">
        <v>31</v>
      </c>
      <c r="E52" s="28">
        <v>32</v>
      </c>
      <c r="F52" s="28">
        <v>10</v>
      </c>
      <c r="G52" s="28">
        <v>25</v>
      </c>
      <c r="H52" s="28">
        <v>79</v>
      </c>
      <c r="I52" s="28">
        <v>132</v>
      </c>
      <c r="J52" s="28">
        <v>153</v>
      </c>
      <c r="K52" s="28">
        <v>70</v>
      </c>
      <c r="L52" s="28">
        <v>19</v>
      </c>
      <c r="M52" s="15">
        <f aca="true" t="shared" si="20" ref="M52:M59">SUM(E52:L52)</f>
        <v>520</v>
      </c>
      <c r="N52" s="19">
        <f aca="true" t="shared" si="21" ref="N52:N59">((4*L52)+(3.5*K52)+(3*J52)+(2.5*I52)+(2*H52)+(1.5*G52)+(F52))/M52</f>
        <v>2.5298076923076924</v>
      </c>
      <c r="O52" s="35">
        <f t="shared" si="19"/>
        <v>0.8963472678355261</v>
      </c>
      <c r="P52" s="28">
        <v>1</v>
      </c>
      <c r="Q52" s="28">
        <v>0</v>
      </c>
      <c r="R52" s="28" t="s">
        <v>637</v>
      </c>
    </row>
    <row r="53" spans="1:18" s="17" customFormat="1" ht="21.75">
      <c r="A53" s="20"/>
      <c r="B53" s="72" t="s">
        <v>627</v>
      </c>
      <c r="C53" s="129" t="s">
        <v>628</v>
      </c>
      <c r="D53" s="15" t="s">
        <v>31</v>
      </c>
      <c r="E53" s="28">
        <v>11</v>
      </c>
      <c r="F53" s="28">
        <v>7</v>
      </c>
      <c r="G53" s="28">
        <v>24</v>
      </c>
      <c r="H53" s="28">
        <v>116</v>
      </c>
      <c r="I53" s="28">
        <v>88</v>
      </c>
      <c r="J53" s="28">
        <v>100</v>
      </c>
      <c r="K53" s="28">
        <v>100</v>
      </c>
      <c r="L53" s="28">
        <v>74</v>
      </c>
      <c r="M53" s="15">
        <f t="shared" si="20"/>
        <v>520</v>
      </c>
      <c r="N53" s="19">
        <f t="shared" si="21"/>
        <v>2.771153846153846</v>
      </c>
      <c r="O53" s="35">
        <f t="shared" si="19"/>
        <v>0.8668769184353547</v>
      </c>
      <c r="P53" s="28">
        <v>2</v>
      </c>
      <c r="Q53" s="28">
        <v>0</v>
      </c>
      <c r="R53" s="28" t="s">
        <v>637</v>
      </c>
    </row>
    <row r="54" spans="1:18" s="17" customFormat="1" ht="21.75">
      <c r="A54" s="20"/>
      <c r="B54" s="72" t="s">
        <v>629</v>
      </c>
      <c r="C54" s="15" t="s">
        <v>630</v>
      </c>
      <c r="D54" s="15" t="s">
        <v>30</v>
      </c>
      <c r="E54" s="28">
        <v>2</v>
      </c>
      <c r="F54" s="28">
        <v>0</v>
      </c>
      <c r="G54" s="28">
        <v>4</v>
      </c>
      <c r="H54" s="28">
        <v>7</v>
      </c>
      <c r="I54" s="28">
        <v>5</v>
      </c>
      <c r="J54" s="28">
        <v>26</v>
      </c>
      <c r="K54" s="28">
        <v>28</v>
      </c>
      <c r="L54" s="28">
        <v>33</v>
      </c>
      <c r="M54" s="15">
        <f t="shared" si="20"/>
        <v>105</v>
      </c>
      <c r="N54" s="19">
        <f>((4*L54)+(3.5*K54)+(3*J54)+(2.5*I54)+(2*H54)+(1.5*G54)+(F54))/M54</f>
        <v>3.242857142857143</v>
      </c>
      <c r="O54" s="35">
        <f t="shared" si="19"/>
        <v>0.8109790840890606</v>
      </c>
      <c r="P54" s="28">
        <v>2</v>
      </c>
      <c r="Q54" s="28">
        <v>0</v>
      </c>
      <c r="R54" s="28" t="s">
        <v>563</v>
      </c>
    </row>
    <row r="55" spans="1:18" s="17" customFormat="1" ht="21.75">
      <c r="A55" s="20"/>
      <c r="B55" s="72" t="s">
        <v>631</v>
      </c>
      <c r="C55" s="15" t="s">
        <v>632</v>
      </c>
      <c r="D55" s="15" t="s">
        <v>30</v>
      </c>
      <c r="E55" s="28">
        <v>10</v>
      </c>
      <c r="F55" s="28">
        <v>48</v>
      </c>
      <c r="G55" s="28">
        <v>12</v>
      </c>
      <c r="H55" s="28">
        <v>25</v>
      </c>
      <c r="I55" s="28">
        <v>32</v>
      </c>
      <c r="J55" s="28">
        <v>51</v>
      </c>
      <c r="K55" s="28">
        <v>97</v>
      </c>
      <c r="L55" s="28">
        <v>140</v>
      </c>
      <c r="M55" s="15">
        <f t="shared" si="20"/>
        <v>415</v>
      </c>
      <c r="N55" s="19">
        <f t="shared" si="21"/>
        <v>3.008433734939759</v>
      </c>
      <c r="O55" s="35">
        <f t="shared" si="19"/>
        <v>1.104449360626034</v>
      </c>
      <c r="P55" s="28">
        <v>0</v>
      </c>
      <c r="Q55" s="28">
        <v>0</v>
      </c>
      <c r="R55" s="28" t="s">
        <v>562</v>
      </c>
    </row>
    <row r="56" spans="1:18" s="17" customFormat="1" ht="21.75">
      <c r="A56" s="20"/>
      <c r="B56" s="72" t="s">
        <v>633</v>
      </c>
      <c r="C56" s="15" t="s">
        <v>634</v>
      </c>
      <c r="D56" s="15" t="s">
        <v>30</v>
      </c>
      <c r="E56" s="28">
        <v>30</v>
      </c>
      <c r="F56" s="28">
        <v>13</v>
      </c>
      <c r="G56" s="28">
        <v>11</v>
      </c>
      <c r="H56" s="28">
        <v>26</v>
      </c>
      <c r="I56" s="28">
        <v>41</v>
      </c>
      <c r="J56" s="28">
        <v>92</v>
      </c>
      <c r="K56" s="28">
        <v>66</v>
      </c>
      <c r="L56" s="28">
        <v>136</v>
      </c>
      <c r="M56" s="15">
        <f t="shared" si="20"/>
        <v>415</v>
      </c>
      <c r="N56" s="19">
        <f t="shared" si="21"/>
        <v>2.9759036144578315</v>
      </c>
      <c r="O56" s="35">
        <f t="shared" si="19"/>
        <v>1.1356851720379795</v>
      </c>
      <c r="P56" s="28">
        <v>0</v>
      </c>
      <c r="Q56" s="28">
        <v>0</v>
      </c>
      <c r="R56" s="28" t="s">
        <v>563</v>
      </c>
    </row>
    <row r="57" spans="1:18" s="17" customFormat="1" ht="21.75">
      <c r="A57" s="20"/>
      <c r="B57" s="72" t="s">
        <v>635</v>
      </c>
      <c r="C57" s="15" t="s">
        <v>636</v>
      </c>
      <c r="D57" s="15" t="s">
        <v>30</v>
      </c>
      <c r="E57" s="28">
        <v>10</v>
      </c>
      <c r="F57" s="28">
        <v>4</v>
      </c>
      <c r="G57" s="28">
        <v>2</v>
      </c>
      <c r="H57" s="28">
        <v>6</v>
      </c>
      <c r="I57" s="28">
        <v>16</v>
      </c>
      <c r="J57" s="28">
        <v>15</v>
      </c>
      <c r="K57" s="28">
        <v>43</v>
      </c>
      <c r="L57" s="28">
        <v>370</v>
      </c>
      <c r="M57" s="15">
        <f t="shared" si="20"/>
        <v>466</v>
      </c>
      <c r="N57" s="19">
        <f t="shared" si="21"/>
        <v>3.7221030042918457</v>
      </c>
      <c r="O57" s="35">
        <f t="shared" si="19"/>
        <v>0.7444535096409483</v>
      </c>
      <c r="P57" s="28">
        <v>18</v>
      </c>
      <c r="Q57" s="28">
        <v>0</v>
      </c>
      <c r="R57" s="28" t="s">
        <v>637</v>
      </c>
    </row>
    <row r="58" spans="1:18" s="17" customFormat="1" ht="21.75">
      <c r="A58" s="20"/>
      <c r="B58" s="72" t="s">
        <v>7</v>
      </c>
      <c r="C58" s="15" t="s">
        <v>263</v>
      </c>
      <c r="D58" s="15" t="s">
        <v>30</v>
      </c>
      <c r="E58" s="28">
        <v>38</v>
      </c>
      <c r="F58" s="28">
        <v>65</v>
      </c>
      <c r="G58" s="28">
        <v>50</v>
      </c>
      <c r="H58" s="28">
        <v>120</v>
      </c>
      <c r="I58" s="28">
        <v>61</v>
      </c>
      <c r="J58" s="28">
        <v>25</v>
      </c>
      <c r="K58" s="28">
        <v>15</v>
      </c>
      <c r="L58" s="28">
        <v>12</v>
      </c>
      <c r="M58" s="15">
        <f t="shared" si="20"/>
        <v>386</v>
      </c>
      <c r="N58" s="19">
        <f t="shared" si="21"/>
        <v>1.83419689119171</v>
      </c>
      <c r="O58" s="35">
        <f t="shared" si="19"/>
        <v>0.9397505470961627</v>
      </c>
      <c r="P58" s="28">
        <v>0</v>
      </c>
      <c r="Q58" s="28">
        <v>0</v>
      </c>
      <c r="R58" s="28" t="s">
        <v>562</v>
      </c>
    </row>
    <row r="59" spans="1:18" s="17" customFormat="1" ht="21.75">
      <c r="A59" s="20"/>
      <c r="B59" s="72" t="s">
        <v>269</v>
      </c>
      <c r="C59" s="15" t="s">
        <v>270</v>
      </c>
      <c r="D59" s="15" t="s">
        <v>30</v>
      </c>
      <c r="E59" s="28">
        <v>42</v>
      </c>
      <c r="F59" s="28">
        <v>48</v>
      </c>
      <c r="G59" s="28">
        <v>40</v>
      </c>
      <c r="H59" s="28">
        <v>83</v>
      </c>
      <c r="I59" s="28">
        <v>80</v>
      </c>
      <c r="J59" s="28">
        <v>59</v>
      </c>
      <c r="K59" s="28">
        <v>22</v>
      </c>
      <c r="L59" s="28">
        <v>12</v>
      </c>
      <c r="M59" s="15">
        <f t="shared" si="20"/>
        <v>386</v>
      </c>
      <c r="N59" s="19">
        <f t="shared" si="21"/>
        <v>2.010362694300518</v>
      </c>
      <c r="O59" s="35">
        <f t="shared" si="19"/>
        <v>1.0210968262395448</v>
      </c>
      <c r="P59" s="28">
        <v>0</v>
      </c>
      <c r="Q59" s="28">
        <v>0</v>
      </c>
      <c r="R59" s="28" t="s">
        <v>563</v>
      </c>
    </row>
    <row r="60" spans="1:18" s="17" customFormat="1" ht="21.75">
      <c r="A60" s="20"/>
      <c r="B60" s="72" t="s">
        <v>264</v>
      </c>
      <c r="C60" s="15" t="s">
        <v>263</v>
      </c>
      <c r="D60" s="15" t="s">
        <v>30</v>
      </c>
      <c r="E60" s="28">
        <v>0</v>
      </c>
      <c r="F60" s="28">
        <v>0</v>
      </c>
      <c r="G60" s="28">
        <v>0</v>
      </c>
      <c r="H60" s="28">
        <v>6</v>
      </c>
      <c r="I60" s="28">
        <v>11</v>
      </c>
      <c r="J60" s="28">
        <v>8</v>
      </c>
      <c r="K60" s="28">
        <v>3</v>
      </c>
      <c r="L60" s="28">
        <v>1</v>
      </c>
      <c r="M60" s="15">
        <f aca="true" t="shared" si="22" ref="M60:M67">SUM(E60:L60)</f>
        <v>29</v>
      </c>
      <c r="N60" s="19">
        <f aca="true" t="shared" si="23" ref="N60:N67">((4*L60)+(3.5*K60)+(3*J60)+(2.5*I60)+(2*H60)+(1.5*G60)+(F60))/M60</f>
        <v>2.689655172413793</v>
      </c>
      <c r="O60" s="35">
        <f aca="true" t="shared" si="24" ref="O60:O67">SQRT((16*L60+12.25*K60+9*J60+6.25*I60+4*H60+2.25*G60+F60)/M60-(N60^2))</f>
        <v>0.5155143581974496</v>
      </c>
      <c r="P60" s="28">
        <v>0</v>
      </c>
      <c r="Q60" s="28">
        <v>0</v>
      </c>
      <c r="R60" s="28" t="s">
        <v>562</v>
      </c>
    </row>
    <row r="61" spans="1:18" s="17" customFormat="1" ht="21.75">
      <c r="A61" s="20"/>
      <c r="B61" s="72" t="s">
        <v>271</v>
      </c>
      <c r="C61" s="131" t="s">
        <v>270</v>
      </c>
      <c r="D61" s="15" t="s">
        <v>31</v>
      </c>
      <c r="E61" s="28">
        <v>0</v>
      </c>
      <c r="F61" s="28">
        <v>0</v>
      </c>
      <c r="G61" s="28">
        <v>1</v>
      </c>
      <c r="H61" s="28">
        <v>1</v>
      </c>
      <c r="I61" s="28">
        <v>11</v>
      </c>
      <c r="J61" s="28">
        <v>6</v>
      </c>
      <c r="K61" s="28">
        <v>4</v>
      </c>
      <c r="L61" s="28">
        <v>6</v>
      </c>
      <c r="M61" s="15">
        <f t="shared" si="22"/>
        <v>29</v>
      </c>
      <c r="N61" s="19">
        <f t="shared" si="23"/>
        <v>3</v>
      </c>
      <c r="O61" s="35">
        <f t="shared" si="24"/>
        <v>0.6695340634119866</v>
      </c>
      <c r="P61" s="28">
        <v>0</v>
      </c>
      <c r="Q61" s="28">
        <v>0</v>
      </c>
      <c r="R61" s="28" t="s">
        <v>563</v>
      </c>
    </row>
    <row r="62" spans="1:18" s="17" customFormat="1" ht="21.75">
      <c r="A62" s="20"/>
      <c r="B62" s="72" t="s">
        <v>89</v>
      </c>
      <c r="C62" s="15" t="s">
        <v>265</v>
      </c>
      <c r="D62" s="15" t="s">
        <v>31</v>
      </c>
      <c r="E62" s="28">
        <v>21</v>
      </c>
      <c r="F62" s="28">
        <v>53</v>
      </c>
      <c r="G62" s="28">
        <v>33</v>
      </c>
      <c r="H62" s="28">
        <v>62</v>
      </c>
      <c r="I62" s="28">
        <v>78</v>
      </c>
      <c r="J62" s="28">
        <v>62</v>
      </c>
      <c r="K62" s="28">
        <v>34</v>
      </c>
      <c r="L62" s="28">
        <v>41</v>
      </c>
      <c r="M62" s="15">
        <f t="shared" si="22"/>
        <v>384</v>
      </c>
      <c r="N62" s="19">
        <f t="shared" si="23"/>
        <v>2.3190104166666665</v>
      </c>
      <c r="O62" s="35">
        <f t="shared" si="24"/>
        <v>1.055949444366614</v>
      </c>
      <c r="P62" s="28">
        <v>0</v>
      </c>
      <c r="Q62" s="28">
        <v>2</v>
      </c>
      <c r="R62" s="28" t="s">
        <v>562</v>
      </c>
    </row>
    <row r="63" spans="1:18" s="106" customFormat="1" ht="26.25">
      <c r="A63" s="20"/>
      <c r="B63" s="72" t="s">
        <v>272</v>
      </c>
      <c r="C63" s="15" t="s">
        <v>273</v>
      </c>
      <c r="D63" s="15" t="s">
        <v>30</v>
      </c>
      <c r="E63" s="28">
        <v>27</v>
      </c>
      <c r="F63" s="28">
        <v>36</v>
      </c>
      <c r="G63" s="28">
        <v>60</v>
      </c>
      <c r="H63" s="28">
        <v>72</v>
      </c>
      <c r="I63" s="28">
        <v>79</v>
      </c>
      <c r="J63" s="28">
        <v>53</v>
      </c>
      <c r="K63" s="28">
        <v>24</v>
      </c>
      <c r="L63" s="28">
        <v>22</v>
      </c>
      <c r="M63" s="15">
        <f t="shared" si="22"/>
        <v>373</v>
      </c>
      <c r="N63" s="19">
        <f t="shared" si="23"/>
        <v>2.140750670241287</v>
      </c>
      <c r="O63" s="35">
        <f t="shared" si="24"/>
        <v>0.9910600247650077</v>
      </c>
      <c r="P63" s="28">
        <v>0</v>
      </c>
      <c r="Q63" s="28">
        <v>12</v>
      </c>
      <c r="R63" s="28" t="s">
        <v>563</v>
      </c>
    </row>
    <row r="64" spans="1:18" s="106" customFormat="1" ht="26.25">
      <c r="A64" s="20"/>
      <c r="B64" s="72" t="s">
        <v>266</v>
      </c>
      <c r="C64" s="15" t="s">
        <v>265</v>
      </c>
      <c r="D64" s="15" t="s">
        <v>30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9</v>
      </c>
      <c r="K64" s="28">
        <v>4</v>
      </c>
      <c r="L64" s="28">
        <v>16</v>
      </c>
      <c r="M64" s="15">
        <f t="shared" si="22"/>
        <v>29</v>
      </c>
      <c r="N64" s="19">
        <f t="shared" si="23"/>
        <v>3.6206896551724137</v>
      </c>
      <c r="O64" s="35">
        <f t="shared" si="24"/>
        <v>0.44827586206896475</v>
      </c>
      <c r="P64" s="28">
        <v>0</v>
      </c>
      <c r="Q64" s="28">
        <v>0</v>
      </c>
      <c r="R64" s="28" t="s">
        <v>562</v>
      </c>
    </row>
    <row r="65" spans="1:18" s="17" customFormat="1" ht="21.75">
      <c r="A65" s="20"/>
      <c r="B65" s="72" t="s">
        <v>274</v>
      </c>
      <c r="C65" s="15" t="s">
        <v>273</v>
      </c>
      <c r="D65" s="15" t="s">
        <v>30</v>
      </c>
      <c r="E65" s="28">
        <v>1</v>
      </c>
      <c r="F65" s="28">
        <v>3</v>
      </c>
      <c r="G65" s="28">
        <v>1</v>
      </c>
      <c r="H65" s="28">
        <v>4</v>
      </c>
      <c r="I65" s="28">
        <v>6</v>
      </c>
      <c r="J65" s="28">
        <v>3</v>
      </c>
      <c r="K65" s="28">
        <v>2</v>
      </c>
      <c r="L65" s="28">
        <v>9</v>
      </c>
      <c r="M65" s="15">
        <f t="shared" si="22"/>
        <v>29</v>
      </c>
      <c r="N65" s="19">
        <f t="shared" si="23"/>
        <v>2.7413793103448274</v>
      </c>
      <c r="O65" s="35">
        <f t="shared" si="24"/>
        <v>1.1189641889371007</v>
      </c>
      <c r="P65" s="28">
        <v>0</v>
      </c>
      <c r="Q65" s="28">
        <v>0</v>
      </c>
      <c r="R65" s="28" t="s">
        <v>563</v>
      </c>
    </row>
    <row r="66" spans="1:18" s="17" customFormat="1" ht="21.75">
      <c r="A66" s="20"/>
      <c r="B66" s="72" t="s">
        <v>90</v>
      </c>
      <c r="C66" s="15" t="s">
        <v>267</v>
      </c>
      <c r="D66" s="15" t="s">
        <v>30</v>
      </c>
      <c r="E66" s="28">
        <v>48</v>
      </c>
      <c r="F66" s="28">
        <v>59</v>
      </c>
      <c r="G66" s="28">
        <v>68</v>
      </c>
      <c r="H66" s="28">
        <v>96</v>
      </c>
      <c r="I66" s="28">
        <v>58</v>
      </c>
      <c r="J66" s="28">
        <v>25</v>
      </c>
      <c r="K66" s="28">
        <v>13</v>
      </c>
      <c r="L66" s="28">
        <v>19</v>
      </c>
      <c r="M66" s="15">
        <f t="shared" si="22"/>
        <v>386</v>
      </c>
      <c r="N66" s="19">
        <f t="shared" si="23"/>
        <v>1.799222797927461</v>
      </c>
      <c r="O66" s="35">
        <f t="shared" si="24"/>
        <v>1.0143909666704636</v>
      </c>
      <c r="P66" s="28">
        <v>0</v>
      </c>
      <c r="Q66" s="28">
        <v>0</v>
      </c>
      <c r="R66" s="28" t="s">
        <v>562</v>
      </c>
    </row>
    <row r="67" spans="1:18" s="17" customFormat="1" ht="21.75">
      <c r="A67" s="20"/>
      <c r="B67" s="72" t="s">
        <v>275</v>
      </c>
      <c r="C67" s="15" t="s">
        <v>276</v>
      </c>
      <c r="D67" s="15" t="s">
        <v>30</v>
      </c>
      <c r="E67" s="28">
        <v>28</v>
      </c>
      <c r="F67" s="28">
        <v>39</v>
      </c>
      <c r="G67" s="28">
        <v>19</v>
      </c>
      <c r="H67" s="28">
        <v>57</v>
      </c>
      <c r="I67" s="28">
        <v>90</v>
      </c>
      <c r="J67" s="28">
        <v>77</v>
      </c>
      <c r="K67" s="28">
        <v>26</v>
      </c>
      <c r="L67" s="28">
        <v>43</v>
      </c>
      <c r="M67" s="15">
        <f t="shared" si="22"/>
        <v>379</v>
      </c>
      <c r="N67" s="19">
        <f t="shared" si="23"/>
        <v>2.37598944591029</v>
      </c>
      <c r="O67" s="35">
        <f t="shared" si="24"/>
        <v>1.0678455907542816</v>
      </c>
      <c r="P67" s="28">
        <v>0</v>
      </c>
      <c r="Q67" s="28">
        <v>7</v>
      </c>
      <c r="R67" s="28" t="s">
        <v>563</v>
      </c>
    </row>
    <row r="68" spans="1:18" s="17" customFormat="1" ht="21.75">
      <c r="A68" s="20"/>
      <c r="B68" s="72" t="s">
        <v>268</v>
      </c>
      <c r="C68" s="15" t="s">
        <v>267</v>
      </c>
      <c r="D68" s="15" t="s">
        <v>30</v>
      </c>
      <c r="E68" s="28">
        <v>0</v>
      </c>
      <c r="F68" s="28">
        <v>0</v>
      </c>
      <c r="G68" s="28">
        <v>2</v>
      </c>
      <c r="H68" s="28">
        <v>0</v>
      </c>
      <c r="I68" s="28">
        <v>0</v>
      </c>
      <c r="J68" s="28">
        <v>9</v>
      </c>
      <c r="K68" s="28">
        <v>1</v>
      </c>
      <c r="L68" s="28">
        <v>17</v>
      </c>
      <c r="M68" s="15">
        <v>476</v>
      </c>
      <c r="N68" s="19">
        <v>2.3077731092436973</v>
      </c>
      <c r="O68" s="35">
        <v>1.0736152303345459</v>
      </c>
      <c r="P68" s="28">
        <v>0</v>
      </c>
      <c r="Q68" s="28">
        <v>0</v>
      </c>
      <c r="R68" s="28" t="s">
        <v>562</v>
      </c>
    </row>
    <row r="69" spans="1:18" s="17" customFormat="1" ht="21.75">
      <c r="A69" s="18"/>
      <c r="B69" s="72" t="s">
        <v>277</v>
      </c>
      <c r="C69" s="129" t="s">
        <v>276</v>
      </c>
      <c r="D69" s="15" t="s">
        <v>30</v>
      </c>
      <c r="E69" s="28">
        <v>0</v>
      </c>
      <c r="F69" s="28">
        <v>2</v>
      </c>
      <c r="G69" s="28">
        <v>0</v>
      </c>
      <c r="H69" s="28">
        <v>0</v>
      </c>
      <c r="I69" s="28">
        <v>0</v>
      </c>
      <c r="J69" s="28">
        <v>3</v>
      </c>
      <c r="K69" s="28">
        <v>7</v>
      </c>
      <c r="L69" s="28">
        <v>17</v>
      </c>
      <c r="M69" s="15">
        <v>475</v>
      </c>
      <c r="N69" s="19">
        <v>2.2673684210526317</v>
      </c>
      <c r="O69" s="35">
        <v>0.9782306374548905</v>
      </c>
      <c r="P69" s="28">
        <v>0</v>
      </c>
      <c r="Q69" s="28">
        <v>0</v>
      </c>
      <c r="R69" s="28" t="s">
        <v>563</v>
      </c>
    </row>
    <row r="70" spans="1:18" s="17" customFormat="1" ht="26.25">
      <c r="A70" s="193" t="s">
        <v>47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</row>
    <row r="71" spans="1:18" s="17" customFormat="1" ht="26.25">
      <c r="A71" s="193" t="s">
        <v>550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1:18" s="17" customFormat="1" ht="23.25">
      <c r="A72" s="192" t="s">
        <v>22</v>
      </c>
      <c r="B72" s="192" t="s">
        <v>0</v>
      </c>
      <c r="C72" s="192" t="s">
        <v>32</v>
      </c>
      <c r="D72" s="192" t="s">
        <v>29</v>
      </c>
      <c r="E72" s="191" t="s">
        <v>17</v>
      </c>
      <c r="F72" s="191"/>
      <c r="G72" s="191"/>
      <c r="H72" s="191"/>
      <c r="I72" s="191"/>
      <c r="J72" s="191"/>
      <c r="K72" s="191"/>
      <c r="L72" s="191"/>
      <c r="M72" s="16" t="s">
        <v>16</v>
      </c>
      <c r="N72" s="186" t="s">
        <v>20</v>
      </c>
      <c r="O72" s="190" t="s">
        <v>21</v>
      </c>
      <c r="P72" s="68"/>
      <c r="Q72" s="68"/>
      <c r="R72" s="192" t="s">
        <v>3</v>
      </c>
    </row>
    <row r="73" spans="1:31" s="1" customFormat="1" ht="23.25">
      <c r="A73" s="192"/>
      <c r="B73" s="192"/>
      <c r="C73" s="192"/>
      <c r="D73" s="192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86"/>
      <c r="O73" s="190"/>
      <c r="P73" s="69" t="s">
        <v>1</v>
      </c>
      <c r="Q73" s="69" t="s">
        <v>2</v>
      </c>
      <c r="R73" s="192"/>
      <c r="T73" s="17"/>
      <c r="U73" s="12"/>
      <c r="V73" s="12"/>
      <c r="W73" s="12"/>
      <c r="X73" s="12"/>
      <c r="Y73" s="12"/>
      <c r="Z73" s="12"/>
      <c r="AA73" s="12"/>
      <c r="AB73" s="12"/>
      <c r="AC73" s="17"/>
      <c r="AD73" s="2"/>
      <c r="AE73" s="2"/>
    </row>
    <row r="74" spans="1:31" s="1" customFormat="1" ht="23.25">
      <c r="A74" s="117" t="s">
        <v>26</v>
      </c>
      <c r="B74" s="95" t="s">
        <v>529</v>
      </c>
      <c r="C74" s="129" t="s">
        <v>458</v>
      </c>
      <c r="D74" s="95" t="s">
        <v>30</v>
      </c>
      <c r="E74" s="15">
        <v>0</v>
      </c>
      <c r="F74" s="15">
        <v>1</v>
      </c>
      <c r="G74" s="15">
        <v>0</v>
      </c>
      <c r="H74" s="15">
        <v>1</v>
      </c>
      <c r="I74" s="15">
        <v>2</v>
      </c>
      <c r="J74" s="15">
        <v>1</v>
      </c>
      <c r="K74" s="15">
        <v>2</v>
      </c>
      <c r="L74" s="15">
        <v>22</v>
      </c>
      <c r="M74" s="15">
        <f>SUM(E74:L74)</f>
        <v>29</v>
      </c>
      <c r="N74" s="19">
        <f>((4*L74)+(3.5*K74)+(3*J74)+(2.5*I74)+(2*H74)+(1.5*G74)+(F74))/M74</f>
        <v>3.6551724137931036</v>
      </c>
      <c r="O74" s="35">
        <f>SQRT((16*L74+12.25*K74+9*J74+6.25*I74+4*H74+2.25*G74+F74)/M74-(N74^2))</f>
        <v>0.7323020890205258</v>
      </c>
      <c r="P74" s="69">
        <v>0</v>
      </c>
      <c r="Q74" s="69">
        <v>0</v>
      </c>
      <c r="R74" s="118" t="s">
        <v>562</v>
      </c>
      <c r="T74" s="17"/>
      <c r="U74" s="12"/>
      <c r="V74" s="12"/>
      <c r="W74" s="12"/>
      <c r="X74" s="12"/>
      <c r="Y74" s="12"/>
      <c r="Z74" s="12"/>
      <c r="AA74" s="12"/>
      <c r="AB74" s="12"/>
      <c r="AC74" s="17"/>
      <c r="AD74" s="2"/>
      <c r="AE74" s="2"/>
    </row>
    <row r="75" spans="1:31" s="1" customFormat="1" ht="23.25">
      <c r="A75" s="173" t="s">
        <v>385</v>
      </c>
      <c r="B75" s="95" t="s">
        <v>457</v>
      </c>
      <c r="C75" s="129" t="s">
        <v>458</v>
      </c>
      <c r="D75" s="95" t="s">
        <v>30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29</v>
      </c>
      <c r="M75" s="15">
        <f>SUM(E75:L75)</f>
        <v>29</v>
      </c>
      <c r="N75" s="19">
        <f>((4*L75)+(3.5*K75)+(3*J75)+(2.5*I75)+(2*H75)+(1.5*G75)+(F75))/M75</f>
        <v>4</v>
      </c>
      <c r="O75" s="35">
        <f>SQRT((16*L75+12.25*K75+9*J75+6.25*I75+4*H75+2.25*G75+F75)/M75-(N75^2))</f>
        <v>0</v>
      </c>
      <c r="P75" s="69">
        <v>0</v>
      </c>
      <c r="Q75" s="69">
        <v>0</v>
      </c>
      <c r="R75" s="118" t="s">
        <v>563</v>
      </c>
      <c r="T75" s="17"/>
      <c r="U75" s="12"/>
      <c r="V75" s="12"/>
      <c r="W75" s="12"/>
      <c r="X75" s="12"/>
      <c r="Y75" s="12"/>
      <c r="Z75" s="12"/>
      <c r="AA75" s="12"/>
      <c r="AB75" s="12"/>
      <c r="AC75" s="17"/>
      <c r="AD75" s="2"/>
      <c r="AE75" s="2"/>
    </row>
    <row r="76" spans="1:31" s="1" customFormat="1" ht="23.25">
      <c r="A76" s="173"/>
      <c r="B76" s="95" t="s">
        <v>638</v>
      </c>
      <c r="C76" s="95" t="s">
        <v>636</v>
      </c>
      <c r="D76" s="95" t="s">
        <v>30</v>
      </c>
      <c r="E76" s="15">
        <v>3</v>
      </c>
      <c r="F76" s="15">
        <v>4</v>
      </c>
      <c r="G76" s="15">
        <v>3</v>
      </c>
      <c r="H76" s="15">
        <v>5</v>
      </c>
      <c r="I76" s="15">
        <v>11</v>
      </c>
      <c r="J76" s="15">
        <v>8</v>
      </c>
      <c r="K76" s="15">
        <v>2</v>
      </c>
      <c r="L76" s="15">
        <v>1</v>
      </c>
      <c r="M76" s="15">
        <f>SUM(E76:L76)</f>
        <v>37</v>
      </c>
      <c r="N76" s="19">
        <f>((4*L76)+(3.5*K76)+(3*J76)+(2.5*I76)+(2*H76)+(1.5*G76)+(F76))/M76</f>
        <v>2.189189189189189</v>
      </c>
      <c r="O76" s="35">
        <f>SQRT((16*L76+12.25*K76+9*J76+6.25*I76+4*H76+2.25*G76+F76)/M76-(N76^2))</f>
        <v>0.9680807939768824</v>
      </c>
      <c r="P76" s="69">
        <v>1</v>
      </c>
      <c r="Q76" s="69">
        <v>0</v>
      </c>
      <c r="R76" s="118" t="s">
        <v>562</v>
      </c>
      <c r="T76" s="17"/>
      <c r="U76" s="12"/>
      <c r="V76" s="12"/>
      <c r="W76" s="12"/>
      <c r="X76" s="12"/>
      <c r="Y76" s="12"/>
      <c r="Z76" s="12"/>
      <c r="AA76" s="12"/>
      <c r="AB76" s="12"/>
      <c r="AC76" s="17"/>
      <c r="AD76" s="2"/>
      <c r="AE76" s="2"/>
    </row>
    <row r="77" spans="1:31" s="1" customFormat="1" ht="23.25">
      <c r="A77" s="118"/>
      <c r="B77" s="95" t="s">
        <v>639</v>
      </c>
      <c r="C77" s="95" t="s">
        <v>640</v>
      </c>
      <c r="D77" s="95" t="s">
        <v>30</v>
      </c>
      <c r="E77" s="15">
        <v>6</v>
      </c>
      <c r="F77" s="15">
        <v>14</v>
      </c>
      <c r="G77" s="15">
        <v>1</v>
      </c>
      <c r="H77" s="15">
        <v>0</v>
      </c>
      <c r="I77" s="15">
        <v>0</v>
      </c>
      <c r="J77" s="15">
        <v>0</v>
      </c>
      <c r="K77" s="15">
        <v>3</v>
      </c>
      <c r="L77" s="15">
        <v>14</v>
      </c>
      <c r="M77" s="15">
        <f>SUM(E77:L77)</f>
        <v>38</v>
      </c>
      <c r="N77" s="19">
        <f>((4*L77)+(3.5*K77)+(3*J77)+(2.5*I77)+(2*H77)+(1.5*G77)+(F77))/M77</f>
        <v>2.1578947368421053</v>
      </c>
      <c r="O77" s="35">
        <f>SQRT((16*L77+12.25*K77+9*J77+6.25*I77+4*H77+2.25*G77+F77)/M77-(N77^2))</f>
        <v>1.6226410536282099</v>
      </c>
      <c r="P77" s="69">
        <v>0</v>
      </c>
      <c r="Q77" s="69">
        <v>0</v>
      </c>
      <c r="R77" s="118" t="s">
        <v>563</v>
      </c>
      <c r="T77" s="17"/>
      <c r="U77" s="12"/>
      <c r="V77" s="12"/>
      <c r="W77" s="12"/>
      <c r="X77" s="12"/>
      <c r="Y77" s="12"/>
      <c r="Z77" s="12"/>
      <c r="AA77" s="12"/>
      <c r="AB77" s="12"/>
      <c r="AC77" s="17"/>
      <c r="AD77" s="2"/>
      <c r="AE77" s="2"/>
    </row>
    <row r="78" spans="1:31" s="1" customFormat="1" ht="23.25">
      <c r="A78" s="15" t="s">
        <v>294</v>
      </c>
      <c r="B78" s="28" t="s">
        <v>350</v>
      </c>
      <c r="C78" s="129" t="s">
        <v>351</v>
      </c>
      <c r="D78" s="15" t="s">
        <v>31</v>
      </c>
      <c r="E78" s="28">
        <v>11</v>
      </c>
      <c r="F78" s="28">
        <v>13</v>
      </c>
      <c r="G78" s="28">
        <v>18</v>
      </c>
      <c r="H78" s="28">
        <v>41</v>
      </c>
      <c r="I78" s="28">
        <v>23</v>
      </c>
      <c r="J78" s="28">
        <v>12</v>
      </c>
      <c r="K78" s="28">
        <v>5</v>
      </c>
      <c r="L78" s="28">
        <v>5</v>
      </c>
      <c r="M78" s="15">
        <f aca="true" t="shared" si="25" ref="M78:M83">SUM(E78:L78)</f>
        <v>128</v>
      </c>
      <c r="N78" s="19">
        <f aca="true" t="shared" si="26" ref="N78:N93">((4*L78)+(3.5*K78)+(3*J78)+(2.5*I78)+(2*H78)+(1.5*G78)+(F78))/M78</f>
        <v>1.9765625</v>
      </c>
      <c r="O78" s="35">
        <f aca="true" t="shared" si="27" ref="O78:O93">SQRT((16*L78+12.25*K78+9*J78+6.25*I78+4*H78+2.25*G78+F78)/M78-(N78^2))</f>
        <v>0.9288336415062441</v>
      </c>
      <c r="P78" s="28">
        <v>1</v>
      </c>
      <c r="Q78" s="28">
        <v>0</v>
      </c>
      <c r="R78" s="97" t="s">
        <v>564</v>
      </c>
      <c r="T78" s="17"/>
      <c r="U78" s="12"/>
      <c r="V78" s="12"/>
      <c r="W78" s="12"/>
      <c r="X78" s="12"/>
      <c r="Y78" s="12"/>
      <c r="Z78" s="12"/>
      <c r="AA78" s="12"/>
      <c r="AB78" s="12"/>
      <c r="AC78" s="17"/>
      <c r="AD78" s="2"/>
      <c r="AE78" s="2"/>
    </row>
    <row r="79" spans="1:31" s="1" customFormat="1" ht="21.75" customHeight="1">
      <c r="A79" s="20"/>
      <c r="B79" s="79" t="s">
        <v>355</v>
      </c>
      <c r="C79" s="129" t="s">
        <v>356</v>
      </c>
      <c r="D79" s="15" t="s">
        <v>31</v>
      </c>
      <c r="E79" s="28">
        <v>10</v>
      </c>
      <c r="F79" s="28">
        <v>21</v>
      </c>
      <c r="G79" s="28">
        <v>17</v>
      </c>
      <c r="H79" s="28">
        <v>16</v>
      </c>
      <c r="I79" s="28">
        <v>12</v>
      </c>
      <c r="J79" s="28">
        <v>15</v>
      </c>
      <c r="K79" s="28">
        <v>7</v>
      </c>
      <c r="L79" s="28">
        <v>31</v>
      </c>
      <c r="M79" s="15">
        <f t="shared" si="25"/>
        <v>129</v>
      </c>
      <c r="N79" s="19">
        <f t="shared" si="26"/>
        <v>2.3410852713178296</v>
      </c>
      <c r="O79" s="35">
        <f t="shared" si="27"/>
        <v>1.2697806929673634</v>
      </c>
      <c r="P79" s="28">
        <v>0</v>
      </c>
      <c r="Q79" s="28">
        <v>0</v>
      </c>
      <c r="R79" s="28" t="s">
        <v>565</v>
      </c>
      <c r="T79" s="17"/>
      <c r="U79" s="67"/>
      <c r="V79" s="67"/>
      <c r="W79" s="67"/>
      <c r="X79" s="67"/>
      <c r="Y79" s="67"/>
      <c r="Z79" s="67"/>
      <c r="AA79" s="67"/>
      <c r="AB79" s="67"/>
      <c r="AC79" s="17"/>
      <c r="AD79" s="2"/>
      <c r="AE79" s="2"/>
    </row>
    <row r="80" spans="1:31" s="1" customFormat="1" ht="18.75" customHeight="1">
      <c r="A80" s="20"/>
      <c r="B80" s="79" t="s">
        <v>118</v>
      </c>
      <c r="C80" s="16" t="s">
        <v>291</v>
      </c>
      <c r="D80" s="16" t="s">
        <v>30</v>
      </c>
      <c r="E80" s="79">
        <v>9</v>
      </c>
      <c r="F80" s="79">
        <v>26</v>
      </c>
      <c r="G80" s="79">
        <v>55</v>
      </c>
      <c r="H80" s="79">
        <v>59</v>
      </c>
      <c r="I80" s="79">
        <v>54</v>
      </c>
      <c r="J80" s="79">
        <v>40</v>
      </c>
      <c r="K80" s="79">
        <v>29</v>
      </c>
      <c r="L80" s="79">
        <v>13</v>
      </c>
      <c r="M80" s="15">
        <f>SUM(E80:L80)</f>
        <v>285</v>
      </c>
      <c r="N80" s="19">
        <f>((4*L80)+(3.5*K80)+(3*J80)+(2.5*I80)+(2*H80)+(1.5*G80)+(F80))/M80</f>
        <v>2.2280701754385963</v>
      </c>
      <c r="O80" s="35">
        <f>SQRT((16*L80+12.25*K80+9*J80+6.25*I80+4*H80+2.25*G80+F80)/M80-(N80^2))</f>
        <v>0.9016076063217098</v>
      </c>
      <c r="P80" s="79">
        <v>0</v>
      </c>
      <c r="Q80" s="79">
        <v>0</v>
      </c>
      <c r="R80" s="28" t="s">
        <v>564</v>
      </c>
      <c r="T80" s="17"/>
      <c r="U80" s="47"/>
      <c r="V80" s="47"/>
      <c r="W80" s="47"/>
      <c r="X80" s="47"/>
      <c r="Y80" s="47"/>
      <c r="Z80" s="47"/>
      <c r="AA80" s="47"/>
      <c r="AB80" s="47"/>
      <c r="AC80" s="17"/>
      <c r="AD80" s="2"/>
      <c r="AE80" s="2"/>
    </row>
    <row r="81" spans="1:31" s="1" customFormat="1" ht="18.75" customHeight="1">
      <c r="A81" s="20"/>
      <c r="B81" s="79" t="s">
        <v>357</v>
      </c>
      <c r="C81" s="162" t="s">
        <v>312</v>
      </c>
      <c r="D81" s="16" t="s">
        <v>30</v>
      </c>
      <c r="E81" s="79">
        <v>8</v>
      </c>
      <c r="F81" s="79">
        <v>26</v>
      </c>
      <c r="G81" s="79">
        <v>37</v>
      </c>
      <c r="H81" s="79">
        <v>58</v>
      </c>
      <c r="I81" s="79">
        <v>53</v>
      </c>
      <c r="J81" s="79">
        <v>58</v>
      </c>
      <c r="K81" s="79">
        <v>25</v>
      </c>
      <c r="L81" s="79">
        <v>17</v>
      </c>
      <c r="M81" s="15">
        <f>SUM(E81:L81)</f>
        <v>282</v>
      </c>
      <c r="N81" s="19">
        <f>((4*L81)+(3.5*K81)+(3*J81)+(2.5*I81)+(2*H81)+(1.5*G81)+(F81))/M81</f>
        <v>2.3386524822695036</v>
      </c>
      <c r="O81" s="35">
        <f>SQRT((16*L81+12.25*K81+9*J81+6.25*I81+4*H81+2.25*G81+F81)/M81-(N81^2))</f>
        <v>0.9039093344496374</v>
      </c>
      <c r="P81" s="79">
        <v>0</v>
      </c>
      <c r="Q81" s="79">
        <v>3</v>
      </c>
      <c r="R81" s="28" t="s">
        <v>565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s="1" customFormat="1" ht="18.75" customHeight="1">
      <c r="A82" s="20"/>
      <c r="B82" s="28" t="s">
        <v>352</v>
      </c>
      <c r="C82" s="162" t="s">
        <v>291</v>
      </c>
      <c r="D82" s="16" t="s">
        <v>30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12</v>
      </c>
      <c r="K82" s="79">
        <v>3</v>
      </c>
      <c r="L82" s="79">
        <v>9</v>
      </c>
      <c r="M82" s="16">
        <f t="shared" si="25"/>
        <v>24</v>
      </c>
      <c r="N82" s="26">
        <f t="shared" si="26"/>
        <v>3.4375</v>
      </c>
      <c r="O82" s="80">
        <f t="shared" si="27"/>
        <v>0.46351240544347894</v>
      </c>
      <c r="P82" s="79">
        <v>0</v>
      </c>
      <c r="Q82" s="79">
        <v>0</v>
      </c>
      <c r="R82" s="28" t="s">
        <v>564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</row>
    <row r="83" spans="1:31" s="1" customFormat="1" ht="18.75" customHeight="1">
      <c r="A83" s="20"/>
      <c r="B83" s="15" t="s">
        <v>358</v>
      </c>
      <c r="C83" s="131" t="s">
        <v>312</v>
      </c>
      <c r="D83" s="15" t="s">
        <v>30</v>
      </c>
      <c r="E83" s="28">
        <v>0</v>
      </c>
      <c r="F83" s="28">
        <v>0</v>
      </c>
      <c r="G83" s="28">
        <v>0</v>
      </c>
      <c r="H83" s="28">
        <v>0</v>
      </c>
      <c r="I83" s="28">
        <v>1</v>
      </c>
      <c r="J83" s="28">
        <v>4</v>
      </c>
      <c r="K83" s="28">
        <v>3</v>
      </c>
      <c r="L83" s="28">
        <v>16</v>
      </c>
      <c r="M83" s="15">
        <f t="shared" si="25"/>
        <v>24</v>
      </c>
      <c r="N83" s="19">
        <f t="shared" si="26"/>
        <v>3.7083333333333335</v>
      </c>
      <c r="O83" s="35">
        <f t="shared" si="27"/>
        <v>0.45452967144315387</v>
      </c>
      <c r="P83" s="28">
        <v>0</v>
      </c>
      <c r="Q83" s="28">
        <v>0</v>
      </c>
      <c r="R83" s="28" t="s">
        <v>565</v>
      </c>
      <c r="T83" s="17"/>
      <c r="U83" s="47"/>
      <c r="V83" s="47"/>
      <c r="W83" s="47"/>
      <c r="X83" s="47"/>
      <c r="Y83" s="47"/>
      <c r="Z83" s="47"/>
      <c r="AA83" s="47"/>
      <c r="AB83" s="47"/>
      <c r="AC83" s="17"/>
      <c r="AD83" s="2"/>
      <c r="AE83" s="2"/>
    </row>
    <row r="84" spans="1:31" s="1" customFormat="1" ht="18.75" customHeight="1">
      <c r="A84" s="10" t="s">
        <v>18</v>
      </c>
      <c r="B84" s="72" t="s">
        <v>119</v>
      </c>
      <c r="C84" s="131" t="s">
        <v>292</v>
      </c>
      <c r="D84" s="7" t="s">
        <v>30</v>
      </c>
      <c r="E84" s="28">
        <v>4</v>
      </c>
      <c r="F84" s="28">
        <v>79</v>
      </c>
      <c r="G84" s="28">
        <v>40</v>
      </c>
      <c r="H84" s="28">
        <v>41</v>
      </c>
      <c r="I84" s="28">
        <v>22</v>
      </c>
      <c r="J84" s="28">
        <v>28</v>
      </c>
      <c r="K84" s="28">
        <v>28</v>
      </c>
      <c r="L84" s="28">
        <v>43</v>
      </c>
      <c r="M84" s="7">
        <f>SUM(E84:L84)</f>
        <v>285</v>
      </c>
      <c r="N84" s="8">
        <f t="shared" si="26"/>
        <v>2.210526315789474</v>
      </c>
      <c r="O84" s="35">
        <f t="shared" si="27"/>
        <v>1.1252577420971532</v>
      </c>
      <c r="P84" s="28">
        <v>0</v>
      </c>
      <c r="Q84" s="28">
        <v>0</v>
      </c>
      <c r="R84" s="28" t="s">
        <v>564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s="1" customFormat="1" ht="18.75" customHeight="1">
      <c r="A85" s="10"/>
      <c r="B85" s="72" t="s">
        <v>359</v>
      </c>
      <c r="C85" s="131" t="s">
        <v>313</v>
      </c>
      <c r="D85" s="7" t="s">
        <v>30</v>
      </c>
      <c r="E85" s="28">
        <v>11</v>
      </c>
      <c r="F85" s="28">
        <v>25</v>
      </c>
      <c r="G85" s="28">
        <v>31</v>
      </c>
      <c r="H85" s="28">
        <v>41</v>
      </c>
      <c r="I85" s="28">
        <v>27</v>
      </c>
      <c r="J85" s="28">
        <v>39</v>
      </c>
      <c r="K85" s="28">
        <v>37</v>
      </c>
      <c r="L85" s="28">
        <v>72</v>
      </c>
      <c r="M85" s="7">
        <f aca="true" t="shared" si="28" ref="M85:M93">SUM(E85:L85)</f>
        <v>283</v>
      </c>
      <c r="N85" s="8">
        <f t="shared" si="26"/>
        <v>2.6696113074204946</v>
      </c>
      <c r="O85" s="35">
        <f t="shared" si="27"/>
        <v>1.1385606455598776</v>
      </c>
      <c r="P85" s="28">
        <v>0</v>
      </c>
      <c r="Q85" s="28">
        <v>2</v>
      </c>
      <c r="R85" s="28" t="s">
        <v>565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</row>
    <row r="86" spans="1:31" s="1" customFormat="1" ht="18.75" customHeight="1">
      <c r="A86" s="10"/>
      <c r="B86" s="72" t="s">
        <v>644</v>
      </c>
      <c r="C86" s="131" t="s">
        <v>292</v>
      </c>
      <c r="D86" s="7" t="s">
        <v>30</v>
      </c>
      <c r="E86" s="28">
        <v>0</v>
      </c>
      <c r="F86" s="28">
        <v>0</v>
      </c>
      <c r="G86" s="28">
        <v>0</v>
      </c>
      <c r="H86" s="28">
        <v>0</v>
      </c>
      <c r="I86" s="28">
        <v>3</v>
      </c>
      <c r="J86" s="28">
        <v>3</v>
      </c>
      <c r="K86" s="28">
        <v>4</v>
      </c>
      <c r="L86" s="28">
        <v>14</v>
      </c>
      <c r="M86" s="7">
        <f t="shared" si="28"/>
        <v>24</v>
      </c>
      <c r="N86" s="8">
        <f t="shared" si="26"/>
        <v>3.6041666666666665</v>
      </c>
      <c r="O86" s="35">
        <f t="shared" si="27"/>
        <v>0.5396597436245262</v>
      </c>
      <c r="P86" s="28">
        <v>0</v>
      </c>
      <c r="Q86" s="28">
        <v>0</v>
      </c>
      <c r="R86" s="28" t="s">
        <v>564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s="1" customFormat="1" ht="18.75" customHeight="1">
      <c r="A87" s="10"/>
      <c r="B87" s="72" t="s">
        <v>360</v>
      </c>
      <c r="C87" s="131" t="s">
        <v>313</v>
      </c>
      <c r="D87" s="7" t="s">
        <v>30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7</v>
      </c>
      <c r="K87" s="28">
        <v>3</v>
      </c>
      <c r="L87" s="28">
        <v>14</v>
      </c>
      <c r="M87" s="7">
        <f>SUM(E87:L87)</f>
        <v>24</v>
      </c>
      <c r="N87" s="8">
        <f>((4*L87)+(3.5*K87)+(3*J87)+(2.5*I87)+(2*H87)+(1.5*G87)+(F87))/M87</f>
        <v>3.6458333333333335</v>
      </c>
      <c r="O87" s="35">
        <f>SQRT((16*L87+12.25*K87+9*J87+6.25*I87+4*H87+2.25*G87+F87)/M87-(N87^2))</f>
        <v>0.44439018766044924</v>
      </c>
      <c r="P87" s="28">
        <v>0</v>
      </c>
      <c r="Q87" s="28">
        <v>0</v>
      </c>
      <c r="R87" s="28" t="s">
        <v>565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s="1" customFormat="1" ht="18.75" customHeight="1">
      <c r="A88" s="10"/>
      <c r="B88" s="72" t="s">
        <v>120</v>
      </c>
      <c r="C88" s="131" t="s">
        <v>293</v>
      </c>
      <c r="D88" s="7" t="s">
        <v>30</v>
      </c>
      <c r="E88" s="28">
        <v>2</v>
      </c>
      <c r="F88" s="28">
        <v>7</v>
      </c>
      <c r="G88" s="28">
        <v>74</v>
      </c>
      <c r="H88" s="28">
        <v>92</v>
      </c>
      <c r="I88" s="28">
        <v>52</v>
      </c>
      <c r="J88" s="28">
        <v>17</v>
      </c>
      <c r="K88" s="28">
        <v>20</v>
      </c>
      <c r="L88" s="28">
        <v>19</v>
      </c>
      <c r="M88" s="7">
        <f>SUM(E88:L88)</f>
        <v>283</v>
      </c>
      <c r="N88" s="8">
        <f>((4*L88)+(3.5*K88)+(3*J88)+(2.5*I88)+(2*H88)+(1.5*G88)+(F88))/M88</f>
        <v>2.222614840989399</v>
      </c>
      <c r="O88" s="35">
        <f>SQRT((16*L88+12.25*K88+9*J88+6.25*I88+4*H88+2.25*G88+F88)/M88-(N88^2))</f>
        <v>0.7761353589862996</v>
      </c>
      <c r="P88" s="28">
        <v>0</v>
      </c>
      <c r="Q88" s="28">
        <v>2</v>
      </c>
      <c r="R88" s="28" t="s">
        <v>564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s="1" customFormat="1" ht="18.75" customHeight="1">
      <c r="A89" s="10"/>
      <c r="B89" s="72" t="s">
        <v>361</v>
      </c>
      <c r="C89" s="131" t="s">
        <v>314</v>
      </c>
      <c r="D89" s="7" t="s">
        <v>30</v>
      </c>
      <c r="E89" s="28">
        <v>6</v>
      </c>
      <c r="F89" s="28">
        <v>15</v>
      </c>
      <c r="G89" s="28">
        <v>29</v>
      </c>
      <c r="H89" s="28">
        <v>48</v>
      </c>
      <c r="I89" s="28">
        <v>57</v>
      </c>
      <c r="J89" s="28">
        <v>43</v>
      </c>
      <c r="K89" s="28">
        <v>43</v>
      </c>
      <c r="L89" s="28">
        <v>44</v>
      </c>
      <c r="M89" s="7">
        <f>SUM(E89:L89)</f>
        <v>285</v>
      </c>
      <c r="N89" s="8">
        <f>((4*L89)+(3.5*K89)+(3*J89)+(2.5*I89)+(2*H89)+(1.5*G89)+(F89))/M89</f>
        <v>2.6403508771929824</v>
      </c>
      <c r="O89" s="35">
        <f>SQRT((16*L89+12.25*K89+9*J89+6.25*I89+4*H89+2.25*G89+F89)/M89-(N89^2))</f>
        <v>0.9540053420577209</v>
      </c>
      <c r="P89" s="28">
        <v>0</v>
      </c>
      <c r="Q89" s="28">
        <v>0</v>
      </c>
      <c r="R89" s="28" t="s">
        <v>565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18" s="1" customFormat="1" ht="18.75" customHeight="1">
      <c r="A90" s="10"/>
      <c r="B90" s="72" t="s">
        <v>353</v>
      </c>
      <c r="C90" s="131" t="s">
        <v>293</v>
      </c>
      <c r="D90" s="7" t="s">
        <v>30</v>
      </c>
      <c r="E90" s="28">
        <v>0</v>
      </c>
      <c r="F90" s="28">
        <v>0</v>
      </c>
      <c r="G90" s="28">
        <v>0</v>
      </c>
      <c r="H90" s="28">
        <v>1</v>
      </c>
      <c r="I90" s="28">
        <v>2</v>
      </c>
      <c r="J90" s="28">
        <v>8</v>
      </c>
      <c r="K90" s="28">
        <v>5</v>
      </c>
      <c r="L90" s="28">
        <v>8</v>
      </c>
      <c r="M90" s="7">
        <f t="shared" si="28"/>
        <v>24</v>
      </c>
      <c r="N90" s="8">
        <f t="shared" si="26"/>
        <v>3.3541666666666665</v>
      </c>
      <c r="O90" s="35">
        <f t="shared" si="27"/>
        <v>0.5678755487682925</v>
      </c>
      <c r="P90" s="28">
        <v>0</v>
      </c>
      <c r="Q90" s="28">
        <v>0</v>
      </c>
      <c r="R90" s="28" t="s">
        <v>564</v>
      </c>
    </row>
    <row r="91" spans="1:18" s="1" customFormat="1" ht="18.75" customHeight="1">
      <c r="A91" s="10"/>
      <c r="B91" s="72" t="s">
        <v>362</v>
      </c>
      <c r="C91" s="131" t="s">
        <v>314</v>
      </c>
      <c r="D91" s="7" t="s">
        <v>30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2</v>
      </c>
      <c r="L91" s="28">
        <v>22</v>
      </c>
      <c r="M91" s="7">
        <f t="shared" si="28"/>
        <v>24</v>
      </c>
      <c r="N91" s="8">
        <f t="shared" si="26"/>
        <v>3.9583333333333335</v>
      </c>
      <c r="O91" s="35">
        <f t="shared" si="27"/>
        <v>0.1381926995981388</v>
      </c>
      <c r="P91" s="28">
        <v>0</v>
      </c>
      <c r="Q91" s="28">
        <v>0</v>
      </c>
      <c r="R91" s="28" t="s">
        <v>565</v>
      </c>
    </row>
    <row r="92" spans="1:18" s="17" customFormat="1" ht="18.75" customHeight="1">
      <c r="A92" s="10"/>
      <c r="B92" s="72" t="s">
        <v>459</v>
      </c>
      <c r="C92" s="131" t="s">
        <v>290</v>
      </c>
      <c r="D92" s="7" t="s">
        <v>30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24</v>
      </c>
      <c r="M92" s="7">
        <f t="shared" si="28"/>
        <v>24</v>
      </c>
      <c r="N92" s="8">
        <f t="shared" si="26"/>
        <v>4</v>
      </c>
      <c r="O92" s="35">
        <f t="shared" si="27"/>
        <v>0</v>
      </c>
      <c r="P92" s="28">
        <v>0</v>
      </c>
      <c r="Q92" s="28">
        <v>0</v>
      </c>
      <c r="R92" s="28" t="s">
        <v>564</v>
      </c>
    </row>
    <row r="93" spans="1:18" s="17" customFormat="1" ht="18.75" customHeight="1">
      <c r="A93" s="11"/>
      <c r="B93" s="72" t="s">
        <v>421</v>
      </c>
      <c r="C93" s="131" t="s">
        <v>354</v>
      </c>
      <c r="D93" s="7" t="s">
        <v>30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24</v>
      </c>
      <c r="M93" s="7">
        <f t="shared" si="28"/>
        <v>24</v>
      </c>
      <c r="N93" s="8">
        <f t="shared" si="26"/>
        <v>4</v>
      </c>
      <c r="O93" s="35">
        <f t="shared" si="27"/>
        <v>0</v>
      </c>
      <c r="P93" s="28">
        <v>0</v>
      </c>
      <c r="Q93" s="28">
        <v>0</v>
      </c>
      <c r="R93" s="28" t="s">
        <v>565</v>
      </c>
    </row>
    <row r="94" spans="1:18" s="17" customFormat="1" ht="23.25">
      <c r="A94" s="12"/>
      <c r="B94" s="66"/>
      <c r="C94" s="12"/>
      <c r="D94" s="12"/>
      <c r="E94" s="103"/>
      <c r="F94" s="103"/>
      <c r="G94" s="103"/>
      <c r="H94" s="103"/>
      <c r="I94" s="103"/>
      <c r="J94" s="103"/>
      <c r="K94" s="103"/>
      <c r="L94" s="103"/>
      <c r="M94" s="12"/>
      <c r="N94" s="13"/>
      <c r="O94" s="60"/>
      <c r="P94" s="103"/>
      <c r="Q94" s="103"/>
      <c r="R94" s="103"/>
    </row>
    <row r="95" spans="1:18" s="17" customFormat="1" ht="23.25">
      <c r="A95" s="194" t="s">
        <v>47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</row>
    <row r="96" spans="1:18" s="17" customFormat="1" ht="23.25">
      <c r="A96" s="194" t="s">
        <v>550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1:256" s="1" customFormat="1" ht="21.75" customHeight="1">
      <c r="A97" s="192" t="s">
        <v>22</v>
      </c>
      <c r="B97" s="192" t="s">
        <v>0</v>
      </c>
      <c r="C97" s="192" t="s">
        <v>32</v>
      </c>
      <c r="D97" s="192" t="s">
        <v>29</v>
      </c>
      <c r="E97" s="191" t="s">
        <v>17</v>
      </c>
      <c r="F97" s="191"/>
      <c r="G97" s="191"/>
      <c r="H97" s="191"/>
      <c r="I97" s="191"/>
      <c r="J97" s="191"/>
      <c r="K97" s="191"/>
      <c r="L97" s="191"/>
      <c r="M97" s="16" t="s">
        <v>16</v>
      </c>
      <c r="N97" s="186" t="s">
        <v>20</v>
      </c>
      <c r="O97" s="190" t="s">
        <v>21</v>
      </c>
      <c r="P97" s="68"/>
      <c r="Q97" s="68"/>
      <c r="R97" s="192" t="s">
        <v>3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19" s="12" customFormat="1" ht="21.75" customHeight="1">
      <c r="A98" s="192"/>
      <c r="B98" s="192"/>
      <c r="C98" s="192"/>
      <c r="D98" s="192"/>
      <c r="E98" s="15">
        <v>0</v>
      </c>
      <c r="F98" s="15">
        <v>1</v>
      </c>
      <c r="G98" s="15">
        <v>1.5</v>
      </c>
      <c r="H98" s="15">
        <v>2</v>
      </c>
      <c r="I98" s="15">
        <v>2.5</v>
      </c>
      <c r="J98" s="15">
        <v>3</v>
      </c>
      <c r="K98" s="15">
        <v>3.5</v>
      </c>
      <c r="L98" s="15">
        <v>4</v>
      </c>
      <c r="M98" s="18" t="s">
        <v>19</v>
      </c>
      <c r="N98" s="186"/>
      <c r="O98" s="190"/>
      <c r="P98" s="69" t="s">
        <v>1</v>
      </c>
      <c r="Q98" s="69" t="s">
        <v>2</v>
      </c>
      <c r="R98" s="192"/>
      <c r="S98" s="58"/>
    </row>
    <row r="99" spans="1:18" s="49" customFormat="1" ht="21.75">
      <c r="A99" s="15" t="s">
        <v>28</v>
      </c>
      <c r="B99" s="72" t="s">
        <v>652</v>
      </c>
      <c r="C99" s="15" t="s">
        <v>467</v>
      </c>
      <c r="D99" s="15" t="s">
        <v>30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29</v>
      </c>
      <c r="M99" s="15">
        <f aca="true" t="shared" si="29" ref="M99:M106">SUM(E99:L99)</f>
        <v>29</v>
      </c>
      <c r="N99" s="19">
        <f aca="true" t="shared" si="30" ref="N99:N106">((4*L99)+(3.5*K99)+(3*J99)+(2.5*I99)+(2*H99)+(1.5*G99)+(F99))/M99</f>
        <v>4</v>
      </c>
      <c r="O99" s="35">
        <f>SQRT((16*L99+12.25*K99+9*J99+6.25*I99+4*H99+2.25*G99+F99)/M99-(N99^2))</f>
        <v>0</v>
      </c>
      <c r="P99" s="28">
        <v>0</v>
      </c>
      <c r="Q99" s="28">
        <v>0</v>
      </c>
      <c r="R99" s="28" t="s">
        <v>567</v>
      </c>
    </row>
    <row r="100" spans="1:18" s="49" customFormat="1" ht="21.75">
      <c r="A100" s="20"/>
      <c r="B100" s="72" t="s">
        <v>395</v>
      </c>
      <c r="C100" s="129" t="s">
        <v>396</v>
      </c>
      <c r="D100" s="15" t="s">
        <v>31</v>
      </c>
      <c r="E100" s="28">
        <v>6</v>
      </c>
      <c r="F100" s="28">
        <v>3</v>
      </c>
      <c r="G100" s="28">
        <v>12</v>
      </c>
      <c r="H100" s="28">
        <v>23</v>
      </c>
      <c r="I100" s="28">
        <v>32</v>
      </c>
      <c r="J100" s="28">
        <v>63</v>
      </c>
      <c r="K100" s="28">
        <v>105</v>
      </c>
      <c r="L100" s="28">
        <v>134</v>
      </c>
      <c r="M100" s="15">
        <f t="shared" si="29"/>
        <v>378</v>
      </c>
      <c r="N100" s="19">
        <f t="shared" si="30"/>
        <v>3.2791005291005293</v>
      </c>
      <c r="O100" s="35">
        <f>SQRT((16*L100+12.25*K100+9*J100+6.25*I100+4*H100+2.25*G100+F100)/M100-(N100^2))</f>
        <v>0.8210280273169308</v>
      </c>
      <c r="P100" s="28">
        <v>0</v>
      </c>
      <c r="Q100" s="28">
        <v>0</v>
      </c>
      <c r="R100" s="28" t="s">
        <v>567</v>
      </c>
    </row>
    <row r="101" spans="1:18" s="49" customFormat="1" ht="21.75">
      <c r="A101" s="20"/>
      <c r="B101" s="72" t="s">
        <v>462</v>
      </c>
      <c r="C101" s="129" t="s">
        <v>463</v>
      </c>
      <c r="D101" s="15" t="s">
        <v>31</v>
      </c>
      <c r="E101" s="28">
        <v>8</v>
      </c>
      <c r="F101" s="28">
        <v>5</v>
      </c>
      <c r="G101" s="28">
        <v>6</v>
      </c>
      <c r="H101" s="28">
        <v>50</v>
      </c>
      <c r="I101" s="28">
        <v>31</v>
      </c>
      <c r="J101" s="28">
        <v>79</v>
      </c>
      <c r="K101" s="28">
        <v>50</v>
      </c>
      <c r="L101" s="28">
        <v>149</v>
      </c>
      <c r="M101" s="15">
        <f t="shared" si="29"/>
        <v>378</v>
      </c>
      <c r="N101" s="19">
        <f t="shared" si="30"/>
        <v>3.1732804232804233</v>
      </c>
      <c r="O101" s="35">
        <f>SQRT((16*L101+12.25*K101+9*J101+6.25*I101+4*H101+2.25*G101+F101)/M101-(N101^2))</f>
        <v>0.9105497674672935</v>
      </c>
      <c r="P101" s="28">
        <v>0</v>
      </c>
      <c r="Q101" s="28">
        <v>0</v>
      </c>
      <c r="R101" s="28" t="s">
        <v>567</v>
      </c>
    </row>
    <row r="102" spans="1:18" s="49" customFormat="1" ht="21.75">
      <c r="A102" s="20" t="s">
        <v>18</v>
      </c>
      <c r="B102" s="72" t="s">
        <v>460</v>
      </c>
      <c r="C102" s="129" t="s">
        <v>461</v>
      </c>
      <c r="D102" s="15" t="s">
        <v>31</v>
      </c>
      <c r="E102" s="28">
        <v>5</v>
      </c>
      <c r="F102" s="28">
        <v>20</v>
      </c>
      <c r="G102" s="28">
        <v>34</v>
      </c>
      <c r="H102" s="28">
        <v>80</v>
      </c>
      <c r="I102" s="28">
        <v>82</v>
      </c>
      <c r="J102" s="28">
        <v>74</v>
      </c>
      <c r="K102" s="28">
        <v>35</v>
      </c>
      <c r="L102" s="28">
        <v>48</v>
      </c>
      <c r="M102" s="15">
        <f t="shared" si="29"/>
        <v>378</v>
      </c>
      <c r="N102" s="19">
        <f t="shared" si="30"/>
        <v>2.572751322751323</v>
      </c>
      <c r="O102" s="35">
        <f aca="true" t="shared" si="31" ref="O102:O112">SQRT((16*L102+12.25*K102+9*J102+6.25*I102+4*H102+2.25*G102+F102)/M102-(N102^2))</f>
        <v>0.8755184988698579</v>
      </c>
      <c r="P102" s="28">
        <v>0</v>
      </c>
      <c r="Q102" s="28">
        <v>0</v>
      </c>
      <c r="R102" s="28" t="s">
        <v>567</v>
      </c>
    </row>
    <row r="103" spans="1:18" s="49" customFormat="1" ht="21.75">
      <c r="A103" s="20"/>
      <c r="B103" s="72" t="s">
        <v>389</v>
      </c>
      <c r="C103" s="129" t="s">
        <v>390</v>
      </c>
      <c r="D103" s="15" t="s">
        <v>31</v>
      </c>
      <c r="E103" s="28">
        <v>9</v>
      </c>
      <c r="F103" s="28">
        <v>24</v>
      </c>
      <c r="G103" s="28">
        <v>15</v>
      </c>
      <c r="H103" s="28">
        <v>17</v>
      </c>
      <c r="I103" s="28">
        <v>22</v>
      </c>
      <c r="J103" s="28">
        <v>22</v>
      </c>
      <c r="K103" s="28">
        <v>20</v>
      </c>
      <c r="L103" s="28">
        <v>28</v>
      </c>
      <c r="M103" s="15">
        <f t="shared" si="29"/>
        <v>157</v>
      </c>
      <c r="N103" s="19">
        <f t="shared" si="30"/>
        <v>2.4426751592356686</v>
      </c>
      <c r="O103" s="35">
        <f t="shared" si="31"/>
        <v>1.1769659699746966</v>
      </c>
      <c r="P103" s="28">
        <v>0</v>
      </c>
      <c r="Q103" s="28">
        <v>0</v>
      </c>
      <c r="R103" s="28" t="s">
        <v>566</v>
      </c>
    </row>
    <row r="104" spans="1:18" s="49" customFormat="1" ht="21.75">
      <c r="A104" s="20"/>
      <c r="B104" s="72" t="s">
        <v>397</v>
      </c>
      <c r="C104" s="129" t="s">
        <v>398</v>
      </c>
      <c r="D104" s="15" t="s">
        <v>31</v>
      </c>
      <c r="E104" s="28">
        <v>15</v>
      </c>
      <c r="F104" s="28">
        <v>25</v>
      </c>
      <c r="G104" s="28">
        <v>14</v>
      </c>
      <c r="H104" s="28">
        <v>23</v>
      </c>
      <c r="I104" s="28">
        <v>18</v>
      </c>
      <c r="J104" s="28">
        <v>32</v>
      </c>
      <c r="K104" s="28">
        <v>15</v>
      </c>
      <c r="L104" s="28">
        <v>16</v>
      </c>
      <c r="M104" s="15">
        <f t="shared" si="29"/>
        <v>158</v>
      </c>
      <c r="N104" s="19">
        <f t="shared" si="30"/>
        <v>2.212025316455696</v>
      </c>
      <c r="O104" s="35">
        <f t="shared" si="31"/>
        <v>1.1682702563037979</v>
      </c>
      <c r="P104" s="28">
        <v>0</v>
      </c>
      <c r="Q104" s="28">
        <v>0</v>
      </c>
      <c r="R104" s="28" t="s">
        <v>567</v>
      </c>
    </row>
    <row r="105" spans="1:18" s="49" customFormat="1" ht="21.75">
      <c r="A105" s="20"/>
      <c r="B105" s="72" t="s">
        <v>535</v>
      </c>
      <c r="C105" s="129" t="s">
        <v>315</v>
      </c>
      <c r="D105" s="15" t="s">
        <v>30</v>
      </c>
      <c r="E105" s="28">
        <v>4</v>
      </c>
      <c r="F105" s="28">
        <v>13</v>
      </c>
      <c r="G105" s="28">
        <v>10</v>
      </c>
      <c r="H105" s="28">
        <v>8</v>
      </c>
      <c r="I105" s="28">
        <v>33</v>
      </c>
      <c r="J105" s="28">
        <v>113</v>
      </c>
      <c r="K105" s="28">
        <v>103</v>
      </c>
      <c r="L105" s="28">
        <v>65</v>
      </c>
      <c r="M105" s="15">
        <f t="shared" si="29"/>
        <v>349</v>
      </c>
      <c r="N105" s="19">
        <f t="shared" si="30"/>
        <v>3.1117478510028653</v>
      </c>
      <c r="O105" s="35">
        <f t="shared" si="31"/>
        <v>0.7814867797030757</v>
      </c>
      <c r="P105" s="28">
        <v>0</v>
      </c>
      <c r="Q105" s="28">
        <v>0</v>
      </c>
      <c r="R105" s="28" t="s">
        <v>566</v>
      </c>
    </row>
    <row r="106" spans="1:18" s="49" customFormat="1" ht="21.75">
      <c r="A106" s="20"/>
      <c r="B106" s="72" t="s">
        <v>391</v>
      </c>
      <c r="C106" s="129" t="s">
        <v>315</v>
      </c>
      <c r="D106" s="15" t="s">
        <v>30</v>
      </c>
      <c r="E106" s="28">
        <v>0</v>
      </c>
      <c r="F106" s="28">
        <v>0</v>
      </c>
      <c r="G106" s="28">
        <v>0</v>
      </c>
      <c r="H106" s="28">
        <v>1</v>
      </c>
      <c r="I106" s="28">
        <v>1</v>
      </c>
      <c r="J106" s="28">
        <v>4</v>
      </c>
      <c r="K106" s="28">
        <v>5</v>
      </c>
      <c r="L106" s="28">
        <v>18</v>
      </c>
      <c r="M106" s="15">
        <f t="shared" si="29"/>
        <v>29</v>
      </c>
      <c r="N106" s="19">
        <f t="shared" si="30"/>
        <v>3.6551724137931036</v>
      </c>
      <c r="O106" s="35">
        <f t="shared" si="31"/>
        <v>0.5269209237908983</v>
      </c>
      <c r="P106" s="28">
        <v>0</v>
      </c>
      <c r="Q106" s="28">
        <v>0</v>
      </c>
      <c r="R106" s="28" t="s">
        <v>566</v>
      </c>
    </row>
    <row r="107" spans="1:18" s="49" customFormat="1" ht="21.75">
      <c r="A107" s="20"/>
      <c r="B107" s="72" t="s">
        <v>536</v>
      </c>
      <c r="C107" s="129" t="s">
        <v>316</v>
      </c>
      <c r="D107" s="15" t="s">
        <v>30</v>
      </c>
      <c r="E107" s="28">
        <v>14</v>
      </c>
      <c r="F107" s="28">
        <v>4</v>
      </c>
      <c r="G107" s="28">
        <v>10</v>
      </c>
      <c r="H107" s="28">
        <v>38</v>
      </c>
      <c r="I107" s="28">
        <v>65</v>
      </c>
      <c r="J107" s="28">
        <v>68</v>
      </c>
      <c r="K107" s="28">
        <v>30</v>
      </c>
      <c r="L107" s="28">
        <v>120</v>
      </c>
      <c r="M107" s="15">
        <f aca="true" t="shared" si="32" ref="M107:M112">SUM(E107:L107)</f>
        <v>349</v>
      </c>
      <c r="N107" s="19">
        <f aca="true" t="shared" si="33" ref="N107:N112">((4*L107)+(3.5*K107)+(3*J107)+(2.5*I107)+(2*H107)+(1.5*G107)+(F107))/M107</f>
        <v>2.998567335243553</v>
      </c>
      <c r="O107" s="35">
        <f t="shared" si="31"/>
        <v>0.9960513497361659</v>
      </c>
      <c r="P107" s="28">
        <v>0</v>
      </c>
      <c r="Q107" s="28">
        <v>0</v>
      </c>
      <c r="R107" s="28" t="s">
        <v>566</v>
      </c>
    </row>
    <row r="108" spans="1:18" s="49" customFormat="1" ht="21.75">
      <c r="A108" s="20"/>
      <c r="B108" s="72" t="s">
        <v>392</v>
      </c>
      <c r="C108" s="129" t="s">
        <v>316</v>
      </c>
      <c r="D108" s="15" t="s">
        <v>30</v>
      </c>
      <c r="E108" s="28">
        <v>0</v>
      </c>
      <c r="F108" s="28">
        <v>1</v>
      </c>
      <c r="G108" s="28">
        <v>0</v>
      </c>
      <c r="H108" s="28">
        <v>0</v>
      </c>
      <c r="I108" s="28">
        <v>0</v>
      </c>
      <c r="J108" s="28">
        <v>2</v>
      </c>
      <c r="K108" s="28">
        <v>7</v>
      </c>
      <c r="L108" s="28">
        <v>19</v>
      </c>
      <c r="M108" s="15">
        <f t="shared" si="32"/>
        <v>29</v>
      </c>
      <c r="N108" s="19">
        <f t="shared" si="33"/>
        <v>3.706896551724138</v>
      </c>
      <c r="O108" s="35">
        <f t="shared" si="31"/>
        <v>0.5947651141607013</v>
      </c>
      <c r="P108" s="28">
        <v>0</v>
      </c>
      <c r="Q108" s="28">
        <v>0</v>
      </c>
      <c r="R108" s="28" t="s">
        <v>566</v>
      </c>
    </row>
    <row r="109" spans="1:18" s="49" customFormat="1" ht="21.75">
      <c r="A109" s="20"/>
      <c r="B109" s="72" t="s">
        <v>537</v>
      </c>
      <c r="C109" s="129" t="s">
        <v>538</v>
      </c>
      <c r="D109" s="15" t="s">
        <v>30</v>
      </c>
      <c r="E109" s="28">
        <v>4</v>
      </c>
      <c r="F109" s="28">
        <v>25</v>
      </c>
      <c r="G109" s="28">
        <v>43</v>
      </c>
      <c r="H109" s="28">
        <v>83</v>
      </c>
      <c r="I109" s="28">
        <v>75</v>
      </c>
      <c r="J109" s="28">
        <v>60</v>
      </c>
      <c r="K109" s="28">
        <v>29</v>
      </c>
      <c r="L109" s="28">
        <v>30</v>
      </c>
      <c r="M109" s="15">
        <f t="shared" si="32"/>
        <v>349</v>
      </c>
      <c r="N109" s="19">
        <f t="shared" si="33"/>
        <v>2.4197707736389686</v>
      </c>
      <c r="O109" s="35">
        <f t="shared" si="31"/>
        <v>0.853534001252918</v>
      </c>
      <c r="P109" s="28">
        <v>0</v>
      </c>
      <c r="Q109" s="28">
        <v>0</v>
      </c>
      <c r="R109" s="28" t="s">
        <v>566</v>
      </c>
    </row>
    <row r="110" spans="1:18" s="49" customFormat="1" ht="21.75">
      <c r="A110" s="20"/>
      <c r="B110" s="72" t="s">
        <v>539</v>
      </c>
      <c r="C110" s="15" t="s">
        <v>538</v>
      </c>
      <c r="D110" s="15" t="s">
        <v>30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3</v>
      </c>
      <c r="K110" s="28">
        <v>8</v>
      </c>
      <c r="L110" s="28">
        <v>17</v>
      </c>
      <c r="M110" s="15">
        <f t="shared" si="32"/>
        <v>29</v>
      </c>
      <c r="N110" s="19">
        <f t="shared" si="33"/>
        <v>3.6551724137931036</v>
      </c>
      <c r="O110" s="35">
        <f t="shared" si="31"/>
        <v>0.6032019201564082</v>
      </c>
      <c r="P110" s="28">
        <v>0</v>
      </c>
      <c r="Q110" s="28">
        <v>0</v>
      </c>
      <c r="R110" s="28" t="s">
        <v>566</v>
      </c>
    </row>
    <row r="111" spans="1:18" s="49" customFormat="1" ht="21.75">
      <c r="A111" s="20"/>
      <c r="B111" s="72" t="s">
        <v>393</v>
      </c>
      <c r="C111" s="15" t="s">
        <v>394</v>
      </c>
      <c r="D111" s="15" t="s">
        <v>30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29</v>
      </c>
      <c r="M111" s="15">
        <f t="shared" si="32"/>
        <v>29</v>
      </c>
      <c r="N111" s="19">
        <f t="shared" si="33"/>
        <v>4</v>
      </c>
      <c r="O111" s="35">
        <f t="shared" si="31"/>
        <v>0</v>
      </c>
      <c r="P111" s="28">
        <v>0</v>
      </c>
      <c r="Q111" s="28">
        <v>0</v>
      </c>
      <c r="R111" s="28" t="s">
        <v>566</v>
      </c>
    </row>
    <row r="112" spans="1:18" s="49" customFormat="1" ht="20.25" customHeight="1">
      <c r="A112" s="188" t="s">
        <v>41</v>
      </c>
      <c r="B112" s="204"/>
      <c r="C112" s="204"/>
      <c r="D112" s="189"/>
      <c r="E112" s="31">
        <f aca="true" t="shared" si="34" ref="E112:L112">SUM(E51:E69,E78:E93,E102:E111)</f>
        <v>412</v>
      </c>
      <c r="F112" s="31">
        <f t="shared" si="34"/>
        <v>724</v>
      </c>
      <c r="G112" s="31">
        <f t="shared" si="34"/>
        <v>785</v>
      </c>
      <c r="H112" s="31">
        <f t="shared" si="34"/>
        <v>1416</v>
      </c>
      <c r="I112" s="31">
        <f t="shared" si="34"/>
        <v>1403</v>
      </c>
      <c r="J112" s="31">
        <f t="shared" si="34"/>
        <v>1471</v>
      </c>
      <c r="K112" s="31">
        <f t="shared" si="34"/>
        <v>1041</v>
      </c>
      <c r="L112" s="31">
        <f t="shared" si="34"/>
        <v>1772</v>
      </c>
      <c r="M112" s="61">
        <f t="shared" si="32"/>
        <v>9942</v>
      </c>
      <c r="N112" s="8">
        <f t="shared" si="33"/>
        <v>2.6479078656205997</v>
      </c>
      <c r="O112" s="35">
        <f t="shared" si="31"/>
        <v>1.09026117561832</v>
      </c>
      <c r="P112" s="31">
        <f>SUM(P51:P69,P78:P93,P102:P111)</f>
        <v>24</v>
      </c>
      <c r="Q112" s="31">
        <f>SUM(Q51:Q69,Q78:Q93,Q102:Q111)</f>
        <v>28</v>
      </c>
      <c r="R112" s="32"/>
    </row>
    <row r="113" spans="1:18" s="49" customFormat="1" ht="20.25" customHeight="1">
      <c r="A113" s="188" t="s">
        <v>43</v>
      </c>
      <c r="B113" s="204"/>
      <c r="C113" s="204"/>
      <c r="D113" s="189"/>
      <c r="E113" s="8">
        <f aca="true" t="shared" si="35" ref="E113:L113">(E112*100)/$M112</f>
        <v>4.375377187688594</v>
      </c>
      <c r="F113" s="8">
        <f t="shared" si="35"/>
        <v>7.553812110239388</v>
      </c>
      <c r="G113" s="8">
        <f t="shared" si="35"/>
        <v>8.11707905853953</v>
      </c>
      <c r="H113" s="8">
        <f t="shared" si="35"/>
        <v>15.037215851941259</v>
      </c>
      <c r="I113" s="8">
        <f t="shared" si="35"/>
        <v>14.876282438141219</v>
      </c>
      <c r="J113" s="8">
        <f t="shared" si="35"/>
        <v>16.314624823979077</v>
      </c>
      <c r="K113" s="8">
        <f t="shared" si="35"/>
        <v>12.100181050090525</v>
      </c>
      <c r="L113" s="8">
        <f t="shared" si="35"/>
        <v>21.625427479380406</v>
      </c>
      <c r="M113" s="8">
        <f>((M112-(P112+Q112))*100)/$M112</f>
        <v>99.46690806678737</v>
      </c>
      <c r="N113" s="23" t="s">
        <v>18</v>
      </c>
      <c r="O113" s="36" t="s">
        <v>18</v>
      </c>
      <c r="P113" s="8">
        <f>(P112*100)/$M112</f>
        <v>0.25145845906256287</v>
      </c>
      <c r="Q113" s="8">
        <f>(Q112*100)/$M112</f>
        <v>0.2816334741500704</v>
      </c>
      <c r="R113" s="11"/>
    </row>
    <row r="114" spans="1:18" s="49" customFormat="1" ht="18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7"/>
      <c r="P114" s="55"/>
      <c r="Q114" s="55"/>
      <c r="R114" s="55"/>
    </row>
    <row r="115" spans="1:18" s="49" customFormat="1" ht="18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6"/>
      <c r="O115" s="57"/>
      <c r="P115" s="55"/>
      <c r="Q115" s="55"/>
      <c r="R115" s="55"/>
    </row>
    <row r="116" spans="1:18" s="49" customFormat="1" ht="18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6"/>
      <c r="O116" s="57"/>
      <c r="P116" s="55"/>
      <c r="Q116" s="55"/>
      <c r="R116" s="55"/>
    </row>
    <row r="117" spans="1:18" s="49" customFormat="1" ht="18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57"/>
      <c r="P117" s="55"/>
      <c r="Q117" s="55"/>
      <c r="R117" s="55"/>
    </row>
    <row r="118" spans="1:18" s="49" customFormat="1" ht="18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57"/>
      <c r="P118" s="55"/>
      <c r="Q118" s="55"/>
      <c r="R118" s="55"/>
    </row>
    <row r="119" spans="1:18" s="49" customFormat="1" ht="18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6"/>
      <c r="O119" s="57"/>
      <c r="P119" s="55"/>
      <c r="Q119" s="55"/>
      <c r="R119" s="55"/>
    </row>
    <row r="120" spans="1:18" s="49" customFormat="1" ht="18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6"/>
      <c r="O120" s="57"/>
      <c r="P120" s="55"/>
      <c r="Q120" s="55"/>
      <c r="R120" s="55"/>
    </row>
    <row r="121" spans="1:18" s="49" customFormat="1" ht="18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6"/>
      <c r="O121" s="57"/>
      <c r="P121" s="55"/>
      <c r="Q121" s="55"/>
      <c r="R121" s="55"/>
    </row>
    <row r="122" spans="1:18" s="49" customFormat="1" ht="18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6"/>
      <c r="O122" s="57"/>
      <c r="P122" s="55"/>
      <c r="Q122" s="55"/>
      <c r="R122" s="55"/>
    </row>
    <row r="123" spans="1:18" s="49" customFormat="1" ht="18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6"/>
      <c r="O123" s="57"/>
      <c r="P123" s="55"/>
      <c r="Q123" s="55"/>
      <c r="R123" s="55"/>
    </row>
    <row r="124" spans="1:18" s="49" customFormat="1" ht="18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6"/>
      <c r="O124" s="57"/>
      <c r="P124" s="55"/>
      <c r="Q124" s="55"/>
      <c r="R124" s="55"/>
    </row>
    <row r="125" spans="1:18" s="49" customFormat="1" ht="18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6"/>
      <c r="O125" s="57"/>
      <c r="P125" s="55"/>
      <c r="Q125" s="55"/>
      <c r="R125" s="55"/>
    </row>
    <row r="126" spans="1:18" s="49" customFormat="1" ht="18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55"/>
      <c r="Q126" s="55"/>
      <c r="R126" s="55"/>
    </row>
    <row r="127" spans="1:18" s="49" customFormat="1" ht="18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O127" s="57"/>
      <c r="P127" s="55"/>
      <c r="Q127" s="55"/>
      <c r="R127" s="55"/>
    </row>
    <row r="128" spans="1:18" s="49" customFormat="1" ht="18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7"/>
      <c r="P128" s="55"/>
      <c r="Q128" s="55"/>
      <c r="R128" s="55"/>
    </row>
    <row r="129" spans="1:18" s="49" customFormat="1" ht="18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7"/>
      <c r="P129" s="55"/>
      <c r="Q129" s="55"/>
      <c r="R129" s="55"/>
    </row>
    <row r="130" spans="1:18" s="49" customFormat="1" ht="18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57"/>
      <c r="P130" s="55"/>
      <c r="Q130" s="55"/>
      <c r="R130" s="55"/>
    </row>
    <row r="131" spans="1:18" s="49" customFormat="1" ht="18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O131" s="57"/>
      <c r="P131" s="55"/>
      <c r="Q131" s="55"/>
      <c r="R131" s="55"/>
    </row>
    <row r="132" spans="1:18" s="49" customFormat="1" ht="18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7"/>
      <c r="P132" s="55"/>
      <c r="Q132" s="55"/>
      <c r="R132" s="55"/>
    </row>
    <row r="133" spans="1:18" ht="18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7"/>
      <c r="P133" s="55"/>
      <c r="Q133" s="55"/>
      <c r="R133" s="55"/>
    </row>
    <row r="134" spans="1:18" ht="18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7"/>
      <c r="P134" s="55"/>
      <c r="Q134" s="55"/>
      <c r="R134" s="55"/>
    </row>
    <row r="135" spans="1:18" ht="18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7"/>
      <c r="P135" s="55"/>
      <c r="Q135" s="55"/>
      <c r="R135" s="55"/>
    </row>
    <row r="136" spans="1:18" ht="18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7"/>
      <c r="P136" s="55"/>
      <c r="Q136" s="55"/>
      <c r="R136" s="55"/>
    </row>
    <row r="137" spans="1:18" ht="18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7"/>
      <c r="P137" s="55"/>
      <c r="Q137" s="55"/>
      <c r="R137" s="55"/>
    </row>
    <row r="138" spans="1:18" ht="18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7"/>
      <c r="P138" s="55"/>
      <c r="Q138" s="55"/>
      <c r="R138" s="55"/>
    </row>
    <row r="139" spans="1:18" ht="18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6"/>
      <c r="O139" s="57"/>
      <c r="P139" s="55"/>
      <c r="Q139" s="55"/>
      <c r="R139" s="55"/>
    </row>
  </sheetData>
  <sheetProtection/>
  <mergeCells count="58">
    <mergeCell ref="Q27:Q28"/>
    <mergeCell ref="R27:R28"/>
    <mergeCell ref="A25:R25"/>
    <mergeCell ref="A26:R26"/>
    <mergeCell ref="A27:A28"/>
    <mergeCell ref="B27:B28"/>
    <mergeCell ref="C27:C28"/>
    <mergeCell ref="D27:D28"/>
    <mergeCell ref="E27:L27"/>
    <mergeCell ref="N27:N28"/>
    <mergeCell ref="O27:O28"/>
    <mergeCell ref="P27:P28"/>
    <mergeCell ref="A95:R95"/>
    <mergeCell ref="A96:R96"/>
    <mergeCell ref="A97:A98"/>
    <mergeCell ref="B97:B98"/>
    <mergeCell ref="C97:C98"/>
    <mergeCell ref="D97:D98"/>
    <mergeCell ref="E97:L97"/>
    <mergeCell ref="N97:N98"/>
    <mergeCell ref="O97:O98"/>
    <mergeCell ref="R97:R98"/>
    <mergeCell ref="A112:D112"/>
    <mergeCell ref="A113:D113"/>
    <mergeCell ref="A1:R1"/>
    <mergeCell ref="A2:R2"/>
    <mergeCell ref="A47:R47"/>
    <mergeCell ref="A48:R48"/>
    <mergeCell ref="A3:A4"/>
    <mergeCell ref="B3:B4"/>
    <mergeCell ref="C3:C4"/>
    <mergeCell ref="D3:D4"/>
    <mergeCell ref="E3:L3"/>
    <mergeCell ref="N3:N4"/>
    <mergeCell ref="O3:O4"/>
    <mergeCell ref="R3:R4"/>
    <mergeCell ref="P3:P4"/>
    <mergeCell ref="Q3:Q4"/>
    <mergeCell ref="D72:D73"/>
    <mergeCell ref="E49:L49"/>
    <mergeCell ref="N49:N50"/>
    <mergeCell ref="O49:O50"/>
    <mergeCell ref="A71:R71"/>
    <mergeCell ref="R49:R50"/>
    <mergeCell ref="A49:A50"/>
    <mergeCell ref="B49:B50"/>
    <mergeCell ref="C49:C50"/>
    <mergeCell ref="D49:D50"/>
    <mergeCell ref="A40:D40"/>
    <mergeCell ref="A41:D41"/>
    <mergeCell ref="A70:R70"/>
    <mergeCell ref="E72:L72"/>
    <mergeCell ref="N72:N73"/>
    <mergeCell ref="O72:O73"/>
    <mergeCell ref="R72:R73"/>
    <mergeCell ref="A72:A73"/>
    <mergeCell ref="B72:B73"/>
    <mergeCell ref="C72:C73"/>
  </mergeCells>
  <printOptions/>
  <pageMargins left="0.75" right="0.47" top="0.54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15">
      <selection activeCell="A62" sqref="A62:IV63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5" width="4.421875" style="3" bestFit="1" customWidth="1"/>
    <col min="6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2" width="7.00390625" style="0" customWidth="1"/>
    <col min="33" max="33" width="13.28125" style="0" customWidth="1"/>
    <col min="34" max="35" width="7.00390625" style="0" customWidth="1"/>
  </cols>
  <sheetData>
    <row r="1" spans="1:18" s="106" customFormat="1" ht="26.25">
      <c r="A1" s="193" t="s">
        <v>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106" customFormat="1" ht="26.25">
      <c r="A2" s="193" t="s">
        <v>549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1" customFormat="1" ht="23.25">
      <c r="A3" s="186" t="s">
        <v>22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86" t="s">
        <v>3</v>
      </c>
    </row>
    <row r="4" spans="1:32" s="1" customFormat="1" ht="23.25">
      <c r="A4" s="186"/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86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76</v>
      </c>
      <c r="C5" s="75" t="s">
        <v>278</v>
      </c>
      <c r="D5" s="22" t="s">
        <v>31</v>
      </c>
      <c r="E5" s="7">
        <v>0</v>
      </c>
      <c r="F5" s="7">
        <v>15</v>
      </c>
      <c r="G5" s="7">
        <v>32</v>
      </c>
      <c r="H5" s="7">
        <v>58</v>
      </c>
      <c r="I5" s="7">
        <v>79</v>
      </c>
      <c r="J5" s="7">
        <v>134</v>
      </c>
      <c r="K5" s="7">
        <v>109</v>
      </c>
      <c r="L5" s="7">
        <v>127</v>
      </c>
      <c r="M5" s="7">
        <f aca="true" t="shared" si="0" ref="M5:M15">SUM(E5:L5)</f>
        <v>554</v>
      </c>
      <c r="N5" s="8">
        <f aca="true" t="shared" si="1" ref="N5:N15">((4*L5)+(3.5*K5)+(3*J5)+(2.5*I5)+(2*H5)+(1.5*G5)+(F5))/M5</f>
        <v>3.0108303249097474</v>
      </c>
      <c r="O5" s="40">
        <f aca="true" t="shared" si="2" ref="O5:O15">SQRT((16*L5+12.25*K5+9*J5+6.25*I5+4*H5+2.25*G5+F5)/M5-(N5^2))</f>
        <v>0.8105075047485271</v>
      </c>
      <c r="P5" s="7">
        <v>0</v>
      </c>
      <c r="Q5" s="7">
        <v>0</v>
      </c>
      <c r="R5" s="7" t="s">
        <v>551</v>
      </c>
      <c r="U5" s="1" t="s">
        <v>23</v>
      </c>
      <c r="V5" s="1">
        <f aca="true" t="shared" si="3" ref="V5:AC5">SUM(E5:E9)</f>
        <v>0</v>
      </c>
      <c r="W5" s="1">
        <f t="shared" si="3"/>
        <v>315</v>
      </c>
      <c r="X5" s="1">
        <f t="shared" si="3"/>
        <v>362</v>
      </c>
      <c r="Y5" s="1">
        <f t="shared" si="3"/>
        <v>481</v>
      </c>
      <c r="Z5" s="1">
        <f t="shared" si="3"/>
        <v>476</v>
      </c>
      <c r="AA5" s="1">
        <f t="shared" si="3"/>
        <v>453</v>
      </c>
      <c r="AB5" s="1">
        <f t="shared" si="3"/>
        <v>308</v>
      </c>
      <c r="AC5" s="1">
        <f t="shared" si="3"/>
        <v>377</v>
      </c>
      <c r="AD5" s="1">
        <f aca="true" t="shared" si="4" ref="AD5:AD10">SUM(V5:AC5)</f>
        <v>2772</v>
      </c>
      <c r="AE5" s="1">
        <f>SUM(P5:P9)</f>
        <v>0</v>
      </c>
      <c r="AF5" s="1">
        <f>SUM(Q5:Q9)</f>
        <v>0</v>
      </c>
      <c r="AG5" s="5">
        <f>((4*AC5)+(3.5*AB5)+(3*AA5)+(2.5*Z5)+(2*Y5)+(1.5*X5)+(W5))/AD5</f>
        <v>2.509018759018759</v>
      </c>
    </row>
    <row r="6" spans="1:33" s="1" customFormat="1" ht="23.25">
      <c r="A6" s="9"/>
      <c r="B6" s="22" t="s">
        <v>79</v>
      </c>
      <c r="C6" s="22" t="s">
        <v>279</v>
      </c>
      <c r="D6" s="22" t="s">
        <v>31</v>
      </c>
      <c r="E6" s="7">
        <v>0</v>
      </c>
      <c r="F6" s="7">
        <v>19</v>
      </c>
      <c r="G6" s="7">
        <v>106</v>
      </c>
      <c r="H6" s="7">
        <v>131</v>
      </c>
      <c r="I6" s="7">
        <v>90</v>
      </c>
      <c r="J6" s="7">
        <v>93</v>
      </c>
      <c r="K6" s="7">
        <v>42</v>
      </c>
      <c r="L6" s="7">
        <v>74</v>
      </c>
      <c r="M6" s="7">
        <f t="shared" si="0"/>
        <v>555</v>
      </c>
      <c r="N6" s="8">
        <f t="shared" si="1"/>
        <v>2.499099099099099</v>
      </c>
      <c r="O6" s="40">
        <f t="shared" si="2"/>
        <v>0.862898477789921</v>
      </c>
      <c r="P6" s="7">
        <v>0</v>
      </c>
      <c r="Q6" s="7">
        <v>0</v>
      </c>
      <c r="R6" s="7" t="s">
        <v>552</v>
      </c>
      <c r="U6" s="1" t="s">
        <v>24</v>
      </c>
      <c r="V6" s="1">
        <f aca="true" t="shared" si="5" ref="V6:AC6">SUM(E10:E15)</f>
        <v>155</v>
      </c>
      <c r="W6" s="1">
        <f t="shared" si="5"/>
        <v>307</v>
      </c>
      <c r="X6" s="1">
        <f t="shared" si="5"/>
        <v>312</v>
      </c>
      <c r="Y6" s="1">
        <f t="shared" si="5"/>
        <v>580</v>
      </c>
      <c r="Z6" s="1">
        <f t="shared" si="5"/>
        <v>537</v>
      </c>
      <c r="AA6" s="1">
        <f t="shared" si="5"/>
        <v>524</v>
      </c>
      <c r="AB6" s="1">
        <f t="shared" si="5"/>
        <v>398</v>
      </c>
      <c r="AC6" s="1">
        <f t="shared" si="5"/>
        <v>548</v>
      </c>
      <c r="AD6" s="1">
        <f t="shared" si="4"/>
        <v>3361</v>
      </c>
      <c r="AE6" s="1">
        <f>SUM(P10:P15)</f>
        <v>6</v>
      </c>
      <c r="AF6" s="1">
        <f>SUM(Q10:Q15)</f>
        <v>14</v>
      </c>
      <c r="AG6" s="5">
        <f aca="true" t="shared" si="6" ref="AG6:AG14">((4*AC6)+(3.5*AB6)+(3*AA6)+(2.5*Z6)+(2*Y6)+(1.5*X6)+(W6))/AD6</f>
        <v>2.50952097590003</v>
      </c>
    </row>
    <row r="7" spans="1:33" s="1" customFormat="1" ht="23.25">
      <c r="A7" s="10"/>
      <c r="B7" s="22" t="s">
        <v>77</v>
      </c>
      <c r="C7" s="22" t="s">
        <v>334</v>
      </c>
      <c r="D7" s="22" t="s">
        <v>31</v>
      </c>
      <c r="E7" s="7">
        <v>0</v>
      </c>
      <c r="F7" s="7">
        <v>83</v>
      </c>
      <c r="G7" s="7">
        <v>68</v>
      </c>
      <c r="H7" s="7">
        <v>89</v>
      </c>
      <c r="I7" s="7">
        <v>97</v>
      </c>
      <c r="J7" s="7">
        <v>81</v>
      </c>
      <c r="K7" s="7">
        <v>57</v>
      </c>
      <c r="L7" s="7">
        <v>79</v>
      </c>
      <c r="M7" s="7">
        <f t="shared" si="0"/>
        <v>554</v>
      </c>
      <c r="N7" s="8">
        <f t="shared" si="1"/>
        <v>2.4620938628158844</v>
      </c>
      <c r="O7" s="40">
        <f t="shared" si="2"/>
        <v>0.9792098515783222</v>
      </c>
      <c r="P7" s="7">
        <v>0</v>
      </c>
      <c r="Q7" s="7">
        <v>0</v>
      </c>
      <c r="R7" s="7" t="s">
        <v>551</v>
      </c>
      <c r="U7" s="1" t="s">
        <v>25</v>
      </c>
      <c r="V7" s="1">
        <f aca="true" t="shared" si="7" ref="V7:AC7">SUM(E26:E31)</f>
        <v>44</v>
      </c>
      <c r="W7" s="1">
        <f t="shared" si="7"/>
        <v>183</v>
      </c>
      <c r="X7" s="1">
        <f t="shared" si="7"/>
        <v>202</v>
      </c>
      <c r="Y7" s="1">
        <f t="shared" si="7"/>
        <v>375</v>
      </c>
      <c r="Z7" s="1">
        <f t="shared" si="7"/>
        <v>397</v>
      </c>
      <c r="AA7" s="1">
        <f t="shared" si="7"/>
        <v>540</v>
      </c>
      <c r="AB7" s="1">
        <f t="shared" si="7"/>
        <v>437</v>
      </c>
      <c r="AC7" s="1">
        <f t="shared" si="7"/>
        <v>1085</v>
      </c>
      <c r="AD7" s="1">
        <f t="shared" si="4"/>
        <v>3263</v>
      </c>
      <c r="AE7" s="1">
        <f>SUM(P26:P31)</f>
        <v>0</v>
      </c>
      <c r="AF7" s="1">
        <f>SUM(Q26:Q31)</f>
        <v>0</v>
      </c>
      <c r="AG7" s="5">
        <f t="shared" si="6"/>
        <v>2.9782408826233526</v>
      </c>
    </row>
    <row r="8" spans="1:33" s="1" customFormat="1" ht="23.25">
      <c r="A8" s="10"/>
      <c r="B8" s="22" t="s">
        <v>80</v>
      </c>
      <c r="C8" s="75" t="s">
        <v>280</v>
      </c>
      <c r="D8" s="22" t="s">
        <v>30</v>
      </c>
      <c r="E8" s="7">
        <v>0</v>
      </c>
      <c r="F8" s="7">
        <v>154</v>
      </c>
      <c r="G8" s="7">
        <v>97</v>
      </c>
      <c r="H8" s="7">
        <v>102</v>
      </c>
      <c r="I8" s="7">
        <v>84</v>
      </c>
      <c r="J8" s="7">
        <v>54</v>
      </c>
      <c r="K8" s="7">
        <v>33</v>
      </c>
      <c r="L8" s="7">
        <v>31</v>
      </c>
      <c r="M8" s="7">
        <f t="shared" si="0"/>
        <v>555</v>
      </c>
      <c r="N8" s="8">
        <f t="shared" si="1"/>
        <v>2.009009009009009</v>
      </c>
      <c r="O8" s="40">
        <f t="shared" si="2"/>
        <v>0.901904846017688</v>
      </c>
      <c r="P8" s="7">
        <v>0</v>
      </c>
      <c r="Q8" s="7">
        <v>0</v>
      </c>
      <c r="R8" s="7" t="s">
        <v>552</v>
      </c>
      <c r="U8" s="1" t="s">
        <v>26</v>
      </c>
      <c r="V8" s="1">
        <f aca="true" t="shared" si="8" ref="V8:AC8">SUM(E47:E50)</f>
        <v>146</v>
      </c>
      <c r="W8" s="1">
        <f t="shared" si="8"/>
        <v>242</v>
      </c>
      <c r="X8" s="1">
        <f t="shared" si="8"/>
        <v>112</v>
      </c>
      <c r="Y8" s="1">
        <f t="shared" si="8"/>
        <v>125</v>
      </c>
      <c r="Z8" s="1">
        <f t="shared" si="8"/>
        <v>193</v>
      </c>
      <c r="AA8" s="1">
        <f t="shared" si="8"/>
        <v>293</v>
      </c>
      <c r="AB8" s="1">
        <f t="shared" si="8"/>
        <v>308</v>
      </c>
      <c r="AC8" s="1">
        <f t="shared" si="8"/>
        <v>661</v>
      </c>
      <c r="AD8" s="1">
        <f t="shared" si="4"/>
        <v>2080</v>
      </c>
      <c r="AE8" s="112">
        <f>SUM(P47:P50)</f>
        <v>1</v>
      </c>
      <c r="AF8" s="112">
        <f>SUM(Q47:Q50)</f>
        <v>7</v>
      </c>
      <c r="AG8" s="5">
        <f t="shared" si="6"/>
        <v>2.761298076923077</v>
      </c>
    </row>
    <row r="9" spans="1:33" s="1" customFormat="1" ht="23.25">
      <c r="A9" s="10"/>
      <c r="B9" s="22" t="s">
        <v>78</v>
      </c>
      <c r="C9" s="22" t="s">
        <v>93</v>
      </c>
      <c r="D9" s="22" t="s">
        <v>31</v>
      </c>
      <c r="E9" s="7">
        <v>0</v>
      </c>
      <c r="F9" s="7">
        <v>44</v>
      </c>
      <c r="G9" s="7">
        <v>59</v>
      </c>
      <c r="H9" s="7">
        <v>101</v>
      </c>
      <c r="I9" s="7">
        <v>126</v>
      </c>
      <c r="J9" s="7">
        <v>91</v>
      </c>
      <c r="K9" s="7">
        <v>67</v>
      </c>
      <c r="L9" s="7">
        <v>66</v>
      </c>
      <c r="M9" s="7">
        <f t="shared" si="0"/>
        <v>554</v>
      </c>
      <c r="N9" s="8">
        <f t="shared" si="1"/>
        <v>2.564981949458484</v>
      </c>
      <c r="O9" s="40">
        <f t="shared" si="2"/>
        <v>0.8698319786914724</v>
      </c>
      <c r="P9" s="7">
        <v>0</v>
      </c>
      <c r="Q9" s="7">
        <v>0</v>
      </c>
      <c r="R9" s="7" t="s">
        <v>551</v>
      </c>
      <c r="U9" s="1" t="s">
        <v>27</v>
      </c>
      <c r="V9" s="1">
        <f aca="true" t="shared" si="9" ref="V9:AC9">SUM(E51:E55)</f>
        <v>88</v>
      </c>
      <c r="W9" s="1">
        <f t="shared" si="9"/>
        <v>63</v>
      </c>
      <c r="X9" s="1">
        <f t="shared" si="9"/>
        <v>97</v>
      </c>
      <c r="Y9" s="1">
        <f t="shared" si="9"/>
        <v>253</v>
      </c>
      <c r="Z9" s="1">
        <f t="shared" si="9"/>
        <v>345</v>
      </c>
      <c r="AA9" s="1">
        <f t="shared" si="9"/>
        <v>417</v>
      </c>
      <c r="AB9" s="1">
        <f t="shared" si="9"/>
        <v>282</v>
      </c>
      <c r="AC9" s="1">
        <f t="shared" si="9"/>
        <v>617</v>
      </c>
      <c r="AD9" s="1">
        <f t="shared" si="4"/>
        <v>2162</v>
      </c>
      <c r="AE9" s="112">
        <f>SUM(P51:P55)</f>
        <v>19</v>
      </c>
      <c r="AF9" s="112">
        <f>SUM(Q51:Q55)</f>
        <v>8</v>
      </c>
      <c r="AG9" s="5">
        <f t="shared" si="6"/>
        <v>2.906105457909343</v>
      </c>
    </row>
    <row r="10" spans="1:33" s="1" customFormat="1" ht="23.25">
      <c r="A10" s="7" t="s">
        <v>24</v>
      </c>
      <c r="B10" s="22" t="s">
        <v>121</v>
      </c>
      <c r="C10" s="22" t="s">
        <v>231</v>
      </c>
      <c r="D10" s="22" t="s">
        <v>31</v>
      </c>
      <c r="E10" s="7">
        <v>21</v>
      </c>
      <c r="F10" s="7">
        <v>30</v>
      </c>
      <c r="G10" s="7">
        <v>22</v>
      </c>
      <c r="H10" s="7">
        <v>49</v>
      </c>
      <c r="I10" s="7">
        <v>60</v>
      </c>
      <c r="J10" s="7">
        <v>96</v>
      </c>
      <c r="K10" s="7">
        <v>105</v>
      </c>
      <c r="L10" s="7">
        <v>180</v>
      </c>
      <c r="M10" s="7">
        <f t="shared" si="0"/>
        <v>563</v>
      </c>
      <c r="N10" s="8">
        <f t="shared" si="1"/>
        <v>2.9955595026642983</v>
      </c>
      <c r="O10" s="40">
        <f t="shared" si="2"/>
        <v>1.0567711965758557</v>
      </c>
      <c r="P10" s="7">
        <v>0</v>
      </c>
      <c r="Q10" s="7">
        <v>0</v>
      </c>
      <c r="R10" s="7" t="s">
        <v>555</v>
      </c>
      <c r="U10" s="1" t="s">
        <v>28</v>
      </c>
      <c r="V10" s="12">
        <f aca="true" t="shared" si="10" ref="V10:AC10">SUM(E69:E72)</f>
        <v>61</v>
      </c>
      <c r="W10" s="12">
        <f t="shared" si="10"/>
        <v>154</v>
      </c>
      <c r="X10" s="12">
        <f t="shared" si="10"/>
        <v>139</v>
      </c>
      <c r="Y10" s="12">
        <f t="shared" si="10"/>
        <v>269</v>
      </c>
      <c r="Z10" s="12">
        <f t="shared" si="10"/>
        <v>245</v>
      </c>
      <c r="AA10" s="12">
        <f t="shared" si="10"/>
        <v>318</v>
      </c>
      <c r="AB10" s="12">
        <f t="shared" si="10"/>
        <v>282</v>
      </c>
      <c r="AC10" s="12">
        <f t="shared" si="10"/>
        <v>653</v>
      </c>
      <c r="AD10" s="1">
        <f t="shared" si="4"/>
        <v>2121</v>
      </c>
      <c r="AE10" s="1">
        <f>SUM(P69:P72)</f>
        <v>13</v>
      </c>
      <c r="AF10" s="1">
        <f>SUM(Q69:Q72)</f>
        <v>7</v>
      </c>
      <c r="AG10" s="5">
        <f t="shared" si="6"/>
        <v>2.85997171145686</v>
      </c>
    </row>
    <row r="11" spans="1:18" s="1" customFormat="1" ht="23.25">
      <c r="A11" s="10"/>
      <c r="B11" s="22" t="s">
        <v>124</v>
      </c>
      <c r="C11" s="22" t="s">
        <v>233</v>
      </c>
      <c r="D11" s="22" t="s">
        <v>31</v>
      </c>
      <c r="E11" s="7">
        <v>57</v>
      </c>
      <c r="F11" s="7">
        <v>61</v>
      </c>
      <c r="G11" s="7">
        <v>38</v>
      </c>
      <c r="H11" s="7">
        <v>72</v>
      </c>
      <c r="I11" s="7">
        <v>73</v>
      </c>
      <c r="J11" s="7">
        <v>91</v>
      </c>
      <c r="K11" s="7">
        <v>71</v>
      </c>
      <c r="L11" s="7">
        <v>93</v>
      </c>
      <c r="M11" s="7">
        <f t="shared" si="0"/>
        <v>556</v>
      </c>
      <c r="N11" s="8">
        <f t="shared" si="1"/>
        <v>2.406474820143885</v>
      </c>
      <c r="O11" s="40">
        <f t="shared" si="2"/>
        <v>1.234717142518012</v>
      </c>
      <c r="P11" s="7">
        <v>5</v>
      </c>
      <c r="Q11" s="7">
        <v>3</v>
      </c>
      <c r="R11" s="7" t="s">
        <v>554</v>
      </c>
    </row>
    <row r="12" spans="1:33" s="1" customFormat="1" ht="23.25">
      <c r="A12" s="10"/>
      <c r="B12" s="22" t="s">
        <v>122</v>
      </c>
      <c r="C12" s="75" t="s">
        <v>232</v>
      </c>
      <c r="D12" s="22" t="s">
        <v>31</v>
      </c>
      <c r="E12" s="7">
        <v>24</v>
      </c>
      <c r="F12" s="7">
        <v>112</v>
      </c>
      <c r="G12" s="7">
        <v>89</v>
      </c>
      <c r="H12" s="7">
        <v>91</v>
      </c>
      <c r="I12" s="7">
        <v>61</v>
      </c>
      <c r="J12" s="7">
        <v>63</v>
      </c>
      <c r="K12" s="7">
        <v>52</v>
      </c>
      <c r="L12" s="7">
        <v>67</v>
      </c>
      <c r="M12" s="7">
        <f t="shared" si="0"/>
        <v>559</v>
      </c>
      <c r="N12" s="8">
        <f t="shared" si="1"/>
        <v>2.1806797853309483</v>
      </c>
      <c r="O12" s="40">
        <f t="shared" si="2"/>
        <v>1.0990737209819381</v>
      </c>
      <c r="P12" s="7">
        <v>1</v>
      </c>
      <c r="Q12" s="7">
        <v>3</v>
      </c>
      <c r="R12" s="7" t="s">
        <v>555</v>
      </c>
      <c r="T12" s="47"/>
      <c r="U12" s="13" t="s">
        <v>62</v>
      </c>
      <c r="V12" s="67">
        <f aca="true" t="shared" si="11" ref="V12:AF12">SUM(V5:V7)</f>
        <v>199</v>
      </c>
      <c r="W12" s="67">
        <f t="shared" si="11"/>
        <v>805</v>
      </c>
      <c r="X12" s="67">
        <f t="shared" si="11"/>
        <v>876</v>
      </c>
      <c r="Y12" s="67">
        <f t="shared" si="11"/>
        <v>1436</v>
      </c>
      <c r="Z12" s="67">
        <f t="shared" si="11"/>
        <v>1410</v>
      </c>
      <c r="AA12" s="67">
        <f t="shared" si="11"/>
        <v>1517</v>
      </c>
      <c r="AB12" s="67">
        <f t="shared" si="11"/>
        <v>1143</v>
      </c>
      <c r="AC12" s="67">
        <f t="shared" si="11"/>
        <v>2010</v>
      </c>
      <c r="AD12" s="67">
        <f t="shared" si="11"/>
        <v>9396</v>
      </c>
      <c r="AE12" s="67">
        <f t="shared" si="11"/>
        <v>6</v>
      </c>
      <c r="AF12" s="67">
        <f t="shared" si="11"/>
        <v>14</v>
      </c>
      <c r="AG12" s="5">
        <f t="shared" si="6"/>
        <v>2.6721477224350787</v>
      </c>
    </row>
    <row r="13" spans="1:33" s="1" customFormat="1" ht="23.25">
      <c r="A13" s="10"/>
      <c r="B13" s="22" t="s">
        <v>125</v>
      </c>
      <c r="C13" s="75" t="s">
        <v>234</v>
      </c>
      <c r="D13" s="22" t="s">
        <v>31</v>
      </c>
      <c r="E13" s="7">
        <v>41</v>
      </c>
      <c r="F13" s="7">
        <v>65</v>
      </c>
      <c r="G13" s="7">
        <v>60</v>
      </c>
      <c r="H13" s="7">
        <v>102</v>
      </c>
      <c r="I13" s="7">
        <v>86</v>
      </c>
      <c r="J13" s="7">
        <v>65</v>
      </c>
      <c r="K13" s="7">
        <v>47</v>
      </c>
      <c r="L13" s="7">
        <v>90</v>
      </c>
      <c r="M13" s="7">
        <f t="shared" si="0"/>
        <v>556</v>
      </c>
      <c r="N13" s="8">
        <f>((4*L13)+(3.5*K13)+(3*J13)+(2.5*I13)+(2*H13)+(1.5*G13)+(F13))/M13</f>
        <v>2.3264388489208634</v>
      </c>
      <c r="O13" s="40">
        <f>SQRT((16*L13+12.25*K13+9*J13+6.25*I13+4*H13+2.25*G13+F13)/M13-(N13^2))</f>
        <v>1.1513218466015414</v>
      </c>
      <c r="P13" s="7">
        <v>0</v>
      </c>
      <c r="Q13" s="7">
        <v>8</v>
      </c>
      <c r="R13" s="7" t="s">
        <v>554</v>
      </c>
      <c r="T13" s="47"/>
      <c r="U13" s="47" t="s">
        <v>63</v>
      </c>
      <c r="V13" s="12">
        <f aca="true" t="shared" si="12" ref="V13:AF13">SUM(V8:V10)</f>
        <v>295</v>
      </c>
      <c r="W13" s="12">
        <f t="shared" si="12"/>
        <v>459</v>
      </c>
      <c r="X13" s="12">
        <f t="shared" si="12"/>
        <v>348</v>
      </c>
      <c r="Y13" s="12">
        <f t="shared" si="12"/>
        <v>647</v>
      </c>
      <c r="Z13" s="12">
        <f t="shared" si="12"/>
        <v>783</v>
      </c>
      <c r="AA13" s="12">
        <f t="shared" si="12"/>
        <v>1028</v>
      </c>
      <c r="AB13" s="12">
        <f t="shared" si="12"/>
        <v>872</v>
      </c>
      <c r="AC13" s="12">
        <f t="shared" si="12"/>
        <v>1931</v>
      </c>
      <c r="AD13" s="12">
        <f t="shared" si="12"/>
        <v>6363</v>
      </c>
      <c r="AE13" s="12">
        <f t="shared" si="12"/>
        <v>33</v>
      </c>
      <c r="AF13" s="12">
        <f t="shared" si="12"/>
        <v>22</v>
      </c>
      <c r="AG13" s="5">
        <f t="shared" si="6"/>
        <v>2.843391482005343</v>
      </c>
    </row>
    <row r="14" spans="1:33" s="1" customFormat="1" ht="23.25">
      <c r="A14" s="10"/>
      <c r="B14" s="22" t="s">
        <v>123</v>
      </c>
      <c r="C14" s="75" t="s">
        <v>93</v>
      </c>
      <c r="D14" s="22" t="s">
        <v>31</v>
      </c>
      <c r="E14" s="7">
        <v>5</v>
      </c>
      <c r="F14" s="7">
        <v>8</v>
      </c>
      <c r="G14" s="7">
        <v>37</v>
      </c>
      <c r="H14" s="7">
        <v>143</v>
      </c>
      <c r="I14" s="7">
        <v>155</v>
      </c>
      <c r="J14" s="7">
        <v>102</v>
      </c>
      <c r="K14" s="7">
        <v>68</v>
      </c>
      <c r="L14" s="7">
        <v>45</v>
      </c>
      <c r="M14" s="7">
        <f t="shared" si="0"/>
        <v>563</v>
      </c>
      <c r="N14" s="8">
        <f>((4*L14)+(3.5*K14)+(3*J14)+(2.5*I14)+(2*H14)+(1.5*G14)+(F14))/M14</f>
        <v>2.5950266429840143</v>
      </c>
      <c r="O14" s="40">
        <f>SQRT((16*L14+12.25*K14+9*J14+6.25*I14+4*H14+2.25*G14+F14)/M14-(N14^2))</f>
        <v>0.7440302074221048</v>
      </c>
      <c r="P14" s="7">
        <v>0</v>
      </c>
      <c r="Q14" s="7">
        <v>0</v>
      </c>
      <c r="R14" s="7" t="s">
        <v>555</v>
      </c>
      <c r="T14" s="47"/>
      <c r="U14" s="47" t="s">
        <v>64</v>
      </c>
      <c r="V14" s="67">
        <f aca="true" t="shared" si="13" ref="V14:AF14">SUM(V12:V13)</f>
        <v>494</v>
      </c>
      <c r="W14" s="67">
        <f t="shared" si="13"/>
        <v>1264</v>
      </c>
      <c r="X14" s="67">
        <f t="shared" si="13"/>
        <v>1224</v>
      </c>
      <c r="Y14" s="67">
        <f t="shared" si="13"/>
        <v>2083</v>
      </c>
      <c r="Z14" s="67">
        <f t="shared" si="13"/>
        <v>2193</v>
      </c>
      <c r="AA14" s="67">
        <f t="shared" si="13"/>
        <v>2545</v>
      </c>
      <c r="AB14" s="67">
        <f t="shared" si="13"/>
        <v>2015</v>
      </c>
      <c r="AC14" s="67">
        <f t="shared" si="13"/>
        <v>3941</v>
      </c>
      <c r="AD14" s="67">
        <f t="shared" si="13"/>
        <v>15759</v>
      </c>
      <c r="AE14" s="67">
        <f t="shared" si="13"/>
        <v>39</v>
      </c>
      <c r="AF14" s="67">
        <f t="shared" si="13"/>
        <v>36</v>
      </c>
      <c r="AG14" s="5">
        <f t="shared" si="6"/>
        <v>2.741290691033695</v>
      </c>
    </row>
    <row r="15" spans="1:29" s="1" customFormat="1" ht="23.25">
      <c r="A15" s="10"/>
      <c r="B15" s="22" t="s">
        <v>126</v>
      </c>
      <c r="C15" s="22" t="s">
        <v>93</v>
      </c>
      <c r="D15" s="22" t="s">
        <v>31</v>
      </c>
      <c r="E15" s="7">
        <v>7</v>
      </c>
      <c r="F15" s="7">
        <v>31</v>
      </c>
      <c r="G15" s="7">
        <v>66</v>
      </c>
      <c r="H15" s="7">
        <v>123</v>
      </c>
      <c r="I15" s="7">
        <v>102</v>
      </c>
      <c r="J15" s="7">
        <v>107</v>
      </c>
      <c r="K15" s="7">
        <v>55</v>
      </c>
      <c r="L15" s="7">
        <v>73</v>
      </c>
      <c r="M15" s="7">
        <f t="shared" si="0"/>
        <v>564</v>
      </c>
      <c r="N15" s="8">
        <f t="shared" si="1"/>
        <v>2.546985815602837</v>
      </c>
      <c r="O15" s="40">
        <f t="shared" si="2"/>
        <v>0.898190533150598</v>
      </c>
      <c r="P15" s="7">
        <v>0</v>
      </c>
      <c r="Q15" s="7">
        <v>0</v>
      </c>
      <c r="R15" s="7" t="s">
        <v>554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01"/>
      <c r="B16" s="102"/>
      <c r="C16" s="102"/>
      <c r="D16" s="102"/>
      <c r="E16" s="101"/>
      <c r="F16" s="101"/>
      <c r="G16" s="101"/>
      <c r="H16" s="101"/>
      <c r="I16" s="101"/>
      <c r="J16" s="101"/>
      <c r="K16" s="101"/>
      <c r="L16" s="101"/>
      <c r="M16" s="101"/>
      <c r="N16" s="110"/>
      <c r="O16" s="99"/>
      <c r="P16" s="101"/>
      <c r="Q16" s="101"/>
      <c r="R16" s="101"/>
      <c r="T16" s="47"/>
      <c r="V16" s="47"/>
      <c r="W16" s="47"/>
      <c r="X16" s="47"/>
      <c r="Y16" s="47"/>
      <c r="Z16" s="47"/>
      <c r="AA16" s="47"/>
      <c r="AB16" s="47"/>
      <c r="AC16" s="47"/>
    </row>
    <row r="17" spans="1:29" s="1" customFormat="1" ht="23.25">
      <c r="A17" s="12"/>
      <c r="B17" s="47"/>
      <c r="C17" s="47"/>
      <c r="D17" s="47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37"/>
      <c r="P17" s="12"/>
      <c r="Q17" s="12"/>
      <c r="R17" s="12"/>
      <c r="T17" s="47"/>
      <c r="V17" s="47"/>
      <c r="W17" s="47"/>
      <c r="X17" s="47"/>
      <c r="Y17" s="47"/>
      <c r="Z17" s="47"/>
      <c r="AA17" s="47"/>
      <c r="AB17" s="47"/>
      <c r="AC17" s="47"/>
    </row>
    <row r="18" spans="1:29" s="1" customFormat="1" ht="23.25">
      <c r="A18" s="12"/>
      <c r="B18" s="47"/>
      <c r="C18" s="47"/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37"/>
      <c r="P18" s="12"/>
      <c r="Q18" s="12"/>
      <c r="R18" s="12"/>
      <c r="T18" s="47"/>
      <c r="V18" s="47"/>
      <c r="W18" s="47"/>
      <c r="X18" s="47"/>
      <c r="Y18" s="47"/>
      <c r="Z18" s="47"/>
      <c r="AA18" s="47"/>
      <c r="AB18" s="47"/>
      <c r="AC18" s="47"/>
    </row>
    <row r="19" spans="1:29" s="1" customFormat="1" ht="23.25">
      <c r="A19" s="12"/>
      <c r="B19" s="47"/>
      <c r="C19" s="47"/>
      <c r="D19" s="47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7"/>
      <c r="P19" s="12"/>
      <c r="Q19" s="12"/>
      <c r="R19" s="12"/>
      <c r="T19" s="47"/>
      <c r="V19" s="47"/>
      <c r="W19" s="47"/>
      <c r="X19" s="47"/>
      <c r="Y19" s="47"/>
      <c r="Z19" s="47"/>
      <c r="AA19" s="47"/>
      <c r="AB19" s="47"/>
      <c r="AC19" s="47"/>
    </row>
    <row r="20" spans="1:29" s="1" customFormat="1" ht="23.25">
      <c r="A20" s="12"/>
      <c r="B20" s="47"/>
      <c r="C20" s="47"/>
      <c r="D20" s="47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7"/>
      <c r="P20" s="12"/>
      <c r="Q20" s="12"/>
      <c r="R20" s="12"/>
      <c r="T20" s="47"/>
      <c r="V20" s="47"/>
      <c r="W20" s="47"/>
      <c r="X20" s="47"/>
      <c r="Y20" s="47"/>
      <c r="Z20" s="47"/>
      <c r="AA20" s="47"/>
      <c r="AB20" s="47"/>
      <c r="AC20" s="47"/>
    </row>
    <row r="21" spans="1:29" s="1" customFormat="1" ht="23.25">
      <c r="A21" s="12"/>
      <c r="B21" s="47"/>
      <c r="C21" s="47"/>
      <c r="D21" s="47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  <c r="T21" s="47"/>
      <c r="V21" s="47"/>
      <c r="W21" s="47"/>
      <c r="X21" s="47"/>
      <c r="Y21" s="47"/>
      <c r="Z21" s="47"/>
      <c r="AA21" s="47"/>
      <c r="AB21" s="47"/>
      <c r="AC21" s="47"/>
    </row>
    <row r="22" spans="1:29" s="1" customFormat="1" ht="26.25">
      <c r="A22" s="193" t="s">
        <v>48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T22" s="47"/>
      <c r="V22" s="47"/>
      <c r="W22" s="47"/>
      <c r="X22" s="47"/>
      <c r="Y22" s="47"/>
      <c r="Z22" s="47"/>
      <c r="AA22" s="47"/>
      <c r="AB22" s="47"/>
      <c r="AC22" s="47"/>
    </row>
    <row r="23" spans="1:29" s="1" customFormat="1" ht="26.25">
      <c r="A23" s="193" t="s">
        <v>549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T23" s="47"/>
      <c r="V23" s="47"/>
      <c r="W23" s="47"/>
      <c r="X23" s="47"/>
      <c r="Y23" s="47"/>
      <c r="Z23" s="47"/>
      <c r="AA23" s="47"/>
      <c r="AB23" s="47"/>
      <c r="AC23" s="47"/>
    </row>
    <row r="24" spans="1:83" s="1" customFormat="1" ht="23.25">
      <c r="A24" s="186" t="s">
        <v>22</v>
      </c>
      <c r="B24" s="186" t="s">
        <v>0</v>
      </c>
      <c r="C24" s="186" t="s">
        <v>32</v>
      </c>
      <c r="D24" s="186" t="s">
        <v>29</v>
      </c>
      <c r="E24" s="184" t="s">
        <v>17</v>
      </c>
      <c r="F24" s="184"/>
      <c r="G24" s="184"/>
      <c r="H24" s="184"/>
      <c r="I24" s="184"/>
      <c r="J24" s="184"/>
      <c r="K24" s="184"/>
      <c r="L24" s="184"/>
      <c r="M24" s="9" t="s">
        <v>16</v>
      </c>
      <c r="N24" s="186" t="s">
        <v>20</v>
      </c>
      <c r="O24" s="190" t="s">
        <v>21</v>
      </c>
      <c r="P24" s="68"/>
      <c r="Q24" s="68"/>
      <c r="R24" s="186" t="s">
        <v>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</row>
    <row r="25" spans="1:83" s="102" customFormat="1" ht="23.25">
      <c r="A25" s="186"/>
      <c r="B25" s="186"/>
      <c r="C25" s="186"/>
      <c r="D25" s="186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19</v>
      </c>
      <c r="N25" s="186"/>
      <c r="O25" s="190"/>
      <c r="P25" s="69" t="s">
        <v>1</v>
      </c>
      <c r="Q25" s="69" t="s">
        <v>2</v>
      </c>
      <c r="R25" s="18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</row>
    <row r="26" spans="1:18" s="47" customFormat="1" ht="23.25">
      <c r="A26" s="11" t="s">
        <v>25</v>
      </c>
      <c r="B26" s="75" t="s">
        <v>167</v>
      </c>
      <c r="C26" s="75" t="s">
        <v>249</v>
      </c>
      <c r="D26" s="75" t="s">
        <v>31</v>
      </c>
      <c r="E26" s="11">
        <v>13</v>
      </c>
      <c r="F26" s="11">
        <v>16</v>
      </c>
      <c r="G26" s="11">
        <v>20</v>
      </c>
      <c r="H26" s="11">
        <v>32</v>
      </c>
      <c r="I26" s="11">
        <v>55</v>
      </c>
      <c r="J26" s="11">
        <v>124</v>
      </c>
      <c r="K26" s="11">
        <v>113</v>
      </c>
      <c r="L26" s="11">
        <v>171</v>
      </c>
      <c r="M26" s="11">
        <f aca="true" t="shared" si="14" ref="M26:M32">SUM(E26:L26)</f>
        <v>544</v>
      </c>
      <c r="N26" s="29">
        <f aca="true" t="shared" si="15" ref="N26:N32">((4*L26)+(3.5*K26)+(3*J26)+(2.5*I26)+(2*H26)+(1.5*G26)+(F26))/M26</f>
        <v>3.1231617647058822</v>
      </c>
      <c r="O26" s="98">
        <f aca="true" t="shared" si="16" ref="O26:O32">SQRT((16*L26+12.25*K26+9*J26+6.25*I26+4*H26+2.25*G26+F26)/M26-(N26^2))</f>
        <v>0.9223014709106485</v>
      </c>
      <c r="P26" s="11">
        <v>0</v>
      </c>
      <c r="Q26" s="11">
        <v>0</v>
      </c>
      <c r="R26" s="28" t="s">
        <v>556</v>
      </c>
    </row>
    <row r="27" spans="1:18" s="106" customFormat="1" ht="26.25">
      <c r="A27" s="9"/>
      <c r="B27" s="22" t="s">
        <v>464</v>
      </c>
      <c r="C27" s="22" t="s">
        <v>251</v>
      </c>
      <c r="D27" s="75" t="s">
        <v>31</v>
      </c>
      <c r="E27" s="7">
        <v>14</v>
      </c>
      <c r="F27" s="7">
        <v>17</v>
      </c>
      <c r="G27" s="7">
        <v>25</v>
      </c>
      <c r="H27" s="7">
        <v>58</v>
      </c>
      <c r="I27" s="7">
        <v>92</v>
      </c>
      <c r="J27" s="7">
        <v>124</v>
      </c>
      <c r="K27" s="7">
        <v>58</v>
      </c>
      <c r="L27" s="7">
        <v>156</v>
      </c>
      <c r="M27" s="7">
        <f t="shared" si="14"/>
        <v>544</v>
      </c>
      <c r="N27" s="8">
        <f t="shared" si="15"/>
        <v>2.9402573529411766</v>
      </c>
      <c r="O27" s="40">
        <f t="shared" si="16"/>
        <v>0.9585224957954479</v>
      </c>
      <c r="P27" s="7">
        <v>0</v>
      </c>
      <c r="Q27" s="7">
        <v>0</v>
      </c>
      <c r="R27" s="28" t="s">
        <v>557</v>
      </c>
    </row>
    <row r="28" spans="1:32" s="1" customFormat="1" ht="26.25">
      <c r="A28" s="10"/>
      <c r="B28" s="22" t="s">
        <v>168</v>
      </c>
      <c r="C28" s="22" t="s">
        <v>250</v>
      </c>
      <c r="D28" s="22" t="s">
        <v>31</v>
      </c>
      <c r="E28" s="7">
        <v>1</v>
      </c>
      <c r="F28" s="7">
        <v>32</v>
      </c>
      <c r="G28" s="7">
        <v>29</v>
      </c>
      <c r="H28" s="7">
        <v>41</v>
      </c>
      <c r="I28" s="7">
        <v>24</v>
      </c>
      <c r="J28" s="7">
        <v>61</v>
      </c>
      <c r="K28" s="7">
        <v>75</v>
      </c>
      <c r="L28" s="7">
        <v>281</v>
      </c>
      <c r="M28" s="7">
        <f t="shared" si="14"/>
        <v>544</v>
      </c>
      <c r="N28" s="8">
        <f t="shared" si="15"/>
        <v>3.2849264705882355</v>
      </c>
      <c r="O28" s="40">
        <f t="shared" si="16"/>
        <v>0.9633317615591829</v>
      </c>
      <c r="P28" s="7">
        <v>0</v>
      </c>
      <c r="Q28" s="7">
        <v>0</v>
      </c>
      <c r="R28" s="28" t="s">
        <v>556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31" s="1" customFormat="1" ht="23.25">
      <c r="A29" s="10"/>
      <c r="B29" s="22" t="s">
        <v>170</v>
      </c>
      <c r="C29" s="75" t="s">
        <v>252</v>
      </c>
      <c r="D29" s="75" t="s">
        <v>31</v>
      </c>
      <c r="E29" s="7">
        <v>9</v>
      </c>
      <c r="F29" s="7">
        <v>49</v>
      </c>
      <c r="G29" s="7">
        <v>14</v>
      </c>
      <c r="H29" s="7">
        <v>44</v>
      </c>
      <c r="I29" s="7">
        <v>55</v>
      </c>
      <c r="J29" s="7">
        <v>62</v>
      </c>
      <c r="K29" s="7">
        <v>59</v>
      </c>
      <c r="L29" s="7">
        <v>252</v>
      </c>
      <c r="M29" s="7">
        <f t="shared" si="14"/>
        <v>544</v>
      </c>
      <c r="N29" s="8">
        <f t="shared" si="15"/>
        <v>3.1176470588235294</v>
      </c>
      <c r="O29" s="40">
        <f t="shared" si="16"/>
        <v>1.0722696072940998</v>
      </c>
      <c r="P29" s="7">
        <v>0</v>
      </c>
      <c r="Q29" s="7">
        <v>0</v>
      </c>
      <c r="R29" s="28" t="s">
        <v>557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20" s="1" customFormat="1" ht="23.25">
      <c r="A30" s="10"/>
      <c r="B30" s="22" t="s">
        <v>169</v>
      </c>
      <c r="C30" s="22" t="s">
        <v>93</v>
      </c>
      <c r="D30" s="75" t="s">
        <v>31</v>
      </c>
      <c r="E30" s="7">
        <v>3</v>
      </c>
      <c r="F30" s="7">
        <v>49</v>
      </c>
      <c r="G30" s="7">
        <v>76</v>
      </c>
      <c r="H30" s="7">
        <v>133</v>
      </c>
      <c r="I30" s="7">
        <v>71</v>
      </c>
      <c r="J30" s="7">
        <v>73</v>
      </c>
      <c r="K30" s="7">
        <v>53</v>
      </c>
      <c r="L30" s="7">
        <v>86</v>
      </c>
      <c r="M30" s="7">
        <f t="shared" si="14"/>
        <v>544</v>
      </c>
      <c r="N30" s="8">
        <f t="shared" si="15"/>
        <v>2.4908088235294117</v>
      </c>
      <c r="O30" s="40">
        <f t="shared" si="16"/>
        <v>0.9615341258719128</v>
      </c>
      <c r="P30" s="7">
        <v>0</v>
      </c>
      <c r="Q30" s="7">
        <v>0</v>
      </c>
      <c r="R30" s="28" t="s">
        <v>556</v>
      </c>
      <c r="T30" s="12"/>
    </row>
    <row r="31" spans="1:20" s="1" customFormat="1" ht="23.25">
      <c r="A31" s="10"/>
      <c r="B31" s="22" t="s">
        <v>171</v>
      </c>
      <c r="C31" s="22" t="s">
        <v>93</v>
      </c>
      <c r="D31" s="75" t="s">
        <v>31</v>
      </c>
      <c r="E31" s="7">
        <v>4</v>
      </c>
      <c r="F31" s="7">
        <v>20</v>
      </c>
      <c r="G31" s="7">
        <v>38</v>
      </c>
      <c r="H31" s="7">
        <v>67</v>
      </c>
      <c r="I31" s="7">
        <v>100</v>
      </c>
      <c r="J31" s="7">
        <v>96</v>
      </c>
      <c r="K31" s="7">
        <v>79</v>
      </c>
      <c r="L31" s="7">
        <v>139</v>
      </c>
      <c r="M31" s="7">
        <f t="shared" si="14"/>
        <v>543</v>
      </c>
      <c r="N31" s="8">
        <f>((4*L31)+(3.5*K31)+(3*J31)+(2.5*I31)+(2*H31)+(1.5*G31)+(F31))/M31</f>
        <v>2.9125230202578267</v>
      </c>
      <c r="O31" s="40">
        <f>SQRT((16*L31+12.25*K31+9*J31+6.25*I31+4*H31+2.25*G31+F31)/M31-(N31^2))</f>
        <v>0.9084165928647401</v>
      </c>
      <c r="P31" s="7">
        <v>0</v>
      </c>
      <c r="Q31" s="7">
        <v>0</v>
      </c>
      <c r="R31" s="28" t="s">
        <v>557</v>
      </c>
      <c r="T31" s="12"/>
    </row>
    <row r="32" spans="1:20" s="1" customFormat="1" ht="23.25">
      <c r="A32" s="184" t="s">
        <v>41</v>
      </c>
      <c r="B32" s="184"/>
      <c r="C32" s="184"/>
      <c r="D32" s="184"/>
      <c r="E32" s="7">
        <f aca="true" t="shared" si="17" ref="E32:L32">SUM(E5:E15,E26:E31)</f>
        <v>199</v>
      </c>
      <c r="F32" s="7">
        <f t="shared" si="17"/>
        <v>805</v>
      </c>
      <c r="G32" s="7">
        <f t="shared" si="17"/>
        <v>876</v>
      </c>
      <c r="H32" s="7">
        <f t="shared" si="17"/>
        <v>1436</v>
      </c>
      <c r="I32" s="7">
        <f t="shared" si="17"/>
        <v>1410</v>
      </c>
      <c r="J32" s="7">
        <f t="shared" si="17"/>
        <v>1517</v>
      </c>
      <c r="K32" s="7">
        <f t="shared" si="17"/>
        <v>1143</v>
      </c>
      <c r="L32" s="7">
        <f t="shared" si="17"/>
        <v>2010</v>
      </c>
      <c r="M32" s="7">
        <f t="shared" si="14"/>
        <v>9396</v>
      </c>
      <c r="N32" s="8">
        <f t="shared" si="15"/>
        <v>2.6721477224350787</v>
      </c>
      <c r="O32" s="40">
        <f t="shared" si="16"/>
        <v>1.0345408148706219</v>
      </c>
      <c r="P32" s="7">
        <f>SUM(P5:P15,P26:P31)</f>
        <v>6</v>
      </c>
      <c r="Q32" s="7">
        <f>SUM(Q5:Q15,Q26:Q31)</f>
        <v>14</v>
      </c>
      <c r="R32" s="9"/>
      <c r="T32" s="13"/>
    </row>
    <row r="33" spans="1:20" s="1" customFormat="1" ht="23.25">
      <c r="A33" s="184" t="s">
        <v>43</v>
      </c>
      <c r="B33" s="184"/>
      <c r="C33" s="184"/>
      <c r="D33" s="184"/>
      <c r="E33" s="8">
        <f>(E32*100)/$M32</f>
        <v>2.117922520221371</v>
      </c>
      <c r="F33" s="8">
        <f aca="true" t="shared" si="18" ref="F33:L33">(F32*100)/$M32</f>
        <v>8.56747552149851</v>
      </c>
      <c r="G33" s="8">
        <f t="shared" si="18"/>
        <v>9.323116219667943</v>
      </c>
      <c r="H33" s="8">
        <f t="shared" si="18"/>
        <v>15.283099191145169</v>
      </c>
      <c r="I33" s="8">
        <f t="shared" si="18"/>
        <v>15.00638569604087</v>
      </c>
      <c r="J33" s="8">
        <f t="shared" si="18"/>
        <v>16.14516815666241</v>
      </c>
      <c r="K33" s="8">
        <f t="shared" si="18"/>
        <v>12.164750957854405</v>
      </c>
      <c r="L33" s="8">
        <f t="shared" si="18"/>
        <v>21.392081736909322</v>
      </c>
      <c r="M33" s="8">
        <f>((M32-(P32+Q32))*100)/$M32</f>
        <v>99.78714346530438</v>
      </c>
      <c r="N33" s="14"/>
      <c r="O33" s="36"/>
      <c r="P33" s="8">
        <f>(P32*100)/$M32</f>
        <v>0.06385696040868455</v>
      </c>
      <c r="Q33" s="8">
        <f>(Q32*100)/$M32</f>
        <v>0.14899957428693061</v>
      </c>
      <c r="R33" s="11"/>
      <c r="T33" s="13"/>
    </row>
    <row r="34" spans="1:20" s="1" customFormat="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39"/>
      <c r="P34" s="2"/>
      <c r="Q34" s="2"/>
      <c r="R34" s="2"/>
      <c r="T34" s="13"/>
    </row>
    <row r="35" spans="1:256" s="46" customFormat="1" ht="21" customHeight="1">
      <c r="A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9"/>
      <c r="P35" s="107"/>
      <c r="Q35" s="107"/>
      <c r="S35" s="2"/>
      <c r="T35" s="4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6" customFormat="1" ht="21" customHeight="1">
      <c r="A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9"/>
      <c r="P36" s="107"/>
      <c r="Q36" s="107"/>
      <c r="S36" s="2"/>
      <c r="T36" s="4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32" s="2" customFormat="1" ht="21" customHeight="1">
      <c r="A37" s="107"/>
      <c r="B37" s="46"/>
      <c r="C37" s="46"/>
      <c r="D37" s="46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9"/>
      <c r="P37" s="107"/>
      <c r="Q37" s="107"/>
      <c r="R37" s="46"/>
      <c r="T37" s="47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256" s="46" customFormat="1" ht="23.25">
      <c r="A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9"/>
      <c r="P38" s="107"/>
      <c r="Q38" s="107"/>
      <c r="S38" s="2"/>
      <c r="T38" s="1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32" s="46" customFormat="1" ht="23.25">
      <c r="A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07"/>
      <c r="Q39" s="107"/>
      <c r="S39" s="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</row>
    <row r="40" spans="1:19" s="46" customFormat="1" ht="23.25">
      <c r="A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9"/>
      <c r="P40" s="107"/>
      <c r="Q40" s="107"/>
      <c r="S40" s="1"/>
    </row>
    <row r="41" spans="1:19" s="46" customFormat="1" ht="23.25">
      <c r="A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9"/>
      <c r="P41" s="107"/>
      <c r="Q41" s="107"/>
      <c r="S41" s="1"/>
    </row>
    <row r="42" spans="1:19" s="46" customFormat="1" ht="23.25">
      <c r="A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9"/>
      <c r="P42" s="107"/>
      <c r="Q42" s="107"/>
      <c r="S42" s="1"/>
    </row>
    <row r="43" spans="1:19" s="46" customFormat="1" ht="29.25">
      <c r="A43" s="205" t="s">
        <v>48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1"/>
    </row>
    <row r="44" spans="1:19" s="46" customFormat="1" ht="29.25">
      <c r="A44" s="205" t="s">
        <v>550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1"/>
    </row>
    <row r="45" spans="1:19" s="46" customFormat="1" ht="23.25">
      <c r="A45" s="192" t="s">
        <v>22</v>
      </c>
      <c r="B45" s="192" t="s">
        <v>0</v>
      </c>
      <c r="C45" s="192" t="s">
        <v>32</v>
      </c>
      <c r="D45" s="192" t="s">
        <v>29</v>
      </c>
      <c r="E45" s="191" t="s">
        <v>17</v>
      </c>
      <c r="F45" s="191"/>
      <c r="G45" s="191"/>
      <c r="H45" s="191"/>
      <c r="I45" s="191"/>
      <c r="J45" s="191"/>
      <c r="K45" s="191"/>
      <c r="L45" s="191"/>
      <c r="M45" s="16" t="s">
        <v>16</v>
      </c>
      <c r="N45" s="186" t="s">
        <v>20</v>
      </c>
      <c r="O45" s="190" t="s">
        <v>21</v>
      </c>
      <c r="P45" s="68"/>
      <c r="Q45" s="68"/>
      <c r="R45" s="192" t="s">
        <v>3</v>
      </c>
      <c r="S45" s="1"/>
    </row>
    <row r="46" spans="1:19" s="46" customFormat="1" ht="23.25">
      <c r="A46" s="192"/>
      <c r="B46" s="192"/>
      <c r="C46" s="192"/>
      <c r="D46" s="192"/>
      <c r="E46" s="15">
        <v>0</v>
      </c>
      <c r="F46" s="15">
        <v>1</v>
      </c>
      <c r="G46" s="15">
        <v>1.5</v>
      </c>
      <c r="H46" s="15">
        <v>2</v>
      </c>
      <c r="I46" s="15">
        <v>2.5</v>
      </c>
      <c r="J46" s="15">
        <v>3</v>
      </c>
      <c r="K46" s="15">
        <v>3.5</v>
      </c>
      <c r="L46" s="15">
        <v>4</v>
      </c>
      <c r="M46" s="18" t="s">
        <v>19</v>
      </c>
      <c r="N46" s="186"/>
      <c r="O46" s="190"/>
      <c r="P46" s="69" t="s">
        <v>1</v>
      </c>
      <c r="Q46" s="69" t="s">
        <v>2</v>
      </c>
      <c r="R46" s="192"/>
      <c r="S46" s="1"/>
    </row>
    <row r="47" spans="1:19" s="46" customFormat="1" ht="23.25">
      <c r="A47" s="95" t="s">
        <v>26</v>
      </c>
      <c r="B47" s="72" t="s">
        <v>91</v>
      </c>
      <c r="C47" s="24" t="s">
        <v>278</v>
      </c>
      <c r="D47" s="24" t="s">
        <v>31</v>
      </c>
      <c r="E47" s="28">
        <v>10</v>
      </c>
      <c r="F47" s="28">
        <v>31</v>
      </c>
      <c r="G47" s="28">
        <v>14</v>
      </c>
      <c r="H47" s="28">
        <v>29</v>
      </c>
      <c r="I47" s="28">
        <v>63</v>
      </c>
      <c r="J47" s="28">
        <v>71</v>
      </c>
      <c r="K47" s="28">
        <v>94</v>
      </c>
      <c r="L47" s="28">
        <v>210</v>
      </c>
      <c r="M47" s="15">
        <f aca="true" t="shared" si="19" ref="M47:M54">SUM(E47:L47)</f>
        <v>522</v>
      </c>
      <c r="N47" s="19">
        <f aca="true" t="shared" si="20" ref="N47:N54">((4*L47)+(3.5*K47)+(3*J47)+(2.5*I47)+(2*H47)+(1.5*G47)+(F47))/M47</f>
        <v>3.1599616858237547</v>
      </c>
      <c r="O47" s="35">
        <f aca="true" t="shared" si="21" ref="O47:O54">SQRT((16*L47+12.25*K47+9*J47+6.25*I47+4*H47+2.25*G47+F47)/M47-(N47^2))</f>
        <v>0.9888198771717115</v>
      </c>
      <c r="P47" s="28">
        <v>0</v>
      </c>
      <c r="Q47" s="28">
        <v>0</v>
      </c>
      <c r="R47" s="95" t="s">
        <v>562</v>
      </c>
      <c r="S47" s="1"/>
    </row>
    <row r="48" spans="1:18" s="1" customFormat="1" ht="23.25">
      <c r="A48" s="20"/>
      <c r="B48" s="72" t="s">
        <v>92</v>
      </c>
      <c r="C48" s="24" t="s">
        <v>280</v>
      </c>
      <c r="D48" s="24" t="s">
        <v>31</v>
      </c>
      <c r="E48" s="28">
        <v>42</v>
      </c>
      <c r="F48" s="28">
        <v>33</v>
      </c>
      <c r="G48" s="28">
        <v>17</v>
      </c>
      <c r="H48" s="28">
        <v>29</v>
      </c>
      <c r="I48" s="28">
        <v>34</v>
      </c>
      <c r="J48" s="28">
        <v>74</v>
      </c>
      <c r="K48" s="28">
        <v>74</v>
      </c>
      <c r="L48" s="28">
        <v>212</v>
      </c>
      <c r="M48" s="15">
        <f t="shared" si="19"/>
        <v>515</v>
      </c>
      <c r="N48" s="19">
        <f t="shared" si="20"/>
        <v>2.971844660194175</v>
      </c>
      <c r="O48" s="35">
        <f t="shared" si="21"/>
        <v>1.2586336771082758</v>
      </c>
      <c r="P48" s="28">
        <v>0</v>
      </c>
      <c r="Q48" s="28">
        <v>7</v>
      </c>
      <c r="R48" s="95" t="s">
        <v>563</v>
      </c>
    </row>
    <row r="49" spans="1:32" s="17" customFormat="1" ht="23.25">
      <c r="A49" s="20"/>
      <c r="B49" s="72" t="s">
        <v>530</v>
      </c>
      <c r="C49" s="24" t="s">
        <v>343</v>
      </c>
      <c r="D49" s="24" t="s">
        <v>31</v>
      </c>
      <c r="E49" s="28">
        <v>50</v>
      </c>
      <c r="F49" s="28">
        <v>146</v>
      </c>
      <c r="G49" s="28">
        <v>58</v>
      </c>
      <c r="H49" s="28">
        <v>47</v>
      </c>
      <c r="I49" s="28">
        <v>49</v>
      </c>
      <c r="J49" s="28">
        <v>43</v>
      </c>
      <c r="K49" s="28">
        <v>34</v>
      </c>
      <c r="L49" s="28">
        <v>95</v>
      </c>
      <c r="M49" s="15">
        <f t="shared" si="19"/>
        <v>522</v>
      </c>
      <c r="N49" s="19">
        <f t="shared" si="20"/>
        <v>2.064176245210728</v>
      </c>
      <c r="O49" s="35">
        <f t="shared" si="21"/>
        <v>1.291068712751148</v>
      </c>
      <c r="P49" s="28">
        <v>0</v>
      </c>
      <c r="Q49" s="28">
        <v>0</v>
      </c>
      <c r="R49" s="28" t="s">
        <v>563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18" s="17" customFormat="1" ht="21.75">
      <c r="A50" s="20"/>
      <c r="B50" s="72" t="s">
        <v>344</v>
      </c>
      <c r="C50" s="24" t="s">
        <v>93</v>
      </c>
      <c r="D50" s="24" t="s">
        <v>31</v>
      </c>
      <c r="E50" s="28">
        <v>44</v>
      </c>
      <c r="F50" s="28">
        <v>32</v>
      </c>
      <c r="G50" s="28">
        <v>23</v>
      </c>
      <c r="H50" s="28">
        <v>20</v>
      </c>
      <c r="I50" s="28">
        <v>47</v>
      </c>
      <c r="J50" s="28">
        <v>105</v>
      </c>
      <c r="K50" s="28">
        <v>106</v>
      </c>
      <c r="L50" s="28">
        <v>144</v>
      </c>
      <c r="M50" s="15">
        <f t="shared" si="19"/>
        <v>521</v>
      </c>
      <c r="N50" s="19">
        <f t="shared" si="20"/>
        <v>2.852207293666027</v>
      </c>
      <c r="O50" s="35">
        <f t="shared" si="21"/>
        <v>1.2130290456813357</v>
      </c>
      <c r="P50" s="28">
        <v>1</v>
      </c>
      <c r="Q50" s="28">
        <v>0</v>
      </c>
      <c r="R50" s="28" t="s">
        <v>563</v>
      </c>
    </row>
    <row r="51" spans="1:18" s="17" customFormat="1" ht="21.75">
      <c r="A51" s="15" t="s">
        <v>27</v>
      </c>
      <c r="B51" s="28" t="s">
        <v>127</v>
      </c>
      <c r="C51" s="24" t="s">
        <v>231</v>
      </c>
      <c r="D51" s="24" t="s">
        <v>31</v>
      </c>
      <c r="E51" s="28">
        <v>15</v>
      </c>
      <c r="F51" s="28">
        <v>6</v>
      </c>
      <c r="G51" s="28">
        <v>29</v>
      </c>
      <c r="H51" s="28">
        <v>61</v>
      </c>
      <c r="I51" s="28">
        <v>96</v>
      </c>
      <c r="J51" s="28">
        <v>101</v>
      </c>
      <c r="K51" s="28">
        <v>58</v>
      </c>
      <c r="L51" s="28">
        <v>68</v>
      </c>
      <c r="M51" s="15">
        <f>SUM(E51:L51)</f>
        <v>434</v>
      </c>
      <c r="N51" s="19">
        <f>((4*L51)+(3.5*K51)+(3*J51)+(2.5*I51)+(2*H51)+(1.5*G51)+(F51))/M51</f>
        <v>2.7407834101382487</v>
      </c>
      <c r="O51" s="35">
        <f>SQRT((16*L51+12.25*K51+9*J51+6.25*I51+4*H51+2.25*G51+F51)/M51-(N51^2))</f>
        <v>0.9140331116134144</v>
      </c>
      <c r="P51" s="28">
        <v>3</v>
      </c>
      <c r="Q51" s="28">
        <v>0</v>
      </c>
      <c r="R51" s="28" t="s">
        <v>564</v>
      </c>
    </row>
    <row r="52" spans="1:18" s="17" customFormat="1" ht="21.75">
      <c r="A52" s="16" t="s">
        <v>18</v>
      </c>
      <c r="B52" s="28" t="s">
        <v>128</v>
      </c>
      <c r="C52" s="24" t="s">
        <v>295</v>
      </c>
      <c r="D52" s="24" t="s">
        <v>31</v>
      </c>
      <c r="E52" s="28">
        <v>8</v>
      </c>
      <c r="F52" s="28">
        <v>14</v>
      </c>
      <c r="G52" s="28">
        <v>5</v>
      </c>
      <c r="H52" s="28">
        <v>17</v>
      </c>
      <c r="I52" s="28">
        <v>31</v>
      </c>
      <c r="J52" s="28">
        <v>80</v>
      </c>
      <c r="K52" s="28">
        <v>61</v>
      </c>
      <c r="L52" s="28">
        <v>218</v>
      </c>
      <c r="M52" s="15">
        <f t="shared" si="19"/>
        <v>434</v>
      </c>
      <c r="N52" s="19">
        <f t="shared" si="20"/>
        <v>3.360599078341014</v>
      </c>
      <c r="O52" s="35">
        <f t="shared" si="21"/>
        <v>0.8861663982259614</v>
      </c>
      <c r="P52" s="28">
        <v>2</v>
      </c>
      <c r="Q52" s="28">
        <v>2</v>
      </c>
      <c r="R52" s="28" t="s">
        <v>564</v>
      </c>
    </row>
    <row r="53" spans="1:18" s="17" customFormat="1" ht="21.75">
      <c r="A53" s="20"/>
      <c r="B53" s="28" t="s">
        <v>129</v>
      </c>
      <c r="C53" s="24" t="s">
        <v>296</v>
      </c>
      <c r="D53" s="24" t="s">
        <v>30</v>
      </c>
      <c r="E53" s="28">
        <v>27</v>
      </c>
      <c r="F53" s="28">
        <v>16</v>
      </c>
      <c r="G53" s="28">
        <v>26</v>
      </c>
      <c r="H53" s="28">
        <v>44</v>
      </c>
      <c r="I53" s="28">
        <v>45</v>
      </c>
      <c r="J53" s="28">
        <v>37</v>
      </c>
      <c r="K53" s="28">
        <v>54</v>
      </c>
      <c r="L53" s="28">
        <v>177</v>
      </c>
      <c r="M53" s="15">
        <f t="shared" si="19"/>
        <v>426</v>
      </c>
      <c r="N53" s="19">
        <f t="shared" si="20"/>
        <v>2.965962441314554</v>
      </c>
      <c r="O53" s="35">
        <f t="shared" si="21"/>
        <v>1.1973723729601886</v>
      </c>
      <c r="P53" s="28">
        <v>10</v>
      </c>
      <c r="Q53" s="28">
        <v>2</v>
      </c>
      <c r="R53" s="28" t="s">
        <v>565</v>
      </c>
    </row>
    <row r="54" spans="1:18" s="17" customFormat="1" ht="21.75">
      <c r="A54" s="20"/>
      <c r="B54" s="28" t="s">
        <v>399</v>
      </c>
      <c r="C54" s="24" t="s">
        <v>233</v>
      </c>
      <c r="D54" s="24" t="s">
        <v>31</v>
      </c>
      <c r="E54" s="28">
        <v>32</v>
      </c>
      <c r="F54" s="28">
        <v>23</v>
      </c>
      <c r="G54" s="28">
        <v>24</v>
      </c>
      <c r="H54" s="28">
        <v>55</v>
      </c>
      <c r="I54" s="28">
        <v>95</v>
      </c>
      <c r="J54" s="28">
        <v>97</v>
      </c>
      <c r="K54" s="28">
        <v>63</v>
      </c>
      <c r="L54" s="28">
        <v>47</v>
      </c>
      <c r="M54" s="15">
        <f t="shared" si="19"/>
        <v>436</v>
      </c>
      <c r="N54" s="19">
        <f t="shared" si="20"/>
        <v>2.536697247706422</v>
      </c>
      <c r="O54" s="35">
        <f t="shared" si="21"/>
        <v>1.0513347174699237</v>
      </c>
      <c r="P54" s="28">
        <v>2</v>
      </c>
      <c r="Q54" s="28">
        <v>0</v>
      </c>
      <c r="R54" s="28" t="s">
        <v>565</v>
      </c>
    </row>
    <row r="55" spans="1:18" s="17" customFormat="1" ht="21.75">
      <c r="A55" s="20"/>
      <c r="B55" s="28" t="s">
        <v>400</v>
      </c>
      <c r="C55" s="24" t="s">
        <v>93</v>
      </c>
      <c r="D55" s="24" t="s">
        <v>31</v>
      </c>
      <c r="E55" s="28">
        <v>6</v>
      </c>
      <c r="F55" s="28">
        <v>4</v>
      </c>
      <c r="G55" s="28">
        <v>13</v>
      </c>
      <c r="H55" s="28">
        <v>76</v>
      </c>
      <c r="I55" s="28">
        <v>78</v>
      </c>
      <c r="J55" s="28">
        <v>102</v>
      </c>
      <c r="K55" s="28">
        <v>46</v>
      </c>
      <c r="L55" s="28">
        <v>107</v>
      </c>
      <c r="M55" s="15">
        <f>SUM(E55:L55)</f>
        <v>432</v>
      </c>
      <c r="N55" s="19">
        <f>((4*L55)+(3.5*K55)+(3*J55)+(2.5*I55)+(2*H55)+(1.5*G55)+(F55))/M55</f>
        <v>2.9293981481481484</v>
      </c>
      <c r="O55" s="35">
        <f>SQRT((16*L55+12.25*K55+9*J55+6.25*I55+4*H55+2.25*G55+F55)/M55-(N55^2))</f>
        <v>0.8486053966690459</v>
      </c>
      <c r="P55" s="28">
        <v>2</v>
      </c>
      <c r="Q55" s="28">
        <v>4</v>
      </c>
      <c r="R55" s="28" t="s">
        <v>565</v>
      </c>
    </row>
    <row r="56" spans="1:27" s="17" customFormat="1" ht="23.25">
      <c r="A56" s="81"/>
      <c r="B56" s="82"/>
      <c r="C56" s="100"/>
      <c r="D56" s="100"/>
      <c r="E56" s="82"/>
      <c r="F56" s="82"/>
      <c r="G56" s="82"/>
      <c r="H56" s="82"/>
      <c r="I56" s="82"/>
      <c r="J56" s="82"/>
      <c r="K56" s="82"/>
      <c r="L56" s="82"/>
      <c r="M56" s="81"/>
      <c r="N56" s="83"/>
      <c r="O56" s="84"/>
      <c r="P56" s="82"/>
      <c r="Q56" s="82"/>
      <c r="R56" s="82"/>
      <c r="T56" s="12" t="s">
        <v>18</v>
      </c>
      <c r="U56" s="63"/>
      <c r="V56" s="63"/>
      <c r="W56" s="63"/>
      <c r="X56" s="63"/>
      <c r="Y56" s="63"/>
      <c r="Z56" s="63"/>
      <c r="AA56" s="63"/>
    </row>
    <row r="57" spans="1:28" s="17" customFormat="1" ht="23.25">
      <c r="A57" s="43"/>
      <c r="B57" s="103"/>
      <c r="C57" s="63"/>
      <c r="D57" s="63"/>
      <c r="E57" s="103"/>
      <c r="F57" s="103"/>
      <c r="G57" s="103"/>
      <c r="H57" s="103"/>
      <c r="I57" s="103"/>
      <c r="J57" s="103"/>
      <c r="K57" s="103"/>
      <c r="L57" s="103"/>
      <c r="M57" s="43"/>
      <c r="N57" s="59"/>
      <c r="O57" s="60"/>
      <c r="P57" s="103"/>
      <c r="Q57" s="103"/>
      <c r="R57" s="103"/>
      <c r="T57" s="12"/>
      <c r="U57" s="12"/>
      <c r="V57" s="12"/>
      <c r="W57" s="12"/>
      <c r="X57" s="12"/>
      <c r="Y57" s="12"/>
      <c r="Z57" s="12"/>
      <c r="AA57" s="12"/>
      <c r="AB57" s="1"/>
    </row>
    <row r="58" spans="1:28" s="17" customFormat="1" ht="23.25">
      <c r="A58" s="43"/>
      <c r="B58" s="103"/>
      <c r="C58" s="63"/>
      <c r="D58" s="63"/>
      <c r="E58" s="103"/>
      <c r="F58" s="103"/>
      <c r="G58" s="103"/>
      <c r="H58" s="103"/>
      <c r="I58" s="103"/>
      <c r="J58" s="103"/>
      <c r="K58" s="103"/>
      <c r="L58" s="103"/>
      <c r="M58" s="43"/>
      <c r="N58" s="59"/>
      <c r="O58" s="60"/>
      <c r="P58" s="103"/>
      <c r="Q58" s="103"/>
      <c r="R58" s="103"/>
      <c r="T58" s="12"/>
      <c r="U58" s="12"/>
      <c r="V58" s="12"/>
      <c r="W58" s="12"/>
      <c r="X58" s="12"/>
      <c r="Y58" s="12"/>
      <c r="Z58" s="12"/>
      <c r="AA58" s="12"/>
      <c r="AB58" s="1"/>
    </row>
    <row r="59" spans="1:28" s="17" customFormat="1" ht="23.25">
      <c r="A59" s="43"/>
      <c r="B59" s="103"/>
      <c r="C59" s="63"/>
      <c r="D59" s="63"/>
      <c r="E59" s="103"/>
      <c r="F59" s="103"/>
      <c r="G59" s="103"/>
      <c r="H59" s="103"/>
      <c r="I59" s="103"/>
      <c r="J59" s="103"/>
      <c r="K59" s="103"/>
      <c r="L59" s="103"/>
      <c r="M59" s="43"/>
      <c r="N59" s="59"/>
      <c r="O59" s="60"/>
      <c r="P59" s="103"/>
      <c r="Q59" s="103"/>
      <c r="R59" s="103"/>
      <c r="T59" s="12"/>
      <c r="U59" s="12"/>
      <c r="V59" s="12"/>
      <c r="W59" s="12"/>
      <c r="X59" s="12"/>
      <c r="Y59" s="12"/>
      <c r="Z59" s="12"/>
      <c r="AA59" s="12"/>
      <c r="AB59" s="1"/>
    </row>
    <row r="60" spans="1:28" s="17" customFormat="1" ht="23.25">
      <c r="A60" s="43"/>
      <c r="B60" s="103"/>
      <c r="C60" s="63"/>
      <c r="D60" s="63"/>
      <c r="E60" s="103"/>
      <c r="F60" s="103"/>
      <c r="G60" s="103"/>
      <c r="H60" s="103"/>
      <c r="I60" s="103"/>
      <c r="J60" s="103"/>
      <c r="K60" s="103"/>
      <c r="L60" s="103"/>
      <c r="M60" s="43"/>
      <c r="N60" s="59"/>
      <c r="O60" s="60"/>
      <c r="P60" s="103"/>
      <c r="Q60" s="103"/>
      <c r="R60" s="103"/>
      <c r="T60" s="12"/>
      <c r="U60" s="12"/>
      <c r="V60" s="12"/>
      <c r="W60" s="12"/>
      <c r="X60" s="12"/>
      <c r="Y60" s="12"/>
      <c r="Z60" s="12"/>
      <c r="AA60" s="12"/>
      <c r="AB60" s="1"/>
    </row>
    <row r="61" spans="1:28" s="17" customFormat="1" ht="23.25">
      <c r="A61" s="43"/>
      <c r="B61" s="103"/>
      <c r="C61" s="63"/>
      <c r="D61" s="63"/>
      <c r="E61" s="103"/>
      <c r="F61" s="103"/>
      <c r="G61" s="103"/>
      <c r="H61" s="103"/>
      <c r="I61" s="103"/>
      <c r="J61" s="103"/>
      <c r="K61" s="103"/>
      <c r="L61" s="103"/>
      <c r="M61" s="43"/>
      <c r="N61" s="59"/>
      <c r="O61" s="60"/>
      <c r="P61" s="103"/>
      <c r="Q61" s="103"/>
      <c r="R61" s="103"/>
      <c r="T61" s="12"/>
      <c r="U61" s="12"/>
      <c r="V61" s="12"/>
      <c r="W61" s="12"/>
      <c r="X61" s="12"/>
      <c r="Y61" s="12"/>
      <c r="Z61" s="12"/>
      <c r="AA61" s="12"/>
      <c r="AB61" s="1"/>
    </row>
    <row r="62" spans="1:28" s="17" customFormat="1" ht="23.25">
      <c r="A62" s="43"/>
      <c r="B62" s="103"/>
      <c r="C62" s="63"/>
      <c r="D62" s="63"/>
      <c r="E62" s="103"/>
      <c r="F62" s="103"/>
      <c r="G62" s="103"/>
      <c r="H62" s="103"/>
      <c r="I62" s="103"/>
      <c r="J62" s="103"/>
      <c r="K62" s="103"/>
      <c r="L62" s="103"/>
      <c r="M62" s="43"/>
      <c r="N62" s="59"/>
      <c r="O62" s="60"/>
      <c r="P62" s="103"/>
      <c r="Q62" s="103"/>
      <c r="R62" s="103"/>
      <c r="T62" s="12"/>
      <c r="U62" s="12"/>
      <c r="V62" s="12"/>
      <c r="W62" s="12"/>
      <c r="X62" s="12"/>
      <c r="Y62" s="12"/>
      <c r="Z62" s="12"/>
      <c r="AA62" s="12"/>
      <c r="AB62" s="1"/>
    </row>
    <row r="63" spans="1:28" s="17" customFormat="1" ht="23.25">
      <c r="A63" s="43"/>
      <c r="B63" s="103"/>
      <c r="C63" s="63"/>
      <c r="D63" s="63"/>
      <c r="E63" s="103"/>
      <c r="F63" s="103"/>
      <c r="G63" s="103"/>
      <c r="H63" s="103"/>
      <c r="I63" s="103"/>
      <c r="J63" s="103"/>
      <c r="K63" s="103"/>
      <c r="L63" s="103"/>
      <c r="M63" s="43"/>
      <c r="N63" s="59"/>
      <c r="O63" s="60"/>
      <c r="P63" s="103"/>
      <c r="Q63" s="103"/>
      <c r="R63" s="103"/>
      <c r="T63" s="12"/>
      <c r="U63" s="12"/>
      <c r="V63" s="12"/>
      <c r="W63" s="12"/>
      <c r="X63" s="12"/>
      <c r="Y63" s="12"/>
      <c r="Z63" s="12"/>
      <c r="AA63" s="12"/>
      <c r="AB63" s="1"/>
    </row>
    <row r="64" spans="1:28" s="17" customFormat="1" ht="23.25">
      <c r="A64" s="43"/>
      <c r="B64" s="103"/>
      <c r="C64" s="63"/>
      <c r="D64" s="63"/>
      <c r="E64" s="103"/>
      <c r="F64" s="103"/>
      <c r="G64" s="103"/>
      <c r="H64" s="103"/>
      <c r="I64" s="103"/>
      <c r="J64" s="103"/>
      <c r="K64" s="103"/>
      <c r="L64" s="103"/>
      <c r="M64" s="43"/>
      <c r="N64" s="59"/>
      <c r="O64" s="60"/>
      <c r="P64" s="103"/>
      <c r="Q64" s="103"/>
      <c r="R64" s="103"/>
      <c r="T64" s="12"/>
      <c r="U64" s="12"/>
      <c r="V64" s="12"/>
      <c r="W64" s="12"/>
      <c r="X64" s="12"/>
      <c r="Y64" s="12"/>
      <c r="Z64" s="12"/>
      <c r="AA64" s="12"/>
      <c r="AB64" s="1"/>
    </row>
    <row r="65" spans="1:28" s="17" customFormat="1" ht="29.25">
      <c r="A65" s="205" t="s">
        <v>48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T65" s="12"/>
      <c r="U65" s="12"/>
      <c r="V65" s="12"/>
      <c r="W65" s="12"/>
      <c r="X65" s="12"/>
      <c r="Y65" s="12"/>
      <c r="Z65" s="12"/>
      <c r="AA65" s="12"/>
      <c r="AB65" s="1"/>
    </row>
    <row r="66" spans="1:28" s="17" customFormat="1" ht="29.25">
      <c r="A66" s="205" t="s">
        <v>550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T66" s="12"/>
      <c r="U66" s="12"/>
      <c r="V66" s="12"/>
      <c r="W66" s="12"/>
      <c r="X66" s="12"/>
      <c r="Y66" s="12"/>
      <c r="Z66" s="12"/>
      <c r="AA66" s="12"/>
      <c r="AB66" s="1"/>
    </row>
    <row r="67" spans="1:28" s="17" customFormat="1" ht="23.25">
      <c r="A67" s="192" t="s">
        <v>22</v>
      </c>
      <c r="B67" s="192" t="s">
        <v>0</v>
      </c>
      <c r="C67" s="192" t="s">
        <v>32</v>
      </c>
      <c r="D67" s="192" t="s">
        <v>29</v>
      </c>
      <c r="E67" s="191" t="s">
        <v>17</v>
      </c>
      <c r="F67" s="191"/>
      <c r="G67" s="191"/>
      <c r="H67" s="191"/>
      <c r="I67" s="191"/>
      <c r="J67" s="191"/>
      <c r="K67" s="191"/>
      <c r="L67" s="191"/>
      <c r="M67" s="16" t="s">
        <v>16</v>
      </c>
      <c r="N67" s="186" t="s">
        <v>20</v>
      </c>
      <c r="O67" s="190" t="s">
        <v>21</v>
      </c>
      <c r="P67" s="68"/>
      <c r="Q67" s="68"/>
      <c r="R67" s="192" t="s">
        <v>3</v>
      </c>
      <c r="T67" s="12"/>
      <c r="U67" s="12"/>
      <c r="V67" s="12"/>
      <c r="W67" s="12"/>
      <c r="X67" s="12"/>
      <c r="Y67" s="12"/>
      <c r="Z67" s="12"/>
      <c r="AA67" s="12"/>
      <c r="AB67" s="1"/>
    </row>
    <row r="68" spans="1:28" s="17" customFormat="1" ht="23.25">
      <c r="A68" s="192"/>
      <c r="B68" s="192"/>
      <c r="C68" s="192"/>
      <c r="D68" s="192"/>
      <c r="E68" s="15">
        <v>0</v>
      </c>
      <c r="F68" s="15">
        <v>1</v>
      </c>
      <c r="G68" s="15">
        <v>1.5</v>
      </c>
      <c r="H68" s="15">
        <v>2</v>
      </c>
      <c r="I68" s="15">
        <v>2.5</v>
      </c>
      <c r="J68" s="15">
        <v>3</v>
      </c>
      <c r="K68" s="15">
        <v>3.5</v>
      </c>
      <c r="L68" s="15">
        <v>4</v>
      </c>
      <c r="M68" s="18" t="s">
        <v>19</v>
      </c>
      <c r="N68" s="186"/>
      <c r="O68" s="190"/>
      <c r="P68" s="69" t="s">
        <v>1</v>
      </c>
      <c r="Q68" s="69" t="s">
        <v>2</v>
      </c>
      <c r="R68" s="192"/>
      <c r="T68" s="12"/>
      <c r="U68" s="12"/>
      <c r="V68" s="12"/>
      <c r="W68" s="12"/>
      <c r="X68" s="12"/>
      <c r="Y68" s="12"/>
      <c r="Z68" s="12"/>
      <c r="AA68" s="12"/>
      <c r="AB68" s="1"/>
    </row>
    <row r="69" spans="1:32" s="1" customFormat="1" ht="23.25">
      <c r="A69" s="18" t="s">
        <v>28</v>
      </c>
      <c r="B69" s="3" t="s">
        <v>196</v>
      </c>
      <c r="C69" s="111" t="s">
        <v>251</v>
      </c>
      <c r="D69" s="111" t="s">
        <v>31</v>
      </c>
      <c r="E69" s="97">
        <v>9</v>
      </c>
      <c r="F69" s="97">
        <v>31</v>
      </c>
      <c r="G69" s="97">
        <v>13</v>
      </c>
      <c r="H69" s="97">
        <v>42</v>
      </c>
      <c r="I69" s="97">
        <v>47</v>
      </c>
      <c r="J69" s="97">
        <v>95</v>
      </c>
      <c r="K69" s="97">
        <v>104</v>
      </c>
      <c r="L69" s="97">
        <v>176</v>
      </c>
      <c r="M69" s="18">
        <f>SUM(E69:L69)</f>
        <v>517</v>
      </c>
      <c r="N69" s="50">
        <f>((4*L69)+(3.5*K69)+(3*J69)+(2.5*I69)+(2*H69)+(1.5*G69)+(F69))/M69</f>
        <v>3.104448742746615</v>
      </c>
      <c r="O69" s="104">
        <f>SQRT((16*L69+12.25*K69+9*J69+6.25*I69+4*H69+2.25*G69+F69)/M69-(N69^2))</f>
        <v>0.9679184308428812</v>
      </c>
      <c r="P69" s="97">
        <v>12</v>
      </c>
      <c r="Q69" s="97">
        <v>7</v>
      </c>
      <c r="R69" s="136" t="s">
        <v>567</v>
      </c>
      <c r="U69" s="12"/>
      <c r="V69" s="12"/>
      <c r="W69" s="12"/>
      <c r="X69" s="12"/>
      <c r="Y69" s="12"/>
      <c r="Z69" s="12"/>
      <c r="AA69" s="12"/>
      <c r="AC69" s="17"/>
      <c r="AD69" s="17"/>
      <c r="AE69" s="17"/>
      <c r="AF69" s="17"/>
    </row>
    <row r="70" spans="1:18" s="1" customFormat="1" ht="23.25">
      <c r="A70" s="16"/>
      <c r="B70" s="28" t="s">
        <v>422</v>
      </c>
      <c r="C70" s="111" t="s">
        <v>541</v>
      </c>
      <c r="D70" s="111" t="s">
        <v>31</v>
      </c>
      <c r="E70" s="97">
        <v>22</v>
      </c>
      <c r="F70" s="97">
        <v>67</v>
      </c>
      <c r="G70" s="97">
        <v>41</v>
      </c>
      <c r="H70" s="97">
        <v>28</v>
      </c>
      <c r="I70" s="97">
        <v>31</v>
      </c>
      <c r="J70" s="97">
        <v>61</v>
      </c>
      <c r="K70" s="97">
        <v>59</v>
      </c>
      <c r="L70" s="97">
        <v>226</v>
      </c>
      <c r="M70" s="18">
        <f>SUM(E70:L70)</f>
        <v>535</v>
      </c>
      <c r="N70" s="50">
        <f>((4*L70)+(3.5*K70)+(3*J70)+(2.5*I70)+(2*H70)+(1.5*G70)+(F70))/M70</f>
        <v>2.9074766355140187</v>
      </c>
      <c r="O70" s="104">
        <f>SQRT((16*L70+12.25*K70+9*J70+6.25*I70+4*H70+2.25*G70+F70)/M70-(N70^2))</f>
        <v>1.2456804569615638</v>
      </c>
      <c r="P70" s="97">
        <v>0</v>
      </c>
      <c r="Q70" s="97">
        <v>0</v>
      </c>
      <c r="R70" s="136" t="s">
        <v>566</v>
      </c>
    </row>
    <row r="71" spans="1:32" s="17" customFormat="1" ht="23.25">
      <c r="A71" s="20"/>
      <c r="B71" s="28" t="s">
        <v>423</v>
      </c>
      <c r="C71" s="24" t="s">
        <v>249</v>
      </c>
      <c r="D71" s="24" t="s">
        <v>31</v>
      </c>
      <c r="E71" s="28">
        <v>10</v>
      </c>
      <c r="F71" s="28">
        <v>0</v>
      </c>
      <c r="G71" s="28">
        <v>4</v>
      </c>
      <c r="H71" s="28">
        <v>55</v>
      </c>
      <c r="I71" s="28">
        <v>60</v>
      </c>
      <c r="J71" s="28">
        <v>91</v>
      </c>
      <c r="K71" s="28">
        <v>79</v>
      </c>
      <c r="L71" s="28">
        <v>236</v>
      </c>
      <c r="M71" s="15">
        <f>SUM(E71:L71)</f>
        <v>535</v>
      </c>
      <c r="N71" s="19">
        <f>((4*L71)+(3.5*K71)+(3*J71)+(2.5*I71)+(2*H71)+(1.5*G71)+(F71))/M71</f>
        <v>3.288785046728972</v>
      </c>
      <c r="O71" s="35">
        <f>SQRT((16*L71+12.25*K71+9*J71+6.25*I71+4*H71+2.25*G71+F71)/M71-(N71^2))</f>
        <v>0.8429284847664154</v>
      </c>
      <c r="P71" s="28">
        <v>0</v>
      </c>
      <c r="Q71" s="28">
        <v>0</v>
      </c>
      <c r="R71" s="28" t="s">
        <v>566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18" s="17" customFormat="1" ht="21.75">
      <c r="A72" s="20"/>
      <c r="B72" s="28" t="s">
        <v>540</v>
      </c>
      <c r="C72" s="24" t="s">
        <v>93</v>
      </c>
      <c r="D72" s="24" t="s">
        <v>31</v>
      </c>
      <c r="E72" s="28">
        <v>20</v>
      </c>
      <c r="F72" s="28">
        <v>56</v>
      </c>
      <c r="G72" s="28">
        <v>81</v>
      </c>
      <c r="H72" s="28">
        <v>144</v>
      </c>
      <c r="I72" s="28">
        <v>107</v>
      </c>
      <c r="J72" s="28">
        <v>71</v>
      </c>
      <c r="K72" s="28">
        <v>40</v>
      </c>
      <c r="L72" s="28">
        <v>15</v>
      </c>
      <c r="M72" s="15">
        <f>SUM(E72:L72)</f>
        <v>534</v>
      </c>
      <c r="N72" s="19">
        <f>((4*L72)+(3.5*K72)+(3*J72)+(2.5*I72)+(2*H72)+(1.5*G72)+(F72))/M72</f>
        <v>2.146067415730337</v>
      </c>
      <c r="O72" s="35">
        <f>SQRT((16*L72+12.25*K72+9*J72+6.25*I72+4*H72+2.25*G72+F72)/M72-(N72^2))</f>
        <v>0.8574489006220518</v>
      </c>
      <c r="P72" s="28">
        <v>1</v>
      </c>
      <c r="Q72" s="28">
        <v>0</v>
      </c>
      <c r="R72" s="137" t="s">
        <v>566</v>
      </c>
    </row>
    <row r="73" spans="1:18" s="17" customFormat="1" ht="21.75">
      <c r="A73" s="191" t="s">
        <v>41</v>
      </c>
      <c r="B73" s="191"/>
      <c r="C73" s="191"/>
      <c r="D73" s="191"/>
      <c r="E73" s="15">
        <f aca="true" t="shared" si="22" ref="E73:L73">SUM(E47:E55,E69:E72)</f>
        <v>295</v>
      </c>
      <c r="F73" s="15">
        <f t="shared" si="22"/>
        <v>459</v>
      </c>
      <c r="G73" s="15">
        <f t="shared" si="22"/>
        <v>348</v>
      </c>
      <c r="H73" s="15">
        <f t="shared" si="22"/>
        <v>647</v>
      </c>
      <c r="I73" s="15">
        <f t="shared" si="22"/>
        <v>783</v>
      </c>
      <c r="J73" s="15">
        <f t="shared" si="22"/>
        <v>1028</v>
      </c>
      <c r="K73" s="15">
        <f t="shared" si="22"/>
        <v>872</v>
      </c>
      <c r="L73" s="15">
        <f t="shared" si="22"/>
        <v>1931</v>
      </c>
      <c r="M73" s="15">
        <f>SUM(E73:L73)</f>
        <v>6363</v>
      </c>
      <c r="N73" s="19">
        <f>((4*L73)+(3.5*K73)+(3*J73)+(2.5*I73)+(2*H73)+(1.5*G73)+(F73))/M73</f>
        <v>2.843391482005343</v>
      </c>
      <c r="O73" s="35">
        <f>SQRT((16*L73+12.25*K73+9*J73+6.25*I73+4*H73+2.25*G73+F73)/M73-(N73^2))</f>
        <v>1.1289407632234598</v>
      </c>
      <c r="P73" s="15">
        <f>SUM(P47:P55,P69:P72)</f>
        <v>33</v>
      </c>
      <c r="Q73" s="15">
        <f>SUM(Q47:Q55,Q69:Q72)</f>
        <v>22</v>
      </c>
      <c r="R73" s="54"/>
    </row>
    <row r="74" spans="1:18" s="17" customFormat="1" ht="21.75">
      <c r="A74" s="191" t="s">
        <v>43</v>
      </c>
      <c r="B74" s="191"/>
      <c r="C74" s="191"/>
      <c r="D74" s="191"/>
      <c r="E74" s="19">
        <f aca="true" t="shared" si="23" ref="E74:L74">(E73*100)/$M73</f>
        <v>4.636177903504636</v>
      </c>
      <c r="F74" s="19">
        <f t="shared" si="23"/>
        <v>7.2135785007072135</v>
      </c>
      <c r="G74" s="19">
        <f t="shared" si="23"/>
        <v>5.469118340405469</v>
      </c>
      <c r="H74" s="19">
        <f t="shared" si="23"/>
        <v>10.168159673110168</v>
      </c>
      <c r="I74" s="19">
        <f t="shared" si="23"/>
        <v>12.305516265912306</v>
      </c>
      <c r="J74" s="19">
        <f t="shared" si="23"/>
        <v>16.155901304416155</v>
      </c>
      <c r="K74" s="19">
        <f t="shared" si="23"/>
        <v>13.704227565613705</v>
      </c>
      <c r="L74" s="19">
        <f t="shared" si="23"/>
        <v>30.347320446330347</v>
      </c>
      <c r="M74" s="19">
        <f>((M73-(P73+Q73))*100)/$M73</f>
        <v>99.13562784849914</v>
      </c>
      <c r="N74" s="21"/>
      <c r="O74" s="38"/>
      <c r="P74" s="19">
        <f>(P73*100)/$M73</f>
        <v>0.5186232909005186</v>
      </c>
      <c r="Q74" s="19">
        <f>(Q73*100)/$M73</f>
        <v>0.34574886060034576</v>
      </c>
      <c r="R74" s="18"/>
    </row>
    <row r="75" spans="1:18" s="17" customFormat="1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0"/>
      <c r="P75" s="1"/>
      <c r="Q75" s="1"/>
      <c r="R75" s="1"/>
    </row>
    <row r="76" spans="1:28" s="17" customFormat="1" ht="23.25">
      <c r="A76" s="3"/>
      <c r="B76"/>
      <c r="C76"/>
      <c r="D76"/>
      <c r="E76" s="3"/>
      <c r="F76" s="3"/>
      <c r="G76" s="3"/>
      <c r="H76" s="3"/>
      <c r="I76" s="3"/>
      <c r="J76" s="3"/>
      <c r="K76" s="3"/>
      <c r="L76" s="3"/>
      <c r="M76" s="3"/>
      <c r="N76" s="6"/>
      <c r="O76" s="42"/>
      <c r="P76" s="3"/>
      <c r="Q76" s="3"/>
      <c r="R76"/>
      <c r="T76" s="1"/>
      <c r="U76" s="1"/>
      <c r="V76" s="1"/>
      <c r="W76" s="1"/>
      <c r="X76" s="1"/>
      <c r="Y76" s="1"/>
      <c r="Z76" s="62"/>
      <c r="AA76" s="1"/>
      <c r="AB76" s="1"/>
    </row>
    <row r="77" spans="1:18" s="17" customFormat="1" ht="21.75">
      <c r="A77" s="3"/>
      <c r="B77"/>
      <c r="C77"/>
      <c r="D77"/>
      <c r="E77" s="3"/>
      <c r="F77" s="3"/>
      <c r="G77" s="3"/>
      <c r="H77" s="3"/>
      <c r="I77" s="3"/>
      <c r="J77" s="3"/>
      <c r="K77" s="3"/>
      <c r="L77" s="3"/>
      <c r="M77" s="3"/>
      <c r="N77" s="6"/>
      <c r="O77" s="42"/>
      <c r="P77" s="3"/>
      <c r="Q77" s="3"/>
      <c r="R77"/>
    </row>
    <row r="78" spans="1:32" s="51" customFormat="1" ht="21.75">
      <c r="A78" s="3"/>
      <c r="B78"/>
      <c r="C78"/>
      <c r="D78"/>
      <c r="E78" s="3"/>
      <c r="F78" s="3"/>
      <c r="G78" s="3"/>
      <c r="H78" s="3"/>
      <c r="I78" s="3"/>
      <c r="J78" s="3"/>
      <c r="K78" s="3"/>
      <c r="L78" s="3"/>
      <c r="M78" s="3"/>
      <c r="N78" s="6"/>
      <c r="O78" s="42"/>
      <c r="P78" s="3"/>
      <c r="Q78" s="3"/>
      <c r="R78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1" customFormat="1" ht="23.25">
      <c r="A79" s="3"/>
      <c r="B79"/>
      <c r="C79"/>
      <c r="D79"/>
      <c r="E79" s="3"/>
      <c r="F79" s="3"/>
      <c r="G79" s="3"/>
      <c r="H79" s="3"/>
      <c r="I79" s="3"/>
      <c r="J79" s="3"/>
      <c r="K79" s="3"/>
      <c r="L79" s="3"/>
      <c r="M79" s="3"/>
      <c r="N79" s="6"/>
      <c r="O79" s="42"/>
      <c r="P79" s="3"/>
      <c r="Q79" s="3"/>
      <c r="R79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21:32" ht="23.25"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96" ht="8.25" customHeight="1"/>
  </sheetData>
  <sheetProtection/>
  <mergeCells count="44">
    <mergeCell ref="D3:D4"/>
    <mergeCell ref="E3:L3"/>
    <mergeCell ref="R24:R25"/>
    <mergeCell ref="R45:R46"/>
    <mergeCell ref="A74:D74"/>
    <mergeCell ref="A1:R1"/>
    <mergeCell ref="A2:R2"/>
    <mergeCell ref="A43:R43"/>
    <mergeCell ref="A44:R44"/>
    <mergeCell ref="A3:A4"/>
    <mergeCell ref="B45:B46"/>
    <mergeCell ref="C45:C46"/>
    <mergeCell ref="D45:D46"/>
    <mergeCell ref="E45:L45"/>
    <mergeCell ref="A32:D32"/>
    <mergeCell ref="A45:A46"/>
    <mergeCell ref="N3:N4"/>
    <mergeCell ref="O3:O4"/>
    <mergeCell ref="O24:O25"/>
    <mergeCell ref="A22:R22"/>
    <mergeCell ref="A23:R23"/>
    <mergeCell ref="R3:R4"/>
    <mergeCell ref="B3:B4"/>
    <mergeCell ref="C3:C4"/>
    <mergeCell ref="A24:A25"/>
    <mergeCell ref="B24:B25"/>
    <mergeCell ref="O67:O68"/>
    <mergeCell ref="R67:R68"/>
    <mergeCell ref="C67:C68"/>
    <mergeCell ref="D67:D68"/>
    <mergeCell ref="N45:N46"/>
    <mergeCell ref="O45:O46"/>
    <mergeCell ref="E67:L67"/>
    <mergeCell ref="N67:N68"/>
    <mergeCell ref="C24:C25"/>
    <mergeCell ref="D24:D25"/>
    <mergeCell ref="E24:L24"/>
    <mergeCell ref="N24:N25"/>
    <mergeCell ref="A73:D73"/>
    <mergeCell ref="A33:D33"/>
    <mergeCell ref="A65:R65"/>
    <mergeCell ref="A66:R66"/>
    <mergeCell ref="A67:A68"/>
    <mergeCell ref="B67:B68"/>
  </mergeCells>
  <printOptions/>
  <pageMargins left="0.7480314960629921" right="0.4330708661417323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C85">
      <selection activeCell="U116" sqref="U116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0" max="21" width="10.00390625" style="0" bestFit="1" customWidth="1"/>
    <col min="22" max="31" width="6.57421875" style="0" customWidth="1"/>
  </cols>
  <sheetData>
    <row r="1" spans="1:18" s="52" customFormat="1" ht="25.5" customHeight="1">
      <c r="A1" s="196" t="s">
        <v>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s="52" customFormat="1" ht="25.5" customHeight="1">
      <c r="A2" s="196" t="s">
        <v>549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s="17" customFormat="1" ht="20.25" customHeight="1">
      <c r="A3" s="192" t="s">
        <v>22</v>
      </c>
      <c r="B3" s="192" t="s">
        <v>0</v>
      </c>
      <c r="C3" s="192" t="s">
        <v>32</v>
      </c>
      <c r="D3" s="192" t="s">
        <v>29</v>
      </c>
      <c r="E3" s="191" t="s">
        <v>17</v>
      </c>
      <c r="F3" s="191"/>
      <c r="G3" s="191"/>
      <c r="H3" s="191"/>
      <c r="I3" s="191"/>
      <c r="J3" s="191"/>
      <c r="K3" s="191"/>
      <c r="L3" s="191"/>
      <c r="M3" s="16" t="s">
        <v>16</v>
      </c>
      <c r="N3" s="186" t="s">
        <v>20</v>
      </c>
      <c r="O3" s="190" t="s">
        <v>21</v>
      </c>
      <c r="P3" s="68"/>
      <c r="Q3" s="68"/>
      <c r="R3" s="192" t="s">
        <v>3</v>
      </c>
    </row>
    <row r="4" spans="1:32" s="17" customFormat="1" ht="20.25" customHeight="1">
      <c r="A4" s="192"/>
      <c r="B4" s="192"/>
      <c r="C4" s="192"/>
      <c r="D4" s="192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86"/>
      <c r="O4" s="190"/>
      <c r="P4" s="69" t="s">
        <v>1</v>
      </c>
      <c r="Q4" s="69" t="s">
        <v>2</v>
      </c>
      <c r="R4" s="192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43" s="17" customFormat="1" ht="20.25" customHeight="1">
      <c r="A5" s="15" t="s">
        <v>23</v>
      </c>
      <c r="B5" s="24" t="s">
        <v>81</v>
      </c>
      <c r="C5" s="24" t="s">
        <v>212</v>
      </c>
      <c r="D5" s="15" t="s">
        <v>31</v>
      </c>
      <c r="E5" s="28">
        <v>8</v>
      </c>
      <c r="F5" s="28">
        <v>37</v>
      </c>
      <c r="G5" s="28">
        <v>22</v>
      </c>
      <c r="H5" s="28">
        <v>62</v>
      </c>
      <c r="I5" s="28">
        <v>55</v>
      </c>
      <c r="J5" s="28">
        <v>79</v>
      </c>
      <c r="K5" s="28">
        <v>77</v>
      </c>
      <c r="L5" s="28">
        <v>214</v>
      </c>
      <c r="M5" s="15">
        <f aca="true" t="shared" si="0" ref="M5:M16">SUM(E5:L5)</f>
        <v>554</v>
      </c>
      <c r="N5" s="19">
        <f aca="true" t="shared" si="1" ref="N5:N16">((4*L5)+(3.5*K5)+(3*J5)+(2.5*I5)+(2*H5)+(1.5*G5)+(F5))/M5</f>
        <v>3.0577617328519855</v>
      </c>
      <c r="O5" s="35">
        <f aca="true" t="shared" si="2" ref="O5:O16">SQRT((16*L5+12.25*K5+9*J5+6.25*I5+4*H5+2.25*G5+F5)/M5-(N5^2))</f>
        <v>1.0202388979708321</v>
      </c>
      <c r="P5" s="28">
        <v>0</v>
      </c>
      <c r="Q5" s="28">
        <v>0</v>
      </c>
      <c r="R5" s="28" t="s">
        <v>551</v>
      </c>
      <c r="S5" s="3"/>
      <c r="U5" s="17" t="s">
        <v>23</v>
      </c>
      <c r="V5" s="51">
        <f aca="true" t="shared" si="3" ref="V5:AC5">SUM(E5:E8)</f>
        <v>38</v>
      </c>
      <c r="W5" s="17">
        <f t="shared" si="3"/>
        <v>132</v>
      </c>
      <c r="X5" s="17">
        <f t="shared" si="3"/>
        <v>89</v>
      </c>
      <c r="Y5" s="17">
        <f t="shared" si="3"/>
        <v>193</v>
      </c>
      <c r="Z5" s="17">
        <f t="shared" si="3"/>
        <v>228</v>
      </c>
      <c r="AA5" s="17">
        <f t="shared" si="3"/>
        <v>192</v>
      </c>
      <c r="AB5" s="17">
        <f t="shared" si="3"/>
        <v>205</v>
      </c>
      <c r="AC5" s="17">
        <f t="shared" si="3"/>
        <v>1141</v>
      </c>
      <c r="AD5" s="17">
        <f aca="true" t="shared" si="4" ref="AD5:AD10">SUM(V5:AC5)</f>
        <v>2218</v>
      </c>
      <c r="AE5" s="17">
        <f>SUM(P5:P8)</f>
        <v>0</v>
      </c>
      <c r="AF5" s="17">
        <f>SUM(Q5:Q8)</f>
        <v>0</v>
      </c>
      <c r="AG5" s="59">
        <f aca="true" t="shared" si="5" ref="AG5:AG10">((4*AC5)+(3.5*AB5)+(3*AA5)+(2.5*Z5)+(2*Y5)+(1.5*X5)+(W5))/AD5</f>
        <v>3.191614066726781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s="17" customFormat="1" ht="20.25" customHeight="1">
      <c r="A6" s="16"/>
      <c r="B6" s="24" t="s">
        <v>82</v>
      </c>
      <c r="C6" s="24" t="s">
        <v>214</v>
      </c>
      <c r="D6" s="15" t="s">
        <v>31</v>
      </c>
      <c r="E6" s="28">
        <v>30</v>
      </c>
      <c r="F6" s="28">
        <v>48</v>
      </c>
      <c r="G6" s="28">
        <v>19</v>
      </c>
      <c r="H6" s="28">
        <v>62</v>
      </c>
      <c r="I6" s="28">
        <v>34</v>
      </c>
      <c r="J6" s="28">
        <v>65</v>
      </c>
      <c r="K6" s="28">
        <v>50</v>
      </c>
      <c r="L6" s="28">
        <v>247</v>
      </c>
      <c r="M6" s="15">
        <f t="shared" si="0"/>
        <v>555</v>
      </c>
      <c r="N6" s="19">
        <f t="shared" si="1"/>
        <v>2.9612612612612614</v>
      </c>
      <c r="O6" s="35">
        <f t="shared" si="2"/>
        <v>1.2257868347208596</v>
      </c>
      <c r="P6" s="28">
        <v>0</v>
      </c>
      <c r="Q6" s="28">
        <v>0</v>
      </c>
      <c r="R6" s="28" t="s">
        <v>552</v>
      </c>
      <c r="S6" s="3"/>
      <c r="U6" s="17" t="s">
        <v>24</v>
      </c>
      <c r="V6" s="43">
        <f aca="true" t="shared" si="6" ref="V6:AC6">SUM(E9:E14)</f>
        <v>75</v>
      </c>
      <c r="W6" s="63">
        <f t="shared" si="6"/>
        <v>48</v>
      </c>
      <c r="X6" s="63">
        <f t="shared" si="6"/>
        <v>65</v>
      </c>
      <c r="Y6" s="63">
        <f t="shared" si="6"/>
        <v>132</v>
      </c>
      <c r="Z6" s="63">
        <f t="shared" si="6"/>
        <v>78</v>
      </c>
      <c r="AA6" s="63">
        <f t="shared" si="6"/>
        <v>192</v>
      </c>
      <c r="AB6" s="63">
        <f t="shared" si="6"/>
        <v>324</v>
      </c>
      <c r="AC6" s="63">
        <f t="shared" si="6"/>
        <v>1426</v>
      </c>
      <c r="AD6" s="17">
        <f t="shared" si="4"/>
        <v>2340</v>
      </c>
      <c r="AE6" s="63">
        <f>SUM(P9:P14)</f>
        <v>4</v>
      </c>
      <c r="AF6" s="63">
        <f>SUM(Q9:Q14)</f>
        <v>0</v>
      </c>
      <c r="AG6" s="59">
        <f t="shared" si="5"/>
        <v>3.4267094017094015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s="17" customFormat="1" ht="20.25" customHeight="1">
      <c r="A7" s="20"/>
      <c r="B7" s="24" t="s">
        <v>213</v>
      </c>
      <c r="C7" s="24" t="s">
        <v>133</v>
      </c>
      <c r="D7" s="15" t="s">
        <v>31</v>
      </c>
      <c r="E7" s="28">
        <v>0</v>
      </c>
      <c r="F7" s="28">
        <v>0</v>
      </c>
      <c r="G7" s="28">
        <v>0</v>
      </c>
      <c r="H7" s="28">
        <v>0</v>
      </c>
      <c r="I7" s="28">
        <v>1</v>
      </c>
      <c r="J7" s="28">
        <v>10</v>
      </c>
      <c r="K7" s="28">
        <v>40</v>
      </c>
      <c r="L7" s="28">
        <v>503</v>
      </c>
      <c r="M7" s="15">
        <f t="shared" si="0"/>
        <v>554</v>
      </c>
      <c r="N7" s="19">
        <f t="shared" si="1"/>
        <v>3.943140794223827</v>
      </c>
      <c r="O7" s="35">
        <f t="shared" si="2"/>
        <v>0.19217045972820193</v>
      </c>
      <c r="P7" s="28">
        <v>0</v>
      </c>
      <c r="Q7" s="28">
        <v>0</v>
      </c>
      <c r="R7" s="28" t="s">
        <v>551</v>
      </c>
      <c r="S7" s="3"/>
      <c r="U7" s="17" t="s">
        <v>25</v>
      </c>
      <c r="V7" s="12">
        <f>SUM(E29:E30,E15:E16)</f>
        <v>23</v>
      </c>
      <c r="W7" s="12">
        <f aca="true" t="shared" si="7" ref="W7:AC7">SUM(F29:F30,F15:F16)</f>
        <v>16</v>
      </c>
      <c r="X7" s="12">
        <f t="shared" si="7"/>
        <v>12</v>
      </c>
      <c r="Y7" s="12">
        <f t="shared" si="7"/>
        <v>26</v>
      </c>
      <c r="Z7" s="12">
        <f t="shared" si="7"/>
        <v>22</v>
      </c>
      <c r="AA7" s="12">
        <f t="shared" si="7"/>
        <v>65</v>
      </c>
      <c r="AB7" s="12">
        <f t="shared" si="7"/>
        <v>180</v>
      </c>
      <c r="AC7" s="12">
        <f t="shared" si="7"/>
        <v>1829</v>
      </c>
      <c r="AD7" s="17">
        <f t="shared" si="4"/>
        <v>2173</v>
      </c>
      <c r="AE7" s="63">
        <f>SUM(P15:P16,P29:P30)</f>
        <v>3</v>
      </c>
      <c r="AF7" s="63">
        <f>SUM(Q15:Q16,Q29:Q30)</f>
        <v>0</v>
      </c>
      <c r="AG7" s="59">
        <f t="shared" si="5"/>
        <v>3.811320754716981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7" customFormat="1" ht="20.25" customHeight="1">
      <c r="A8" s="20"/>
      <c r="B8" s="24" t="s">
        <v>215</v>
      </c>
      <c r="C8" s="24" t="s">
        <v>130</v>
      </c>
      <c r="D8" s="15" t="s">
        <v>31</v>
      </c>
      <c r="E8" s="28">
        <v>0</v>
      </c>
      <c r="F8" s="28">
        <v>47</v>
      </c>
      <c r="G8" s="28">
        <v>48</v>
      </c>
      <c r="H8" s="28">
        <v>69</v>
      </c>
      <c r="I8" s="28">
        <v>138</v>
      </c>
      <c r="J8" s="28">
        <v>38</v>
      </c>
      <c r="K8" s="28">
        <v>38</v>
      </c>
      <c r="L8" s="28">
        <v>177</v>
      </c>
      <c r="M8" s="15">
        <f t="shared" si="0"/>
        <v>555</v>
      </c>
      <c r="N8" s="19">
        <f t="shared" si="1"/>
        <v>2.8054054054054056</v>
      </c>
      <c r="O8" s="35">
        <f t="shared" si="2"/>
        <v>1.0089543099716758</v>
      </c>
      <c r="P8" s="28">
        <v>0</v>
      </c>
      <c r="Q8" s="28">
        <v>0</v>
      </c>
      <c r="R8" s="28" t="s">
        <v>552</v>
      </c>
      <c r="S8" s="3"/>
      <c r="U8" s="17" t="s">
        <v>26</v>
      </c>
      <c r="V8" s="12">
        <f aca="true" t="shared" si="8" ref="V8:AC8">SUM(E52:E53)</f>
        <v>31</v>
      </c>
      <c r="W8" s="12">
        <f t="shared" si="8"/>
        <v>20</v>
      </c>
      <c r="X8" s="12">
        <f t="shared" si="8"/>
        <v>10</v>
      </c>
      <c r="Y8" s="12">
        <f t="shared" si="8"/>
        <v>24</v>
      </c>
      <c r="Z8" s="12">
        <f t="shared" si="8"/>
        <v>37</v>
      </c>
      <c r="AA8" s="12">
        <f t="shared" si="8"/>
        <v>72</v>
      </c>
      <c r="AB8" s="12">
        <f t="shared" si="8"/>
        <v>89</v>
      </c>
      <c r="AC8" s="12">
        <f t="shared" si="8"/>
        <v>761</v>
      </c>
      <c r="AD8" s="17">
        <f t="shared" si="4"/>
        <v>1044</v>
      </c>
      <c r="AE8" s="63">
        <f>SUM(P52:P53)</f>
        <v>26</v>
      </c>
      <c r="AF8" s="63">
        <f>SUM(Q52:Q53)</f>
        <v>0</v>
      </c>
      <c r="AG8" s="59">
        <f t="shared" si="5"/>
        <v>3.589080459770115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7" customFormat="1" ht="20.25" customHeight="1">
      <c r="A9" s="15" t="s">
        <v>24</v>
      </c>
      <c r="B9" s="24" t="s">
        <v>131</v>
      </c>
      <c r="C9" s="152" t="s">
        <v>224</v>
      </c>
      <c r="D9" s="15" t="s">
        <v>31</v>
      </c>
      <c r="E9" s="28">
        <v>17</v>
      </c>
      <c r="F9" s="28">
        <v>8</v>
      </c>
      <c r="G9" s="28">
        <v>13</v>
      </c>
      <c r="H9" s="28">
        <v>30</v>
      </c>
      <c r="I9" s="28">
        <v>23</v>
      </c>
      <c r="J9" s="28">
        <v>36</v>
      </c>
      <c r="K9" s="28">
        <v>50</v>
      </c>
      <c r="L9" s="28">
        <v>385</v>
      </c>
      <c r="M9" s="15">
        <f t="shared" si="0"/>
        <v>562</v>
      </c>
      <c r="N9" s="19">
        <f t="shared" si="1"/>
        <v>3.501779359430605</v>
      </c>
      <c r="O9" s="35">
        <f t="shared" si="2"/>
        <v>0.9488691721023181</v>
      </c>
      <c r="P9" s="15">
        <v>1</v>
      </c>
      <c r="Q9" s="15">
        <v>0</v>
      </c>
      <c r="R9" s="72" t="s">
        <v>555</v>
      </c>
      <c r="S9" s="3"/>
      <c r="U9" s="17" t="s">
        <v>27</v>
      </c>
      <c r="V9" s="12">
        <f aca="true" t="shared" si="9" ref="V9:AC9">SUM(E54:E57)</f>
        <v>22</v>
      </c>
      <c r="W9" s="12">
        <f t="shared" si="9"/>
        <v>22</v>
      </c>
      <c r="X9" s="12">
        <f t="shared" si="9"/>
        <v>23</v>
      </c>
      <c r="Y9" s="12">
        <f t="shared" si="9"/>
        <v>46</v>
      </c>
      <c r="Z9" s="12">
        <f t="shared" si="9"/>
        <v>51</v>
      </c>
      <c r="AA9" s="12">
        <f t="shared" si="9"/>
        <v>220</v>
      </c>
      <c r="AB9" s="12">
        <f t="shared" si="9"/>
        <v>206</v>
      </c>
      <c r="AC9" s="12">
        <f t="shared" si="9"/>
        <v>539</v>
      </c>
      <c r="AD9" s="17">
        <f t="shared" si="4"/>
        <v>1129</v>
      </c>
      <c r="AE9" s="63">
        <f>SUM(P54:P57)</f>
        <v>1</v>
      </c>
      <c r="AF9" s="63">
        <f>SUM(Q54:Q57)</f>
        <v>4</v>
      </c>
      <c r="AG9" s="59">
        <f t="shared" si="5"/>
        <v>3.3773250664304695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17" customFormat="1" ht="20.25" customHeight="1">
      <c r="A10" s="16"/>
      <c r="B10" s="24" t="s">
        <v>132</v>
      </c>
      <c r="C10" s="24" t="s">
        <v>225</v>
      </c>
      <c r="D10" s="15" t="s">
        <v>31</v>
      </c>
      <c r="E10" s="28">
        <v>32</v>
      </c>
      <c r="F10" s="28">
        <v>34</v>
      </c>
      <c r="G10" s="28">
        <v>22</v>
      </c>
      <c r="H10" s="28">
        <v>44</v>
      </c>
      <c r="I10" s="28">
        <v>24</v>
      </c>
      <c r="J10" s="28">
        <v>46</v>
      </c>
      <c r="K10" s="28">
        <v>45</v>
      </c>
      <c r="L10" s="28">
        <v>314</v>
      </c>
      <c r="M10" s="15">
        <f t="shared" si="0"/>
        <v>561</v>
      </c>
      <c r="N10" s="19">
        <f t="shared" si="1"/>
        <v>3.1488413547237077</v>
      </c>
      <c r="O10" s="35">
        <f t="shared" si="2"/>
        <v>1.2209707622554506</v>
      </c>
      <c r="P10" s="15">
        <v>3</v>
      </c>
      <c r="Q10" s="15">
        <v>0</v>
      </c>
      <c r="R10" s="72" t="s">
        <v>554</v>
      </c>
      <c r="S10" s="3"/>
      <c r="U10" s="17" t="s">
        <v>28</v>
      </c>
      <c r="V10" s="47">
        <f aca="true" t="shared" si="10" ref="V10:AC10">SUM(E58:E61)</f>
        <v>49</v>
      </c>
      <c r="W10" s="47">
        <f t="shared" si="10"/>
        <v>24</v>
      </c>
      <c r="X10" s="47">
        <f t="shared" si="10"/>
        <v>16</v>
      </c>
      <c r="Y10" s="47">
        <f t="shared" si="10"/>
        <v>35</v>
      </c>
      <c r="Z10" s="47">
        <f t="shared" si="10"/>
        <v>110</v>
      </c>
      <c r="AA10" s="47">
        <f t="shared" si="10"/>
        <v>149</v>
      </c>
      <c r="AB10" s="47">
        <f t="shared" si="10"/>
        <v>136</v>
      </c>
      <c r="AC10" s="47">
        <f t="shared" si="10"/>
        <v>793</v>
      </c>
      <c r="AD10" s="17">
        <f t="shared" si="4"/>
        <v>1312</v>
      </c>
      <c r="AE10" s="63">
        <f>SUM(P58:P61)</f>
        <v>1</v>
      </c>
      <c r="AF10" s="63">
        <f>SUM(Q58:Q61)</f>
        <v>0</v>
      </c>
      <c r="AG10" s="59">
        <f t="shared" si="5"/>
        <v>3.4207317073170733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s="17" customFormat="1" ht="20.25" customHeight="1">
      <c r="A11" s="20"/>
      <c r="B11" s="24" t="s">
        <v>339</v>
      </c>
      <c r="C11" s="24" t="s">
        <v>584</v>
      </c>
      <c r="D11" s="15" t="s">
        <v>31</v>
      </c>
      <c r="E11" s="28">
        <v>11</v>
      </c>
      <c r="F11" s="28">
        <v>4</v>
      </c>
      <c r="G11" s="28">
        <v>24</v>
      </c>
      <c r="H11" s="28">
        <v>51</v>
      </c>
      <c r="I11" s="28">
        <v>11</v>
      </c>
      <c r="J11" s="28">
        <v>45</v>
      </c>
      <c r="K11" s="28">
        <v>117</v>
      </c>
      <c r="L11" s="28">
        <v>300</v>
      </c>
      <c r="M11" s="15">
        <f t="shared" si="0"/>
        <v>563</v>
      </c>
      <c r="N11" s="19">
        <f t="shared" si="1"/>
        <v>3.399644760213144</v>
      </c>
      <c r="O11" s="35">
        <f t="shared" si="2"/>
        <v>0.9059502620768385</v>
      </c>
      <c r="P11" s="15">
        <v>0</v>
      </c>
      <c r="Q11" s="15">
        <v>0</v>
      </c>
      <c r="R11" s="72" t="s">
        <v>555</v>
      </c>
      <c r="V11" s="12"/>
      <c r="W11" s="12"/>
      <c r="X11" s="12"/>
      <c r="Y11" s="12"/>
      <c r="Z11" s="12"/>
      <c r="AA11" s="12"/>
      <c r="AB11" s="12"/>
      <c r="AC11" s="12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18" s="17" customFormat="1" ht="21" customHeight="1">
      <c r="A12" s="20"/>
      <c r="B12" s="24" t="s">
        <v>585</v>
      </c>
      <c r="C12" s="24" t="s">
        <v>586</v>
      </c>
      <c r="D12" s="15" t="s">
        <v>31</v>
      </c>
      <c r="E12" s="28">
        <v>15</v>
      </c>
      <c r="F12" s="28">
        <v>2</v>
      </c>
      <c r="G12" s="28">
        <v>6</v>
      </c>
      <c r="H12" s="28">
        <v>6</v>
      </c>
      <c r="I12" s="28">
        <v>20</v>
      </c>
      <c r="J12" s="28">
        <v>52</v>
      </c>
      <c r="K12" s="28">
        <v>105</v>
      </c>
      <c r="L12" s="28">
        <v>358</v>
      </c>
      <c r="M12" s="15">
        <f t="shared" si="0"/>
        <v>564</v>
      </c>
      <c r="N12" s="19">
        <f t="shared" si="1"/>
        <v>3.596631205673759</v>
      </c>
      <c r="O12" s="35">
        <f t="shared" si="2"/>
        <v>0.7888671283937801</v>
      </c>
      <c r="P12" s="15">
        <v>0</v>
      </c>
      <c r="Q12" s="15">
        <v>0</v>
      </c>
      <c r="R12" s="72" t="s">
        <v>554</v>
      </c>
    </row>
    <row r="13" spans="1:31" s="17" customFormat="1" ht="21" customHeight="1">
      <c r="A13" s="20"/>
      <c r="B13" s="24" t="s">
        <v>424</v>
      </c>
      <c r="C13" s="24" t="s">
        <v>134</v>
      </c>
      <c r="D13" s="15" t="s">
        <v>30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13</v>
      </c>
      <c r="K13" s="28">
        <v>7</v>
      </c>
      <c r="L13" s="28">
        <v>25</v>
      </c>
      <c r="M13" s="15">
        <f t="shared" si="0"/>
        <v>45</v>
      </c>
      <c r="N13" s="19">
        <f t="shared" si="1"/>
        <v>3.6333333333333333</v>
      </c>
      <c r="O13" s="35">
        <f t="shared" si="2"/>
        <v>0.439696865275764</v>
      </c>
      <c r="P13" s="15">
        <v>0</v>
      </c>
      <c r="Q13" s="15">
        <v>0</v>
      </c>
      <c r="R13" s="72" t="s">
        <v>555</v>
      </c>
      <c r="U13" s="47"/>
      <c r="V13" s="47"/>
      <c r="W13" s="47"/>
      <c r="X13" s="47"/>
      <c r="Y13" s="47"/>
      <c r="Z13" s="47"/>
      <c r="AA13" s="64"/>
      <c r="AB13" s="47"/>
      <c r="AC13" s="47"/>
      <c r="AD13" s="63"/>
      <c r="AE13" s="63"/>
    </row>
    <row r="14" spans="1:33" s="17" customFormat="1" ht="21" customHeight="1">
      <c r="A14" s="20"/>
      <c r="B14" s="24" t="s">
        <v>587</v>
      </c>
      <c r="C14" s="24" t="s">
        <v>135</v>
      </c>
      <c r="D14" s="15" t="s">
        <v>30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8">
        <v>44</v>
      </c>
      <c r="M14" s="15">
        <f t="shared" si="0"/>
        <v>45</v>
      </c>
      <c r="N14" s="19">
        <f t="shared" si="1"/>
        <v>3.9555555555555557</v>
      </c>
      <c r="O14" s="35">
        <f t="shared" si="2"/>
        <v>0.29481109247603116</v>
      </c>
      <c r="P14" s="15">
        <v>0</v>
      </c>
      <c r="Q14" s="15">
        <v>0</v>
      </c>
      <c r="R14" s="153" t="s">
        <v>554</v>
      </c>
      <c r="U14" s="17" t="s">
        <v>62</v>
      </c>
      <c r="V14" s="51">
        <f>SUM(V5:V7)</f>
        <v>136</v>
      </c>
      <c r="W14" s="51">
        <f aca="true" t="shared" si="11" ref="W14:AF14">SUM(W5:W7)</f>
        <v>196</v>
      </c>
      <c r="X14" s="51">
        <f t="shared" si="11"/>
        <v>166</v>
      </c>
      <c r="Y14" s="51">
        <f t="shared" si="11"/>
        <v>351</v>
      </c>
      <c r="Z14" s="51">
        <f t="shared" si="11"/>
        <v>328</v>
      </c>
      <c r="AA14" s="51">
        <f t="shared" si="11"/>
        <v>449</v>
      </c>
      <c r="AB14" s="51">
        <f t="shared" si="11"/>
        <v>709</v>
      </c>
      <c r="AC14" s="51">
        <f t="shared" si="11"/>
        <v>4396</v>
      </c>
      <c r="AD14" s="51">
        <f t="shared" si="11"/>
        <v>6731</v>
      </c>
      <c r="AE14" s="51">
        <f t="shared" si="11"/>
        <v>7</v>
      </c>
      <c r="AF14" s="51">
        <f t="shared" si="11"/>
        <v>0</v>
      </c>
      <c r="AG14" s="53">
        <f>((4*AC14)+(3.5*AB14)+(3*AA14)+(2.5*Z14)+(2*Y14)+(1.5*X14)+(W14))/AD14</f>
        <v>3.473406626058535</v>
      </c>
    </row>
    <row r="15" spans="1:33" s="17" customFormat="1" ht="21" customHeight="1">
      <c r="A15" s="15" t="s">
        <v>25</v>
      </c>
      <c r="B15" s="111" t="s">
        <v>172</v>
      </c>
      <c r="C15" s="111" t="s">
        <v>244</v>
      </c>
      <c r="D15" s="18" t="s">
        <v>31</v>
      </c>
      <c r="E15" s="97">
        <v>2</v>
      </c>
      <c r="F15" s="97">
        <v>0</v>
      </c>
      <c r="G15" s="97">
        <v>1</v>
      </c>
      <c r="H15" s="97">
        <v>4</v>
      </c>
      <c r="I15" s="97">
        <v>5</v>
      </c>
      <c r="J15" s="97">
        <v>23</v>
      </c>
      <c r="K15" s="97">
        <v>79</v>
      </c>
      <c r="L15" s="97">
        <v>430</v>
      </c>
      <c r="M15" s="18">
        <f t="shared" si="0"/>
        <v>544</v>
      </c>
      <c r="N15" s="50">
        <f t="shared" si="1"/>
        <v>3.8373161764705883</v>
      </c>
      <c r="O15" s="104">
        <f t="shared" si="2"/>
        <v>0.41535881373829886</v>
      </c>
      <c r="P15" s="97">
        <f>SUM(P15:P16,P29:P30,P30)</f>
        <v>0</v>
      </c>
      <c r="Q15" s="97">
        <v>0</v>
      </c>
      <c r="R15" s="28" t="s">
        <v>556</v>
      </c>
      <c r="U15" s="17" t="s">
        <v>63</v>
      </c>
      <c r="V15" s="51">
        <f aca="true" t="shared" si="12" ref="V15:AF15">SUM(V8:V11)</f>
        <v>102</v>
      </c>
      <c r="W15" s="51">
        <f t="shared" si="12"/>
        <v>66</v>
      </c>
      <c r="X15" s="51">
        <f t="shared" si="12"/>
        <v>49</v>
      </c>
      <c r="Y15" s="51">
        <f t="shared" si="12"/>
        <v>105</v>
      </c>
      <c r="Z15" s="51">
        <f t="shared" si="12"/>
        <v>198</v>
      </c>
      <c r="AA15" s="51">
        <f t="shared" si="12"/>
        <v>441</v>
      </c>
      <c r="AB15" s="51">
        <f t="shared" si="12"/>
        <v>431</v>
      </c>
      <c r="AC15" s="51">
        <f t="shared" si="12"/>
        <v>2093</v>
      </c>
      <c r="AD15" s="51">
        <f t="shared" si="12"/>
        <v>3485</v>
      </c>
      <c r="AE15" s="51">
        <f t="shared" si="12"/>
        <v>28</v>
      </c>
      <c r="AF15" s="51">
        <f t="shared" si="12"/>
        <v>4</v>
      </c>
      <c r="AG15" s="53">
        <f>((4*AC15)+(3.5*AB15)+(3*AA15)+(2.5*Z15)+(2*Y15)+(1.5*X15)+(W15))/AD15</f>
        <v>3.4571018651362984</v>
      </c>
    </row>
    <row r="16" spans="1:33" s="17" customFormat="1" ht="21" customHeight="1">
      <c r="A16" s="15"/>
      <c r="B16" s="24" t="s">
        <v>173</v>
      </c>
      <c r="C16" s="24" t="s">
        <v>245</v>
      </c>
      <c r="D16" s="15" t="s">
        <v>31</v>
      </c>
      <c r="E16" s="28">
        <v>8</v>
      </c>
      <c r="F16" s="28">
        <v>10</v>
      </c>
      <c r="G16" s="28">
        <v>9</v>
      </c>
      <c r="H16" s="28">
        <v>13</v>
      </c>
      <c r="I16" s="28">
        <v>6</v>
      </c>
      <c r="J16" s="28">
        <v>7</v>
      </c>
      <c r="K16" s="28">
        <v>19</v>
      </c>
      <c r="L16" s="28">
        <v>472</v>
      </c>
      <c r="M16" s="15">
        <f t="shared" si="0"/>
        <v>544</v>
      </c>
      <c r="N16" s="19">
        <f t="shared" si="1"/>
        <v>3.75</v>
      </c>
      <c r="O16" s="35">
        <f t="shared" si="2"/>
        <v>0.7639631574116341</v>
      </c>
      <c r="P16" s="28">
        <v>0</v>
      </c>
      <c r="Q16" s="28">
        <v>0</v>
      </c>
      <c r="R16" s="28" t="s">
        <v>557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17" customFormat="1" ht="21" customHeight="1">
      <c r="A17" s="43"/>
      <c r="B17" s="63"/>
      <c r="C17" s="63"/>
      <c r="D17" s="43"/>
      <c r="E17" s="103"/>
      <c r="F17" s="103"/>
      <c r="G17" s="103"/>
      <c r="H17" s="103"/>
      <c r="I17" s="103"/>
      <c r="J17" s="103"/>
      <c r="K17" s="103"/>
      <c r="L17" s="103"/>
      <c r="M17" s="43"/>
      <c r="N17" s="59"/>
      <c r="O17" s="60"/>
      <c r="P17" s="103"/>
      <c r="Q17" s="103"/>
      <c r="R17" s="103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17" customFormat="1" ht="21" customHeight="1">
      <c r="A18" s="43"/>
      <c r="B18" s="63"/>
      <c r="C18" s="63"/>
      <c r="D18" s="43"/>
      <c r="E18" s="103"/>
      <c r="F18" s="103"/>
      <c r="G18" s="103"/>
      <c r="H18" s="103"/>
      <c r="I18" s="103"/>
      <c r="J18" s="103"/>
      <c r="K18" s="103"/>
      <c r="L18" s="103"/>
      <c r="M18" s="43"/>
      <c r="N18" s="59"/>
      <c r="O18" s="60"/>
      <c r="P18" s="103"/>
      <c r="Q18" s="103"/>
      <c r="R18" s="103"/>
      <c r="U18" s="17" t="s">
        <v>64</v>
      </c>
      <c r="V18" s="51">
        <f>SUM(V14:V15)</f>
        <v>238</v>
      </c>
      <c r="W18" s="51">
        <f aca="true" t="shared" si="13" ref="W18:AC18">SUM(W14:W15)</f>
        <v>262</v>
      </c>
      <c r="X18" s="51">
        <f t="shared" si="13"/>
        <v>215</v>
      </c>
      <c r="Y18" s="51">
        <f t="shared" si="13"/>
        <v>456</v>
      </c>
      <c r="Z18" s="51">
        <f t="shared" si="13"/>
        <v>526</v>
      </c>
      <c r="AA18" s="51">
        <f t="shared" si="13"/>
        <v>890</v>
      </c>
      <c r="AB18" s="51">
        <f t="shared" si="13"/>
        <v>1140</v>
      </c>
      <c r="AC18" s="51">
        <f t="shared" si="13"/>
        <v>6489</v>
      </c>
      <c r="AD18" s="51">
        <f>SUM(AD14:AD15)</f>
        <v>10216</v>
      </c>
      <c r="AE18" s="51">
        <f>SUM(AE14:AE15)</f>
        <v>35</v>
      </c>
      <c r="AF18" s="51">
        <f>SUM(AF14:AF15)</f>
        <v>4</v>
      </c>
      <c r="AG18" s="53">
        <f>((4*AC18)+(3.5*AB18)+(3*AA18)+(2.5*Z18)+(2*Y18)+(1.5*X18)+(W18))/AD18</f>
        <v>3.4678445575567736</v>
      </c>
    </row>
    <row r="19" spans="1:18" s="17" customFormat="1" ht="21" customHeight="1">
      <c r="A19" s="43"/>
      <c r="B19" s="63"/>
      <c r="C19" s="63"/>
      <c r="D19" s="43"/>
      <c r="E19" s="103"/>
      <c r="F19" s="103"/>
      <c r="G19" s="103"/>
      <c r="H19" s="103"/>
      <c r="I19" s="103"/>
      <c r="J19" s="103"/>
      <c r="K19" s="103"/>
      <c r="L19" s="103"/>
      <c r="M19" s="43"/>
      <c r="N19" s="59"/>
      <c r="O19" s="60"/>
      <c r="P19" s="43"/>
      <c r="Q19" s="43"/>
      <c r="R19" s="66"/>
    </row>
    <row r="20" spans="1:18" s="17" customFormat="1" ht="21" customHeight="1">
      <c r="A20" s="43"/>
      <c r="B20" s="63"/>
      <c r="C20" s="63"/>
      <c r="D20" s="43"/>
      <c r="E20" s="103"/>
      <c r="F20" s="103"/>
      <c r="G20" s="103"/>
      <c r="H20" s="103"/>
      <c r="I20" s="103"/>
      <c r="J20" s="103"/>
      <c r="K20" s="103"/>
      <c r="L20" s="103"/>
      <c r="M20" s="43"/>
      <c r="N20" s="59"/>
      <c r="O20" s="60"/>
      <c r="P20" s="43"/>
      <c r="Q20" s="43"/>
      <c r="R20" s="66"/>
    </row>
    <row r="21" spans="1:18" s="17" customFormat="1" ht="21" customHeight="1">
      <c r="A21" s="43"/>
      <c r="B21" s="63"/>
      <c r="C21" s="63"/>
      <c r="D21" s="43"/>
      <c r="E21" s="103"/>
      <c r="F21" s="103"/>
      <c r="G21" s="103"/>
      <c r="H21" s="103"/>
      <c r="I21" s="103"/>
      <c r="J21" s="103"/>
      <c r="K21" s="103"/>
      <c r="L21" s="103"/>
      <c r="M21" s="43"/>
      <c r="N21" s="59"/>
      <c r="O21" s="60"/>
      <c r="P21" s="43"/>
      <c r="Q21" s="43"/>
      <c r="R21" s="66"/>
    </row>
    <row r="22" spans="1:18" s="17" customFormat="1" ht="21" customHeight="1">
      <c r="A22" s="43"/>
      <c r="B22" s="63"/>
      <c r="C22" s="63"/>
      <c r="D22" s="43"/>
      <c r="E22" s="103"/>
      <c r="F22" s="103"/>
      <c r="G22" s="103"/>
      <c r="H22" s="103"/>
      <c r="I22" s="103"/>
      <c r="J22" s="103"/>
      <c r="K22" s="103"/>
      <c r="L22" s="103"/>
      <c r="M22" s="43"/>
      <c r="N22" s="59"/>
      <c r="O22" s="60"/>
      <c r="P22" s="43"/>
      <c r="Q22" s="43"/>
      <c r="R22" s="66"/>
    </row>
    <row r="23" spans="1:18" s="17" customFormat="1" ht="21" customHeight="1">
      <c r="A23" s="43"/>
      <c r="B23" s="63"/>
      <c r="C23" s="63"/>
      <c r="D23" s="43"/>
      <c r="E23" s="103"/>
      <c r="F23" s="103"/>
      <c r="G23" s="103"/>
      <c r="H23" s="103"/>
      <c r="I23" s="103"/>
      <c r="J23" s="103"/>
      <c r="K23" s="103"/>
      <c r="L23" s="103"/>
      <c r="M23" s="43"/>
      <c r="N23" s="59"/>
      <c r="O23" s="60"/>
      <c r="P23" s="43"/>
      <c r="Q23" s="43"/>
      <c r="R23" s="66"/>
    </row>
    <row r="24" spans="1:18" s="17" customFormat="1" ht="21" customHeight="1">
      <c r="A24" s="43"/>
      <c r="B24" s="63"/>
      <c r="C24" s="63"/>
      <c r="D24" s="43"/>
      <c r="E24" s="103"/>
      <c r="F24" s="103"/>
      <c r="G24" s="103"/>
      <c r="H24" s="103"/>
      <c r="I24" s="103"/>
      <c r="J24" s="103"/>
      <c r="K24" s="103"/>
      <c r="L24" s="103"/>
      <c r="M24" s="43"/>
      <c r="N24" s="59"/>
      <c r="O24" s="60"/>
      <c r="P24" s="43"/>
      <c r="Q24" s="43"/>
      <c r="R24" s="66"/>
    </row>
    <row r="25" spans="1:18" s="17" customFormat="1" ht="21" customHeight="1">
      <c r="A25" s="196" t="s">
        <v>49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s="17" customFormat="1" ht="21" customHeight="1">
      <c r="A26" s="196" t="s">
        <v>549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31" s="17" customFormat="1" ht="23.25">
      <c r="A27" s="192" t="s">
        <v>22</v>
      </c>
      <c r="B27" s="192" t="s">
        <v>0</v>
      </c>
      <c r="C27" s="192" t="s">
        <v>32</v>
      </c>
      <c r="D27" s="192" t="s">
        <v>29</v>
      </c>
      <c r="E27" s="191" t="s">
        <v>17</v>
      </c>
      <c r="F27" s="191"/>
      <c r="G27" s="191"/>
      <c r="H27" s="191"/>
      <c r="I27" s="191"/>
      <c r="J27" s="191"/>
      <c r="K27" s="191"/>
      <c r="L27" s="191"/>
      <c r="M27" s="16" t="s">
        <v>16</v>
      </c>
      <c r="N27" s="186" t="s">
        <v>20</v>
      </c>
      <c r="O27" s="190" t="s">
        <v>21</v>
      </c>
      <c r="P27" s="68"/>
      <c r="Q27" s="68"/>
      <c r="R27" s="192" t="s">
        <v>3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17" customFormat="1" ht="21" customHeight="1">
      <c r="A28" s="192"/>
      <c r="B28" s="192"/>
      <c r="C28" s="192"/>
      <c r="D28" s="192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86"/>
      <c r="O28" s="190"/>
      <c r="P28" s="69" t="s">
        <v>1</v>
      </c>
      <c r="Q28" s="69" t="s">
        <v>2</v>
      </c>
      <c r="R28" s="19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18" s="52" customFormat="1" ht="25.5" customHeight="1">
      <c r="A29" s="18" t="s">
        <v>25</v>
      </c>
      <c r="B29" s="24" t="s">
        <v>387</v>
      </c>
      <c r="C29" s="149" t="s">
        <v>135</v>
      </c>
      <c r="D29" s="15" t="s">
        <v>31</v>
      </c>
      <c r="E29" s="28">
        <v>5</v>
      </c>
      <c r="F29" s="28">
        <v>3</v>
      </c>
      <c r="G29" s="28">
        <v>1</v>
      </c>
      <c r="H29" s="28">
        <v>2</v>
      </c>
      <c r="I29" s="28">
        <v>3</v>
      </c>
      <c r="J29" s="28">
        <v>13</v>
      </c>
      <c r="K29" s="28">
        <v>34</v>
      </c>
      <c r="L29" s="28">
        <v>480</v>
      </c>
      <c r="M29" s="15">
        <f>SUM(E29:L29)</f>
        <v>541</v>
      </c>
      <c r="N29" s="19">
        <f>((4*L29)+(3.5*K29)+(3*J29)+(2.5*I29)+(2*H29)+(1.5*G29)+(F29))/M29</f>
        <v>3.870609981515712</v>
      </c>
      <c r="O29" s="35">
        <f>SQRT((16*L29+12.25*K29+9*J29+6.25*I29+4*H29+2.25*G29+F29)/M29-(N29^2))</f>
        <v>0.5095079332280941</v>
      </c>
      <c r="P29" s="28">
        <v>3</v>
      </c>
      <c r="Q29" s="28">
        <v>0</v>
      </c>
      <c r="R29" s="28" t="s">
        <v>556</v>
      </c>
    </row>
    <row r="30" spans="1:18" s="52" customFormat="1" ht="25.5" customHeight="1">
      <c r="A30" s="16"/>
      <c r="B30" s="24" t="s">
        <v>388</v>
      </c>
      <c r="C30" s="24" t="s">
        <v>209</v>
      </c>
      <c r="D30" s="15" t="s">
        <v>31</v>
      </c>
      <c r="E30" s="28">
        <v>8</v>
      </c>
      <c r="F30" s="28">
        <v>3</v>
      </c>
      <c r="G30" s="28">
        <v>1</v>
      </c>
      <c r="H30" s="28">
        <v>7</v>
      </c>
      <c r="I30" s="28">
        <v>8</v>
      </c>
      <c r="J30" s="28">
        <v>22</v>
      </c>
      <c r="K30" s="28">
        <v>48</v>
      </c>
      <c r="L30" s="28">
        <v>447</v>
      </c>
      <c r="M30" s="15">
        <f>SUM(E30:L30)</f>
        <v>544</v>
      </c>
      <c r="N30" s="19">
        <f>((4*L30)+(3.5*K30)+(3*J30)+(2.5*I30)+(2*H30)+(1.5*G30)+(F30))/M30</f>
        <v>3.7876838235294117</v>
      </c>
      <c r="O30" s="35">
        <f>SQRT((16*L30+12.25*K30+9*J30+6.25*I30+4*H30+2.25*G30+F30)/M30-(N30^2))</f>
        <v>0.6311862687945545</v>
      </c>
      <c r="P30" s="15">
        <v>0</v>
      </c>
      <c r="Q30" s="15">
        <v>0</v>
      </c>
      <c r="R30" s="72" t="s">
        <v>557</v>
      </c>
    </row>
    <row r="31" spans="1:30" s="17" customFormat="1" ht="20.25" customHeight="1">
      <c r="A31" s="191" t="s">
        <v>41</v>
      </c>
      <c r="B31" s="191"/>
      <c r="C31" s="191"/>
      <c r="D31" s="191"/>
      <c r="E31" s="15">
        <f aca="true" t="shared" si="14" ref="E31:L31">SUM(E5:E16,E29:E30)</f>
        <v>136</v>
      </c>
      <c r="F31" s="15">
        <f t="shared" si="14"/>
        <v>196</v>
      </c>
      <c r="G31" s="15">
        <f t="shared" si="14"/>
        <v>166</v>
      </c>
      <c r="H31" s="15">
        <f t="shared" si="14"/>
        <v>351</v>
      </c>
      <c r="I31" s="15">
        <f t="shared" si="14"/>
        <v>328</v>
      </c>
      <c r="J31" s="15">
        <f t="shared" si="14"/>
        <v>449</v>
      </c>
      <c r="K31" s="15">
        <f t="shared" si="14"/>
        <v>709</v>
      </c>
      <c r="L31" s="15">
        <f t="shared" si="14"/>
        <v>4396</v>
      </c>
      <c r="M31" s="15">
        <f>SUM(E31:L31)</f>
        <v>6731</v>
      </c>
      <c r="N31" s="19">
        <f>((4*L31)+(3.5*K31)+(3*J31)+(2.5*I31)+(2*H31)+(1.5*G31)+(F31))/M31</f>
        <v>3.473406626058535</v>
      </c>
      <c r="O31" s="35">
        <f>SQRT((16*L31+12.25*K31+9*J31+6.25*I31+4*H31+2.25*G31+F31)/M31-(N31^2))</f>
        <v>0.9345892717278406</v>
      </c>
      <c r="P31" s="15">
        <f>SUM(P5:P16,P29:P30)</f>
        <v>7</v>
      </c>
      <c r="Q31" s="15">
        <f>SUM(Q5:Q16,Q29:Q30)</f>
        <v>0</v>
      </c>
      <c r="R31" s="48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18" s="17" customFormat="1" ht="20.25" customHeight="1">
      <c r="A32" s="191" t="s">
        <v>43</v>
      </c>
      <c r="B32" s="191"/>
      <c r="C32" s="191"/>
      <c r="D32" s="191"/>
      <c r="E32" s="19">
        <f>(E31*100)/$M31</f>
        <v>2.0205021542118557</v>
      </c>
      <c r="F32" s="19">
        <f aca="true" t="shared" si="15" ref="F32:L32">(F31*100)/$M31</f>
        <v>2.911900163422968</v>
      </c>
      <c r="G32" s="19">
        <f t="shared" si="15"/>
        <v>2.466201158817412</v>
      </c>
      <c r="H32" s="19">
        <f t="shared" si="15"/>
        <v>5.214678353885009</v>
      </c>
      <c r="I32" s="19">
        <f t="shared" si="15"/>
        <v>4.872975783687417</v>
      </c>
      <c r="J32" s="19">
        <f t="shared" si="15"/>
        <v>6.670628435596494</v>
      </c>
      <c r="K32" s="19">
        <f t="shared" si="15"/>
        <v>10.533353142177983</v>
      </c>
      <c r="L32" s="19">
        <f t="shared" si="15"/>
        <v>65.30976080820086</v>
      </c>
      <c r="M32" s="19">
        <f>((M31-(P31+Q31))*100)/$M31</f>
        <v>99.89600356559204</v>
      </c>
      <c r="N32" s="21"/>
      <c r="O32" s="38"/>
      <c r="P32" s="50">
        <f>(P31*100)/$M31</f>
        <v>0.10399643440796316</v>
      </c>
      <c r="Q32" s="50">
        <f>(Q31*100)/$M31</f>
        <v>0</v>
      </c>
      <c r="R32" s="18"/>
    </row>
    <row r="33" spans="1:31" s="17" customFormat="1" ht="21" customHeight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7"/>
      <c r="P33" s="13"/>
      <c r="Q33" s="13"/>
      <c r="R33" s="12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18" s="17" customFormat="1" ht="21" customHeight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2"/>
    </row>
    <row r="35" spans="1:30" s="49" customFormat="1" ht="20.25" customHeight="1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7"/>
      <c r="P35" s="13"/>
      <c r="Q35" s="13"/>
      <c r="R35" s="1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51" customFormat="1" ht="20.25" customHeight="1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7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7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7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7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/>
      <c r="P46" s="13"/>
      <c r="Q46" s="13"/>
      <c r="R46" s="12"/>
    </row>
    <row r="47" spans="1:18" s="2" customFormat="1" ht="23.25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7"/>
      <c r="P47" s="13"/>
      <c r="Q47" s="13"/>
      <c r="R47" s="12"/>
    </row>
    <row r="48" spans="1:18" s="2" customFormat="1" ht="26.25">
      <c r="A48" s="193" t="s">
        <v>49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</row>
    <row r="49" spans="1:18" s="2" customFormat="1" ht="26.25">
      <c r="A49" s="193" t="s">
        <v>550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</row>
    <row r="50" spans="1:18" s="2" customFormat="1" ht="23.25">
      <c r="A50" s="192" t="s">
        <v>22</v>
      </c>
      <c r="B50" s="192" t="s">
        <v>0</v>
      </c>
      <c r="C50" s="192" t="s">
        <v>32</v>
      </c>
      <c r="D50" s="192" t="s">
        <v>29</v>
      </c>
      <c r="E50" s="191" t="s">
        <v>17</v>
      </c>
      <c r="F50" s="191"/>
      <c r="G50" s="191"/>
      <c r="H50" s="191"/>
      <c r="I50" s="191"/>
      <c r="J50" s="191"/>
      <c r="K50" s="191"/>
      <c r="L50" s="191"/>
      <c r="M50" s="16" t="s">
        <v>16</v>
      </c>
      <c r="N50" s="186" t="s">
        <v>20</v>
      </c>
      <c r="O50" s="190" t="s">
        <v>21</v>
      </c>
      <c r="P50" s="68"/>
      <c r="Q50" s="68"/>
      <c r="R50" s="192" t="s">
        <v>3</v>
      </c>
    </row>
    <row r="51" spans="1:18" s="2" customFormat="1" ht="23.25">
      <c r="A51" s="192"/>
      <c r="B51" s="192"/>
      <c r="C51" s="192"/>
      <c r="D51" s="192"/>
      <c r="E51" s="15">
        <v>0</v>
      </c>
      <c r="F51" s="15">
        <v>1</v>
      </c>
      <c r="G51" s="15">
        <v>1.5</v>
      </c>
      <c r="H51" s="15">
        <v>2</v>
      </c>
      <c r="I51" s="15">
        <v>2.5</v>
      </c>
      <c r="J51" s="15">
        <v>3</v>
      </c>
      <c r="K51" s="15">
        <v>3.5</v>
      </c>
      <c r="L51" s="15">
        <v>4</v>
      </c>
      <c r="M51" s="18" t="s">
        <v>19</v>
      </c>
      <c r="N51" s="186"/>
      <c r="O51" s="190"/>
      <c r="P51" s="69" t="s">
        <v>1</v>
      </c>
      <c r="Q51" s="69" t="s">
        <v>2</v>
      </c>
      <c r="R51" s="192"/>
    </row>
    <row r="52" spans="1:30" s="1" customFormat="1" ht="23.25">
      <c r="A52" s="15" t="s">
        <v>26</v>
      </c>
      <c r="B52" s="24" t="s">
        <v>8</v>
      </c>
      <c r="C52" s="24" t="s">
        <v>212</v>
      </c>
      <c r="D52" s="15" t="s">
        <v>31</v>
      </c>
      <c r="E52" s="28">
        <v>8</v>
      </c>
      <c r="F52" s="28">
        <v>15</v>
      </c>
      <c r="G52" s="28">
        <v>7</v>
      </c>
      <c r="H52" s="28">
        <v>17</v>
      </c>
      <c r="I52" s="28">
        <v>25</v>
      </c>
      <c r="J52" s="28">
        <v>35</v>
      </c>
      <c r="K52" s="28">
        <v>43</v>
      </c>
      <c r="L52" s="28">
        <v>372</v>
      </c>
      <c r="M52" s="15">
        <f aca="true" t="shared" si="16" ref="M52:M62">SUM(E52:L52)</f>
        <v>522</v>
      </c>
      <c r="N52" s="19">
        <f aca="true" t="shared" si="17" ref="N52:N62">((4*L52)+(3.5*K52)+(3*J52)+(2.5*I52)+(2*H52)+(1.5*G52)+(F52))/M52</f>
        <v>3.5737547892720305</v>
      </c>
      <c r="O52" s="35">
        <f aca="true" t="shared" si="18" ref="O52:O62">SQRT((16*L52+12.25*K52+9*J52+6.25*I52+4*H52+2.25*G52+F52)/M52-(N52^2))</f>
        <v>0.8553532583539272</v>
      </c>
      <c r="P52" s="28">
        <v>26</v>
      </c>
      <c r="Q52" s="28">
        <v>0</v>
      </c>
      <c r="R52" s="28" t="s">
        <v>528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18" s="1" customFormat="1" ht="23.25">
      <c r="A53" s="16"/>
      <c r="B53" s="24" t="s">
        <v>94</v>
      </c>
      <c r="C53" s="24" t="s">
        <v>214</v>
      </c>
      <c r="D53" s="15" t="s">
        <v>31</v>
      </c>
      <c r="E53" s="28">
        <v>23</v>
      </c>
      <c r="F53" s="28">
        <v>5</v>
      </c>
      <c r="G53" s="28">
        <v>3</v>
      </c>
      <c r="H53" s="28">
        <v>7</v>
      </c>
      <c r="I53" s="28">
        <v>12</v>
      </c>
      <c r="J53" s="28">
        <v>37</v>
      </c>
      <c r="K53" s="28">
        <v>46</v>
      </c>
      <c r="L53" s="28">
        <v>389</v>
      </c>
      <c r="M53" s="15">
        <f t="shared" si="16"/>
        <v>522</v>
      </c>
      <c r="N53" s="19">
        <f t="shared" si="17"/>
        <v>3.6044061302681993</v>
      </c>
      <c r="O53" s="35">
        <f t="shared" si="18"/>
        <v>0.9321419591419922</v>
      </c>
      <c r="P53" s="28">
        <v>0</v>
      </c>
      <c r="Q53" s="28">
        <v>0</v>
      </c>
      <c r="R53" s="28" t="s">
        <v>528</v>
      </c>
    </row>
    <row r="54" spans="1:18" s="17" customFormat="1" ht="21.75">
      <c r="A54" s="15" t="s">
        <v>27</v>
      </c>
      <c r="B54" s="24" t="s">
        <v>14</v>
      </c>
      <c r="C54" s="24" t="s">
        <v>224</v>
      </c>
      <c r="D54" s="15" t="s">
        <v>31</v>
      </c>
      <c r="E54" s="28">
        <v>7</v>
      </c>
      <c r="F54" s="28">
        <v>2</v>
      </c>
      <c r="G54" s="28">
        <v>6</v>
      </c>
      <c r="H54" s="28">
        <v>17</v>
      </c>
      <c r="I54" s="28">
        <v>19</v>
      </c>
      <c r="J54" s="28">
        <v>100</v>
      </c>
      <c r="K54" s="28">
        <v>113</v>
      </c>
      <c r="L54" s="28">
        <v>174</v>
      </c>
      <c r="M54" s="15">
        <f t="shared" si="16"/>
        <v>438</v>
      </c>
      <c r="N54" s="19">
        <f t="shared" si="17"/>
        <v>3.3881278538812785</v>
      </c>
      <c r="O54" s="35">
        <f t="shared" si="18"/>
        <v>0.744106624473195</v>
      </c>
      <c r="P54" s="28">
        <v>0</v>
      </c>
      <c r="Q54" s="28">
        <v>0</v>
      </c>
      <c r="R54" s="28" t="s">
        <v>564</v>
      </c>
    </row>
    <row r="55" spans="1:18" s="17" customFormat="1" ht="21.75">
      <c r="A55" s="16"/>
      <c r="B55" s="24" t="s">
        <v>136</v>
      </c>
      <c r="C55" s="24" t="s">
        <v>225</v>
      </c>
      <c r="D55" s="15" t="s">
        <v>31</v>
      </c>
      <c r="E55" s="28">
        <v>9</v>
      </c>
      <c r="F55" s="28">
        <v>20</v>
      </c>
      <c r="G55" s="28">
        <v>17</v>
      </c>
      <c r="H55" s="28">
        <v>29</v>
      </c>
      <c r="I55" s="28">
        <v>32</v>
      </c>
      <c r="J55" s="28">
        <v>118</v>
      </c>
      <c r="K55" s="28">
        <v>93</v>
      </c>
      <c r="L55" s="28">
        <v>116</v>
      </c>
      <c r="M55" s="15">
        <f t="shared" si="16"/>
        <v>434</v>
      </c>
      <c r="N55" s="19">
        <f t="shared" si="17"/>
        <v>3.057603686635945</v>
      </c>
      <c r="O55" s="35">
        <f t="shared" si="18"/>
        <v>0.9283798729818714</v>
      </c>
      <c r="P55" s="28">
        <v>0</v>
      </c>
      <c r="Q55" s="28">
        <v>4</v>
      </c>
      <c r="R55" s="28" t="s">
        <v>565</v>
      </c>
    </row>
    <row r="56" spans="1:18" s="17" customFormat="1" ht="21.75">
      <c r="A56" s="20"/>
      <c r="B56" s="24" t="s">
        <v>645</v>
      </c>
      <c r="C56" s="130" t="s">
        <v>646</v>
      </c>
      <c r="D56" s="15" t="s">
        <v>30</v>
      </c>
      <c r="E56" s="28">
        <v>2</v>
      </c>
      <c r="F56" s="28">
        <v>0</v>
      </c>
      <c r="G56" s="28">
        <v>0</v>
      </c>
      <c r="H56" s="28">
        <v>0</v>
      </c>
      <c r="I56" s="28">
        <v>0</v>
      </c>
      <c r="J56" s="28">
        <v>1</v>
      </c>
      <c r="K56" s="28">
        <v>0</v>
      </c>
      <c r="L56" s="28">
        <v>125</v>
      </c>
      <c r="M56" s="15">
        <f t="shared" si="16"/>
        <v>128</v>
      </c>
      <c r="N56" s="19">
        <f t="shared" si="17"/>
        <v>3.9296875</v>
      </c>
      <c r="O56" s="35">
        <f t="shared" si="18"/>
        <v>0.5028604700548155</v>
      </c>
      <c r="P56" s="28">
        <v>1</v>
      </c>
      <c r="Q56" s="28">
        <v>0</v>
      </c>
      <c r="R56" s="28" t="s">
        <v>564</v>
      </c>
    </row>
    <row r="57" spans="1:18" s="17" customFormat="1" ht="21.75">
      <c r="A57" s="18"/>
      <c r="B57" s="24" t="s">
        <v>401</v>
      </c>
      <c r="C57" s="24" t="s">
        <v>402</v>
      </c>
      <c r="D57" s="15" t="s">
        <v>30</v>
      </c>
      <c r="E57" s="28">
        <v>4</v>
      </c>
      <c r="F57" s="28">
        <v>0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124</v>
      </c>
      <c r="M57" s="15">
        <f t="shared" si="16"/>
        <v>129</v>
      </c>
      <c r="N57" s="19">
        <f t="shared" si="17"/>
        <v>3.868217054263566</v>
      </c>
      <c r="O57" s="35">
        <f t="shared" si="18"/>
        <v>0.6975021320435334</v>
      </c>
      <c r="P57" s="28">
        <v>0</v>
      </c>
      <c r="Q57" s="28">
        <v>0</v>
      </c>
      <c r="R57" s="28" t="s">
        <v>565</v>
      </c>
    </row>
    <row r="58" spans="1:18" s="17" customFormat="1" ht="21.75">
      <c r="A58" s="15" t="s">
        <v>28</v>
      </c>
      <c r="B58" s="28" t="s">
        <v>197</v>
      </c>
      <c r="C58" s="24" t="s">
        <v>244</v>
      </c>
      <c r="D58" s="15" t="s">
        <v>30</v>
      </c>
      <c r="E58" s="28">
        <v>8</v>
      </c>
      <c r="F58" s="28">
        <v>9</v>
      </c>
      <c r="G58" s="28">
        <v>0</v>
      </c>
      <c r="H58" s="28">
        <v>0</v>
      </c>
      <c r="I58" s="28">
        <v>4</v>
      </c>
      <c r="J58" s="28">
        <v>2</v>
      </c>
      <c r="K58" s="28">
        <v>1</v>
      </c>
      <c r="L58" s="28">
        <v>121</v>
      </c>
      <c r="M58" s="15">
        <f t="shared" si="16"/>
        <v>145</v>
      </c>
      <c r="N58" s="19">
        <f>((4*L58)+(3.5*K58)+(3*J58)+(2.5*I58)+(2*H58)+(1.5*G58)+(F58))/M58</f>
        <v>3.5344827586206895</v>
      </c>
      <c r="O58" s="35">
        <f t="shared" si="18"/>
        <v>1.1411657264481685</v>
      </c>
      <c r="P58" s="28">
        <v>0</v>
      </c>
      <c r="Q58" s="28">
        <v>0</v>
      </c>
      <c r="R58" s="28" t="s">
        <v>566</v>
      </c>
    </row>
    <row r="59" spans="1:18" s="17" customFormat="1" ht="21.75">
      <c r="A59" s="16"/>
      <c r="B59" s="28" t="s">
        <v>198</v>
      </c>
      <c r="C59" s="24" t="s">
        <v>245</v>
      </c>
      <c r="D59" s="15" t="s">
        <v>31</v>
      </c>
      <c r="E59" s="28">
        <v>17</v>
      </c>
      <c r="F59" s="28">
        <v>0</v>
      </c>
      <c r="G59" s="28">
        <v>0</v>
      </c>
      <c r="H59" s="28">
        <v>1</v>
      </c>
      <c r="I59" s="28">
        <v>3</v>
      </c>
      <c r="J59" s="28">
        <v>9</v>
      </c>
      <c r="K59" s="28">
        <v>17</v>
      </c>
      <c r="L59" s="28">
        <v>463</v>
      </c>
      <c r="M59" s="15">
        <f t="shared" si="16"/>
        <v>510</v>
      </c>
      <c r="N59" s="19">
        <f>((4*L59)+(3.5*K59)+(3*J59)+(2.5*I59)+(2*H59)+(1.5*G59)+(F59))/M59</f>
        <v>3.819607843137255</v>
      </c>
      <c r="O59" s="35">
        <f t="shared" si="18"/>
        <v>0.740169458033192</v>
      </c>
      <c r="P59" s="28">
        <v>1</v>
      </c>
      <c r="Q59" s="28">
        <v>0</v>
      </c>
      <c r="R59" s="28" t="s">
        <v>567</v>
      </c>
    </row>
    <row r="60" spans="1:18" s="17" customFormat="1" ht="21.75">
      <c r="A60" s="20"/>
      <c r="B60" s="28" t="s">
        <v>653</v>
      </c>
      <c r="C60" s="24" t="s">
        <v>654</v>
      </c>
      <c r="D60" s="15" t="s">
        <v>30</v>
      </c>
      <c r="E60" s="28">
        <v>19</v>
      </c>
      <c r="F60" s="28">
        <v>14</v>
      </c>
      <c r="G60" s="28">
        <v>14</v>
      </c>
      <c r="H60" s="28">
        <v>32</v>
      </c>
      <c r="I60" s="28">
        <v>102</v>
      </c>
      <c r="J60" s="28">
        <v>134</v>
      </c>
      <c r="K60" s="28">
        <v>114</v>
      </c>
      <c r="L60" s="28">
        <v>82</v>
      </c>
      <c r="M60" s="15">
        <f t="shared" si="16"/>
        <v>511</v>
      </c>
      <c r="N60" s="19">
        <f>((4*L60)+(3.5*K60)+(3*J60)+(2.5*I60)+(2*H60)+(1.5*G60)+(F60))/M60</f>
        <v>2.9021526418786694</v>
      </c>
      <c r="O60" s="35">
        <f t="shared" si="18"/>
        <v>0.9083302589276797</v>
      </c>
      <c r="P60" s="28">
        <v>0</v>
      </c>
      <c r="Q60" s="28">
        <v>0</v>
      </c>
      <c r="R60" s="137" t="s">
        <v>566</v>
      </c>
    </row>
    <row r="61" spans="1:18" s="17" customFormat="1" ht="21.75">
      <c r="A61" s="20"/>
      <c r="B61" s="28" t="s">
        <v>199</v>
      </c>
      <c r="C61" s="24" t="s">
        <v>208</v>
      </c>
      <c r="D61" s="15" t="s">
        <v>30</v>
      </c>
      <c r="E61" s="28">
        <v>5</v>
      </c>
      <c r="F61" s="28">
        <v>1</v>
      </c>
      <c r="G61" s="28">
        <v>2</v>
      </c>
      <c r="H61" s="28">
        <v>2</v>
      </c>
      <c r="I61" s="28">
        <v>1</v>
      </c>
      <c r="J61" s="28">
        <v>4</v>
      </c>
      <c r="K61" s="28">
        <v>4</v>
      </c>
      <c r="L61" s="28">
        <v>127</v>
      </c>
      <c r="M61" s="15">
        <f t="shared" si="16"/>
        <v>146</v>
      </c>
      <c r="N61" s="19">
        <f>((4*L61)+(3.5*K61)+(3*J61)+(2.5*I61)+(2*H61)+(1.5*G61)+(F61))/M61</f>
        <v>3.7294520547945207</v>
      </c>
      <c r="O61" s="35">
        <f t="shared" si="18"/>
        <v>0.8523270168143607</v>
      </c>
      <c r="P61" s="28">
        <v>0</v>
      </c>
      <c r="Q61" s="28">
        <v>0</v>
      </c>
      <c r="R61" s="28" t="s">
        <v>567</v>
      </c>
    </row>
    <row r="62" spans="1:18" s="17" customFormat="1" ht="21.75">
      <c r="A62" s="191" t="s">
        <v>41</v>
      </c>
      <c r="B62" s="191"/>
      <c r="C62" s="191"/>
      <c r="D62" s="191"/>
      <c r="E62" s="25">
        <f aca="true" t="shared" si="19" ref="E62:L62">SUM(E52:E61)</f>
        <v>102</v>
      </c>
      <c r="F62" s="25">
        <f t="shared" si="19"/>
        <v>66</v>
      </c>
      <c r="G62" s="25">
        <f t="shared" si="19"/>
        <v>49</v>
      </c>
      <c r="H62" s="25">
        <f t="shared" si="19"/>
        <v>105</v>
      </c>
      <c r="I62" s="25">
        <f t="shared" si="19"/>
        <v>198</v>
      </c>
      <c r="J62" s="25">
        <f t="shared" si="19"/>
        <v>441</v>
      </c>
      <c r="K62" s="25">
        <f t="shared" si="19"/>
        <v>431</v>
      </c>
      <c r="L62" s="25">
        <f t="shared" si="19"/>
        <v>2093</v>
      </c>
      <c r="M62" s="15">
        <f t="shared" si="16"/>
        <v>3485</v>
      </c>
      <c r="N62" s="19">
        <f t="shared" si="17"/>
        <v>3.4571018651362984</v>
      </c>
      <c r="O62" s="35">
        <f t="shared" si="18"/>
        <v>0.9152520376101129</v>
      </c>
      <c r="P62" s="25">
        <f>SUM(P52:P61)</f>
        <v>28</v>
      </c>
      <c r="Q62" s="25">
        <f>SUM(Q52:Q61)</f>
        <v>4</v>
      </c>
      <c r="R62" s="26"/>
    </row>
    <row r="63" spans="1:18" s="17" customFormat="1" ht="21.75">
      <c r="A63" s="191" t="s">
        <v>43</v>
      </c>
      <c r="B63" s="191"/>
      <c r="C63" s="191"/>
      <c r="D63" s="191"/>
      <c r="E63" s="19">
        <f aca="true" t="shared" si="20" ref="E63:L63">(E62*100)/$M62</f>
        <v>2.926829268292683</v>
      </c>
      <c r="F63" s="19">
        <f t="shared" si="20"/>
        <v>1.8938307030129125</v>
      </c>
      <c r="G63" s="19">
        <f t="shared" si="20"/>
        <v>1.406025824964132</v>
      </c>
      <c r="H63" s="19">
        <f t="shared" si="20"/>
        <v>3.012912482065997</v>
      </c>
      <c r="I63" s="19">
        <f t="shared" si="20"/>
        <v>5.681492109038738</v>
      </c>
      <c r="J63" s="19">
        <f t="shared" si="20"/>
        <v>12.654232424677188</v>
      </c>
      <c r="K63" s="19">
        <f t="shared" si="20"/>
        <v>12.36728837876614</v>
      </c>
      <c r="L63" s="19">
        <f t="shared" si="20"/>
        <v>60.05738880918221</v>
      </c>
      <c r="M63" s="19">
        <f>((M62-(P62+Q62))*100)/$M62</f>
        <v>99.08177905308465</v>
      </c>
      <c r="N63" s="21"/>
      <c r="O63" s="38"/>
      <c r="P63" s="19">
        <f>(P62*100)/$M62</f>
        <v>0.8034433285509326</v>
      </c>
      <c r="Q63" s="19">
        <f>(Q62*100)/$M62</f>
        <v>0.11477761836441894</v>
      </c>
      <c r="R63" s="18"/>
    </row>
    <row r="64" spans="1:18" s="17" customFormat="1" ht="21.75">
      <c r="A64" s="43"/>
      <c r="B64" s="43"/>
      <c r="C64" s="43"/>
      <c r="D64" s="4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59"/>
      <c r="Q64" s="59"/>
      <c r="R64" s="43"/>
    </row>
    <row r="65" spans="1:18" s="17" customFormat="1" ht="21.75">
      <c r="A65" s="43"/>
      <c r="C65" s="43"/>
      <c r="D65" s="4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59"/>
      <c r="Q65" s="59"/>
      <c r="R65" s="43"/>
    </row>
    <row r="66" spans="1:18" s="17" customFormat="1" ht="21.75">
      <c r="A66" s="43"/>
      <c r="B66" s="43"/>
      <c r="C66" s="43"/>
      <c r="D66" s="4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59"/>
      <c r="Q66" s="59"/>
      <c r="R66" s="43"/>
    </row>
    <row r="67" spans="1:18" s="17" customFormat="1" ht="21.75">
      <c r="A67" s="43"/>
      <c r="B67" s="43"/>
      <c r="C67" s="43"/>
      <c r="D67" s="4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59"/>
      <c r="Q67" s="59"/>
      <c r="R67" s="43"/>
    </row>
    <row r="68" spans="1:18" s="17" customFormat="1" ht="21.75">
      <c r="A68" s="43"/>
      <c r="B68" s="43"/>
      <c r="C68" s="43"/>
      <c r="D68" s="4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59"/>
      <c r="Q68" s="59"/>
      <c r="R68" s="43"/>
    </row>
    <row r="69" spans="1:18" s="17" customFormat="1" ht="21.75">
      <c r="A69" s="43"/>
      <c r="B69" s="43"/>
      <c r="C69" s="43"/>
      <c r="D69" s="4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59"/>
      <c r="Q69" s="59"/>
      <c r="R69" s="43"/>
    </row>
    <row r="70" spans="1:18" s="17" customFormat="1" ht="21.75">
      <c r="A70" s="43"/>
      <c r="B70" s="43"/>
      <c r="C70" s="43"/>
      <c r="D70" s="4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59"/>
      <c r="Q70" s="59"/>
      <c r="R70" s="43"/>
    </row>
    <row r="71" spans="1:18" s="17" customFormat="1" ht="21.75">
      <c r="A71" s="43"/>
      <c r="B71" s="43"/>
      <c r="C71" s="43"/>
      <c r="D71" s="4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59"/>
      <c r="Q71" s="59"/>
      <c r="R71" s="43"/>
    </row>
    <row r="72" spans="1:22" s="51" customFormat="1" ht="23.25">
      <c r="A72" s="3"/>
      <c r="B72"/>
      <c r="C72"/>
      <c r="D72" s="3"/>
      <c r="E72"/>
      <c r="F72"/>
      <c r="G72"/>
      <c r="H72"/>
      <c r="I72"/>
      <c r="J72"/>
      <c r="K72"/>
      <c r="L72"/>
      <c r="M72" s="3"/>
      <c r="N72" s="6"/>
      <c r="O72" s="42"/>
      <c r="P72" s="3"/>
      <c r="Q72" s="3"/>
      <c r="R72"/>
      <c r="T72" s="1"/>
      <c r="U72" s="53"/>
      <c r="V72" s="53"/>
    </row>
    <row r="73" spans="19:256" ht="23.25">
      <c r="S73" s="5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</sheetData>
  <sheetProtection/>
  <mergeCells count="34">
    <mergeCell ref="A1:R1"/>
    <mergeCell ref="A2:R2"/>
    <mergeCell ref="A48:R48"/>
    <mergeCell ref="A49:R49"/>
    <mergeCell ref="E3:L3"/>
    <mergeCell ref="N3:N4"/>
    <mergeCell ref="O3:O4"/>
    <mergeCell ref="R3:R4"/>
    <mergeCell ref="A26:R26"/>
    <mergeCell ref="A27:A28"/>
    <mergeCell ref="A63:D63"/>
    <mergeCell ref="A3:A4"/>
    <mergeCell ref="B3:B4"/>
    <mergeCell ref="C3:C4"/>
    <mergeCell ref="D3:D4"/>
    <mergeCell ref="A50:A51"/>
    <mergeCell ref="B50:B51"/>
    <mergeCell ref="C50:C51"/>
    <mergeCell ref="D50:D51"/>
    <mergeCell ref="A25:R25"/>
    <mergeCell ref="R50:R51"/>
    <mergeCell ref="A31:D31"/>
    <mergeCell ref="A62:D62"/>
    <mergeCell ref="A32:D32"/>
    <mergeCell ref="E50:L50"/>
    <mergeCell ref="N50:N51"/>
    <mergeCell ref="O50:O51"/>
    <mergeCell ref="N27:N28"/>
    <mergeCell ref="O27:O28"/>
    <mergeCell ref="R27:R28"/>
    <mergeCell ref="B27:B28"/>
    <mergeCell ref="C27:C28"/>
    <mergeCell ref="D27:D28"/>
    <mergeCell ref="E27:L27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03">
      <selection activeCell="S98" sqref="S98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5" width="4.421875" style="0" bestFit="1" customWidth="1"/>
    <col min="6" max="6" width="5.421875" style="0" bestFit="1" customWidth="1"/>
    <col min="7" max="9" width="4.421875" style="0" bestFit="1" customWidth="1"/>
    <col min="10" max="12" width="5.421875" style="0" bestFit="1" customWidth="1"/>
    <col min="13" max="13" width="13.7109375" style="3" bestFit="1" customWidth="1"/>
    <col min="14" max="14" width="5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1" max="21" width="10.421875" style="0" bestFit="1" customWidth="1"/>
    <col min="22" max="31" width="6.57421875" style="0" customWidth="1"/>
  </cols>
  <sheetData>
    <row r="1" spans="1:18" s="1" customFormat="1" ht="27.75" customHeight="1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1" customFormat="1" ht="26.25">
      <c r="A2" s="193" t="s">
        <v>549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1" customFormat="1" ht="23.25">
      <c r="A3" s="186" t="s">
        <v>22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86" t="s">
        <v>3</v>
      </c>
    </row>
    <row r="4" spans="1:32" s="1" customFormat="1" ht="23.25">
      <c r="A4" s="186"/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86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33" s="1" customFormat="1" ht="23.25">
      <c r="A5" s="9" t="s">
        <v>23</v>
      </c>
      <c r="B5" s="22" t="s">
        <v>83</v>
      </c>
      <c r="C5" s="22" t="s">
        <v>38</v>
      </c>
      <c r="D5" s="22" t="s">
        <v>31</v>
      </c>
      <c r="E5" s="28">
        <v>8</v>
      </c>
      <c r="F5" s="28">
        <v>81</v>
      </c>
      <c r="G5" s="28">
        <v>30</v>
      </c>
      <c r="H5" s="28">
        <v>41</v>
      </c>
      <c r="I5" s="28">
        <v>61</v>
      </c>
      <c r="J5" s="28">
        <v>65</v>
      </c>
      <c r="K5" s="28">
        <v>109</v>
      </c>
      <c r="L5" s="28">
        <v>159</v>
      </c>
      <c r="M5" s="7">
        <f aca="true" t="shared" si="0" ref="M5:M15">SUM(E5:L5)</f>
        <v>554</v>
      </c>
      <c r="N5" s="8">
        <f aca="true" t="shared" si="1" ref="N5:N15">((4*L5)+(3.5*K5)+(3*J5)+(2.5*I5)+(2*H5)+(1.5*G5)+(F5))/M5</f>
        <v>2.839350180505415</v>
      </c>
      <c r="O5" s="40">
        <f aca="true" t="shared" si="2" ref="O5:O15">SQRT((16*L5+12.25*K5+9*J5+6.25*I5+4*H5+2.25*G5+F5)/M5-(N5^2))</f>
        <v>1.1173897558789818</v>
      </c>
      <c r="P5" s="28">
        <v>0</v>
      </c>
      <c r="Q5" s="28">
        <v>0</v>
      </c>
      <c r="R5" s="28" t="s">
        <v>551</v>
      </c>
      <c r="U5" s="1" t="s">
        <v>23</v>
      </c>
      <c r="V5" s="1">
        <f aca="true" t="shared" si="3" ref="V5:AC5">SUM(E5:E6)</f>
        <v>100</v>
      </c>
      <c r="W5" s="1">
        <f t="shared" si="3"/>
        <v>154</v>
      </c>
      <c r="X5" s="1">
        <f t="shared" si="3"/>
        <v>79</v>
      </c>
      <c r="Y5" s="1">
        <f t="shared" si="3"/>
        <v>89</v>
      </c>
      <c r="Z5" s="1">
        <f t="shared" si="3"/>
        <v>108</v>
      </c>
      <c r="AA5" s="1">
        <f t="shared" si="3"/>
        <v>118</v>
      </c>
      <c r="AB5" s="1">
        <f t="shared" si="3"/>
        <v>155</v>
      </c>
      <c r="AC5" s="1">
        <f t="shared" si="3"/>
        <v>306</v>
      </c>
      <c r="AD5" s="1">
        <f aca="true" t="shared" si="4" ref="AD5:AD10">SUM(V5:AC5)</f>
        <v>1109</v>
      </c>
      <c r="AE5" s="1">
        <f>SUM(P5:P6)</f>
        <v>0</v>
      </c>
      <c r="AF5" s="1">
        <f>SUM(Q5:Q6)</f>
        <v>0</v>
      </c>
      <c r="AG5" s="5">
        <f aca="true" t="shared" si="5" ref="AG5:AG10">((4*AC5)+(3.5*AB5)+(3*AA5)+(2.5*Z5)+(2*Y5)+(1.5*X5)+(W5))/AD5</f>
        <v>2.5617673579801625</v>
      </c>
    </row>
    <row r="6" spans="1:33" s="1" customFormat="1" ht="23.25">
      <c r="A6" s="9"/>
      <c r="B6" s="76" t="s">
        <v>84</v>
      </c>
      <c r="C6" s="22" t="s">
        <v>333</v>
      </c>
      <c r="D6" s="22" t="s">
        <v>31</v>
      </c>
      <c r="E6" s="28">
        <v>92</v>
      </c>
      <c r="F6" s="28">
        <v>73</v>
      </c>
      <c r="G6" s="28">
        <v>49</v>
      </c>
      <c r="H6" s="28">
        <v>48</v>
      </c>
      <c r="I6" s="28">
        <v>47</v>
      </c>
      <c r="J6" s="28">
        <v>53</v>
      </c>
      <c r="K6" s="28">
        <v>46</v>
      </c>
      <c r="L6" s="28">
        <v>147</v>
      </c>
      <c r="M6" s="7">
        <f t="shared" si="0"/>
        <v>555</v>
      </c>
      <c r="N6" s="8">
        <f t="shared" si="1"/>
        <v>2.284684684684685</v>
      </c>
      <c r="O6" s="40">
        <f t="shared" si="2"/>
        <v>1.448528187363042</v>
      </c>
      <c r="P6" s="28">
        <v>0</v>
      </c>
      <c r="Q6" s="28">
        <v>0</v>
      </c>
      <c r="R6" s="28" t="s">
        <v>552</v>
      </c>
      <c r="U6" s="1" t="s">
        <v>24</v>
      </c>
      <c r="V6" s="1">
        <f>SUM(E7:E10)</f>
        <v>41</v>
      </c>
      <c r="W6" s="1">
        <f aca="true" t="shared" si="6" ref="W6:AC6">SUM(F7:F10)</f>
        <v>135</v>
      </c>
      <c r="X6" s="1">
        <f t="shared" si="6"/>
        <v>46</v>
      </c>
      <c r="Y6" s="1">
        <f t="shared" si="6"/>
        <v>82</v>
      </c>
      <c r="Z6" s="1">
        <f t="shared" si="6"/>
        <v>55</v>
      </c>
      <c r="AA6" s="1">
        <f t="shared" si="6"/>
        <v>110</v>
      </c>
      <c r="AB6" s="1">
        <f t="shared" si="6"/>
        <v>145</v>
      </c>
      <c r="AC6" s="1">
        <f t="shared" si="6"/>
        <v>679</v>
      </c>
      <c r="AD6" s="1">
        <f t="shared" si="4"/>
        <v>1293</v>
      </c>
      <c r="AE6" s="1">
        <f>SUM(P7:P10)</f>
        <v>0</v>
      </c>
      <c r="AF6" s="1">
        <f>SUM(Q7:Q10)</f>
        <v>0</v>
      </c>
      <c r="AG6" s="5">
        <f t="shared" si="5"/>
        <v>3.1392111368909514</v>
      </c>
    </row>
    <row r="7" spans="1:33" s="1" customFormat="1" ht="23.25">
      <c r="A7" s="7" t="s">
        <v>24</v>
      </c>
      <c r="B7" s="22" t="s">
        <v>137</v>
      </c>
      <c r="C7" s="22" t="s">
        <v>38</v>
      </c>
      <c r="D7" s="22" t="s">
        <v>31</v>
      </c>
      <c r="E7" s="28">
        <v>4</v>
      </c>
      <c r="F7" s="28">
        <v>21</v>
      </c>
      <c r="G7" s="28">
        <v>19</v>
      </c>
      <c r="H7" s="28">
        <v>22</v>
      </c>
      <c r="I7" s="28">
        <v>23</v>
      </c>
      <c r="J7" s="28">
        <v>43</v>
      </c>
      <c r="K7" s="28">
        <v>80</v>
      </c>
      <c r="L7" s="28">
        <v>351</v>
      </c>
      <c r="M7" s="7">
        <f t="shared" si="0"/>
        <v>563</v>
      </c>
      <c r="N7" s="8">
        <f t="shared" si="1"/>
        <v>3.488454706927176</v>
      </c>
      <c r="O7" s="40">
        <f t="shared" si="2"/>
        <v>0.8710612497862968</v>
      </c>
      <c r="P7" s="7">
        <v>0</v>
      </c>
      <c r="Q7" s="7">
        <v>0</v>
      </c>
      <c r="R7" s="28" t="s">
        <v>555</v>
      </c>
      <c r="U7" s="1" t="s">
        <v>25</v>
      </c>
      <c r="V7" s="1">
        <f aca="true" t="shared" si="7" ref="V7:AC7">SUM(E11:E14)</f>
        <v>32</v>
      </c>
      <c r="W7" s="1">
        <f t="shared" si="7"/>
        <v>115</v>
      </c>
      <c r="X7" s="1">
        <f t="shared" si="7"/>
        <v>91</v>
      </c>
      <c r="Y7" s="1">
        <f t="shared" si="7"/>
        <v>87</v>
      </c>
      <c r="Z7" s="1">
        <f t="shared" si="7"/>
        <v>91</v>
      </c>
      <c r="AA7" s="1">
        <f t="shared" si="7"/>
        <v>109</v>
      </c>
      <c r="AB7" s="1">
        <f t="shared" si="7"/>
        <v>75</v>
      </c>
      <c r="AC7" s="1">
        <f t="shared" si="7"/>
        <v>656</v>
      </c>
      <c r="AD7" s="1">
        <f t="shared" si="4"/>
        <v>1256</v>
      </c>
      <c r="AE7" s="112">
        <f>SUM(P11:P14)</f>
        <v>0</v>
      </c>
      <c r="AF7" s="112">
        <f>SUM(Q11:Q14)</f>
        <v>0</v>
      </c>
      <c r="AG7" s="5">
        <f t="shared" si="5"/>
        <v>3.078423566878981</v>
      </c>
    </row>
    <row r="8" spans="1:33" s="1" customFormat="1" ht="23.25">
      <c r="A8" s="34"/>
      <c r="B8" s="22" t="s">
        <v>138</v>
      </c>
      <c r="C8" s="22" t="s">
        <v>230</v>
      </c>
      <c r="D8" s="22" t="s">
        <v>31</v>
      </c>
      <c r="E8" s="28">
        <v>36</v>
      </c>
      <c r="F8" s="28">
        <v>51</v>
      </c>
      <c r="G8" s="28">
        <v>17</v>
      </c>
      <c r="H8" s="28">
        <v>51</v>
      </c>
      <c r="I8" s="28">
        <v>30</v>
      </c>
      <c r="J8" s="28">
        <v>63</v>
      </c>
      <c r="K8" s="28">
        <v>59</v>
      </c>
      <c r="L8" s="28">
        <v>257</v>
      </c>
      <c r="M8" s="7">
        <f t="shared" si="0"/>
        <v>564</v>
      </c>
      <c r="N8" s="8">
        <f t="shared" si="1"/>
        <v>2.973404255319149</v>
      </c>
      <c r="O8" s="40">
        <f t="shared" si="2"/>
        <v>1.260488664549217</v>
      </c>
      <c r="P8" s="7">
        <v>0</v>
      </c>
      <c r="Q8" s="7">
        <v>0</v>
      </c>
      <c r="R8" s="28" t="s">
        <v>554</v>
      </c>
      <c r="U8" s="1" t="s">
        <v>26</v>
      </c>
      <c r="V8" s="1">
        <f aca="true" t="shared" si="8" ref="V8:AC8">SUM(E28:E29)</f>
        <v>28</v>
      </c>
      <c r="W8" s="1">
        <f t="shared" si="8"/>
        <v>12</v>
      </c>
      <c r="X8" s="1">
        <f t="shared" si="8"/>
        <v>10</v>
      </c>
      <c r="Y8" s="1">
        <f t="shared" si="8"/>
        <v>29</v>
      </c>
      <c r="Z8" s="1">
        <f t="shared" si="8"/>
        <v>40</v>
      </c>
      <c r="AA8" s="1">
        <f t="shared" si="8"/>
        <v>107</v>
      </c>
      <c r="AB8" s="1">
        <f t="shared" si="8"/>
        <v>91</v>
      </c>
      <c r="AC8" s="1">
        <f t="shared" si="8"/>
        <v>723</v>
      </c>
      <c r="AD8" s="1">
        <f t="shared" si="4"/>
        <v>1040</v>
      </c>
      <c r="AE8" s="1">
        <f>SUM(P28:P29)</f>
        <v>4</v>
      </c>
      <c r="AF8" s="1">
        <f>SUM(Q28:Q29)</f>
        <v>0</v>
      </c>
      <c r="AG8" s="5">
        <f t="shared" si="5"/>
        <v>3.573557692307692</v>
      </c>
    </row>
    <row r="9" spans="1:33" s="1" customFormat="1" ht="23.25">
      <c r="A9" s="10"/>
      <c r="B9" s="22" t="s">
        <v>588</v>
      </c>
      <c r="C9" s="22" t="s">
        <v>589</v>
      </c>
      <c r="D9" s="22" t="s">
        <v>30</v>
      </c>
      <c r="E9" s="28">
        <v>0</v>
      </c>
      <c r="F9" s="28">
        <v>21</v>
      </c>
      <c r="G9" s="28">
        <v>3</v>
      </c>
      <c r="H9" s="28">
        <v>2</v>
      </c>
      <c r="I9" s="28">
        <v>0</v>
      </c>
      <c r="J9" s="28">
        <v>2</v>
      </c>
      <c r="K9" s="28">
        <v>2</v>
      </c>
      <c r="L9" s="28">
        <v>53</v>
      </c>
      <c r="M9" s="7">
        <f t="shared" si="0"/>
        <v>83</v>
      </c>
      <c r="N9" s="8">
        <f t="shared" si="1"/>
        <v>3.066265060240964</v>
      </c>
      <c r="O9" s="40">
        <f t="shared" si="2"/>
        <v>1.3257666214542985</v>
      </c>
      <c r="P9" s="7">
        <v>0</v>
      </c>
      <c r="Q9" s="7">
        <v>0</v>
      </c>
      <c r="R9" s="28" t="s">
        <v>554</v>
      </c>
      <c r="U9" s="1" t="s">
        <v>27</v>
      </c>
      <c r="V9" s="1">
        <f aca="true" t="shared" si="9" ref="V9:AC9">SUM(E30:E31)</f>
        <v>37</v>
      </c>
      <c r="W9" s="1">
        <f t="shared" si="9"/>
        <v>28</v>
      </c>
      <c r="X9" s="1">
        <f t="shared" si="9"/>
        <v>29</v>
      </c>
      <c r="Y9" s="1">
        <f t="shared" si="9"/>
        <v>55</v>
      </c>
      <c r="Z9" s="1">
        <f t="shared" si="9"/>
        <v>95</v>
      </c>
      <c r="AA9" s="1">
        <f t="shared" si="9"/>
        <v>162</v>
      </c>
      <c r="AB9" s="1">
        <f t="shared" si="9"/>
        <v>171</v>
      </c>
      <c r="AC9" s="1">
        <f t="shared" si="9"/>
        <v>287</v>
      </c>
      <c r="AD9" s="1">
        <f t="shared" si="4"/>
        <v>864</v>
      </c>
      <c r="AE9" s="1">
        <f>SUM(P30:P31)</f>
        <v>12</v>
      </c>
      <c r="AF9" s="1">
        <f>SUM(Q30:Q31)</f>
        <v>0</v>
      </c>
      <c r="AG9" s="5">
        <f t="shared" si="5"/>
        <v>3.068865740740741</v>
      </c>
    </row>
    <row r="10" spans="1:33" s="1" customFormat="1" ht="23.25">
      <c r="A10" s="10"/>
      <c r="B10" s="22" t="s">
        <v>590</v>
      </c>
      <c r="C10" s="22" t="s">
        <v>591</v>
      </c>
      <c r="D10" s="22" t="s">
        <v>30</v>
      </c>
      <c r="E10" s="28">
        <v>1</v>
      </c>
      <c r="F10" s="28">
        <v>42</v>
      </c>
      <c r="G10" s="28">
        <v>7</v>
      </c>
      <c r="H10" s="28">
        <v>7</v>
      </c>
      <c r="I10" s="28">
        <v>2</v>
      </c>
      <c r="J10" s="28">
        <v>2</v>
      </c>
      <c r="K10" s="28">
        <v>4</v>
      </c>
      <c r="L10" s="28">
        <v>18</v>
      </c>
      <c r="M10" s="7">
        <f t="shared" si="0"/>
        <v>83</v>
      </c>
      <c r="N10" s="8">
        <f t="shared" si="1"/>
        <v>1.9698795180722892</v>
      </c>
      <c r="O10" s="40">
        <f t="shared" si="2"/>
        <v>1.2571467924523618</v>
      </c>
      <c r="P10" s="7">
        <v>0</v>
      </c>
      <c r="Q10" s="7">
        <v>0</v>
      </c>
      <c r="R10" s="28" t="s">
        <v>555</v>
      </c>
      <c r="U10" s="1" t="s">
        <v>28</v>
      </c>
      <c r="V10" s="1">
        <f aca="true" t="shared" si="10" ref="V10:AC10">SUM(E32:E33)</f>
        <v>19</v>
      </c>
      <c r="W10" s="1">
        <f t="shared" si="10"/>
        <v>2</v>
      </c>
      <c r="X10" s="1">
        <f t="shared" si="10"/>
        <v>0</v>
      </c>
      <c r="Y10" s="1">
        <f t="shared" si="10"/>
        <v>2</v>
      </c>
      <c r="Z10" s="1">
        <f t="shared" si="10"/>
        <v>2</v>
      </c>
      <c r="AA10" s="1">
        <f t="shared" si="10"/>
        <v>74</v>
      </c>
      <c r="AB10" s="1">
        <f t="shared" si="10"/>
        <v>44</v>
      </c>
      <c r="AC10" s="1">
        <f t="shared" si="10"/>
        <v>928</v>
      </c>
      <c r="AD10" s="1">
        <f t="shared" si="4"/>
        <v>1071</v>
      </c>
      <c r="AE10" s="1">
        <f>SUM(P32:P33)</f>
        <v>0</v>
      </c>
      <c r="AF10" s="1">
        <f>SUM(Q32:Q33)</f>
        <v>0</v>
      </c>
      <c r="AG10" s="5">
        <f t="shared" si="5"/>
        <v>3.827264239028945</v>
      </c>
    </row>
    <row r="11" spans="1:18" s="1" customFormat="1" ht="23.25">
      <c r="A11" s="15" t="s">
        <v>25</v>
      </c>
      <c r="B11" s="24" t="s">
        <v>526</v>
      </c>
      <c r="C11" s="24" t="s">
        <v>38</v>
      </c>
      <c r="D11" s="24" t="s">
        <v>31</v>
      </c>
      <c r="E11" s="15">
        <v>21</v>
      </c>
      <c r="F11" s="15">
        <v>42</v>
      </c>
      <c r="G11" s="15">
        <v>74</v>
      </c>
      <c r="H11" s="15">
        <v>43</v>
      </c>
      <c r="I11" s="15">
        <v>26</v>
      </c>
      <c r="J11" s="15">
        <v>35</v>
      </c>
      <c r="K11" s="15">
        <v>51</v>
      </c>
      <c r="L11" s="15">
        <v>252</v>
      </c>
      <c r="M11" s="15">
        <f t="shared" si="0"/>
        <v>544</v>
      </c>
      <c r="N11" s="19">
        <f t="shared" si="1"/>
        <v>2.932904411764706</v>
      </c>
      <c r="O11" s="35">
        <f t="shared" si="2"/>
        <v>1.2391447856027225</v>
      </c>
      <c r="P11" s="15">
        <v>0</v>
      </c>
      <c r="Q11" s="15">
        <v>0</v>
      </c>
      <c r="R11" s="15" t="s">
        <v>556</v>
      </c>
    </row>
    <row r="12" spans="1:33" s="1" customFormat="1" ht="23.25">
      <c r="A12" s="16"/>
      <c r="B12" s="24" t="s">
        <v>174</v>
      </c>
      <c r="C12" s="24" t="s">
        <v>465</v>
      </c>
      <c r="D12" s="24" t="s">
        <v>31</v>
      </c>
      <c r="E12" s="15">
        <v>11</v>
      </c>
      <c r="F12" s="15">
        <v>39</v>
      </c>
      <c r="G12" s="15">
        <v>12</v>
      </c>
      <c r="H12" s="15">
        <v>40</v>
      </c>
      <c r="I12" s="15">
        <v>55</v>
      </c>
      <c r="J12" s="15">
        <v>21</v>
      </c>
      <c r="K12" s="15">
        <v>15</v>
      </c>
      <c r="L12" s="15">
        <v>351</v>
      </c>
      <c r="M12" s="15">
        <f t="shared" si="0"/>
        <v>544</v>
      </c>
      <c r="N12" s="19">
        <f t="shared" si="1"/>
        <v>3.297794117647059</v>
      </c>
      <c r="O12" s="35">
        <f t="shared" si="2"/>
        <v>1.086563451475819</v>
      </c>
      <c r="P12" s="15">
        <v>0</v>
      </c>
      <c r="Q12" s="15">
        <v>0</v>
      </c>
      <c r="R12" s="15" t="s">
        <v>557</v>
      </c>
      <c r="U12" s="17" t="s">
        <v>409</v>
      </c>
      <c r="V12" s="17">
        <f aca="true" t="shared" si="11" ref="V12:AF12">SUM(V5:V10)</f>
        <v>257</v>
      </c>
      <c r="W12" s="17">
        <f t="shared" si="11"/>
        <v>446</v>
      </c>
      <c r="X12" s="17">
        <f t="shared" si="11"/>
        <v>255</v>
      </c>
      <c r="Y12" s="17">
        <f t="shared" si="11"/>
        <v>344</v>
      </c>
      <c r="Z12" s="17">
        <f t="shared" si="11"/>
        <v>391</v>
      </c>
      <c r="AA12" s="17">
        <f t="shared" si="11"/>
        <v>680</v>
      </c>
      <c r="AB12" s="17">
        <f t="shared" si="11"/>
        <v>681</v>
      </c>
      <c r="AC12" s="17">
        <f t="shared" si="11"/>
        <v>3579</v>
      </c>
      <c r="AD12" s="17">
        <f t="shared" si="11"/>
        <v>6633</v>
      </c>
      <c r="AE12" s="17">
        <f t="shared" si="11"/>
        <v>16</v>
      </c>
      <c r="AF12" s="17">
        <f t="shared" si="11"/>
        <v>0</v>
      </c>
      <c r="AG12" s="5">
        <f>((4*AC12)+(3.5*AB12)+(3*AA12)+(2.5*Z12)+(2*Y12)+(1.5*X12)+(W12))/AD12</f>
        <v>3.2011910146238503</v>
      </c>
    </row>
    <row r="13" spans="1:18" s="1" customFormat="1" ht="23.25">
      <c r="A13" s="20"/>
      <c r="B13" s="24" t="s">
        <v>608</v>
      </c>
      <c r="C13" s="24" t="s">
        <v>609</v>
      </c>
      <c r="D13" s="24" t="s">
        <v>30</v>
      </c>
      <c r="E13" s="15">
        <v>0</v>
      </c>
      <c r="F13" s="15">
        <v>3</v>
      </c>
      <c r="G13" s="15">
        <v>0</v>
      </c>
      <c r="H13" s="15">
        <v>0</v>
      </c>
      <c r="I13" s="15">
        <v>0</v>
      </c>
      <c r="J13" s="15">
        <v>46</v>
      </c>
      <c r="K13" s="15">
        <v>1</v>
      </c>
      <c r="L13" s="15">
        <v>34</v>
      </c>
      <c r="M13" s="15">
        <f>SUM(E13:L13)</f>
        <v>84</v>
      </c>
      <c r="N13" s="19">
        <f>((4*L13)+(3.5*K13)+(3*J13)+(2.5*I13)+(2*H13)+(1.5*G13)+(F13))/M13</f>
        <v>3.3392857142857144</v>
      </c>
      <c r="O13" s="35">
        <f>SQRT((16*L13+12.25*K13+9*J13+6.25*I13+4*H13+2.25*G13+F13)/M13-(N13^2))</f>
        <v>0.6599094196758138</v>
      </c>
      <c r="P13" s="15">
        <v>0</v>
      </c>
      <c r="Q13" s="15">
        <v>0</v>
      </c>
      <c r="R13" s="15" t="s">
        <v>557</v>
      </c>
    </row>
    <row r="14" spans="1:18" s="1" customFormat="1" ht="23.25">
      <c r="A14" s="20"/>
      <c r="B14" s="24" t="s">
        <v>610</v>
      </c>
      <c r="C14" s="24" t="s">
        <v>611</v>
      </c>
      <c r="D14" s="24" t="s">
        <v>30</v>
      </c>
      <c r="E14" s="15">
        <v>0</v>
      </c>
      <c r="F14" s="15">
        <v>31</v>
      </c>
      <c r="G14" s="15">
        <v>5</v>
      </c>
      <c r="H14" s="15">
        <v>4</v>
      </c>
      <c r="I14" s="15">
        <v>10</v>
      </c>
      <c r="J14" s="15">
        <v>7</v>
      </c>
      <c r="K14" s="15">
        <v>8</v>
      </c>
      <c r="L14" s="15">
        <v>19</v>
      </c>
      <c r="M14" s="15">
        <f t="shared" si="0"/>
        <v>84</v>
      </c>
      <c r="N14" s="19">
        <f t="shared" si="1"/>
        <v>2.3392857142857144</v>
      </c>
      <c r="O14" s="35">
        <f t="shared" si="2"/>
        <v>1.22513535278885</v>
      </c>
      <c r="P14" s="15">
        <v>0</v>
      </c>
      <c r="Q14" s="15">
        <v>0</v>
      </c>
      <c r="R14" s="15" t="s">
        <v>556</v>
      </c>
    </row>
    <row r="15" spans="1:18" s="17" customFormat="1" ht="20.25" customHeight="1">
      <c r="A15" s="206" t="s">
        <v>41</v>
      </c>
      <c r="B15" s="207"/>
      <c r="C15" s="207"/>
      <c r="D15" s="208"/>
      <c r="E15" s="15">
        <f aca="true" t="shared" si="12" ref="E15:L15">SUM(E5:E14)</f>
        <v>173</v>
      </c>
      <c r="F15" s="15">
        <f t="shared" si="12"/>
        <v>404</v>
      </c>
      <c r="G15" s="15">
        <f t="shared" si="12"/>
        <v>216</v>
      </c>
      <c r="H15" s="15">
        <f t="shared" si="12"/>
        <v>258</v>
      </c>
      <c r="I15" s="15">
        <f t="shared" si="12"/>
        <v>254</v>
      </c>
      <c r="J15" s="15">
        <f t="shared" si="12"/>
        <v>337</v>
      </c>
      <c r="K15" s="15">
        <f t="shared" si="12"/>
        <v>375</v>
      </c>
      <c r="L15" s="15">
        <f t="shared" si="12"/>
        <v>1641</v>
      </c>
      <c r="M15" s="15">
        <f t="shared" si="0"/>
        <v>3658</v>
      </c>
      <c r="N15" s="19">
        <f t="shared" si="1"/>
        <v>2.9432750136686714</v>
      </c>
      <c r="O15" s="35">
        <f t="shared" si="2"/>
        <v>1.2486711980702416</v>
      </c>
      <c r="P15" s="15">
        <f>SUM(P5:P14)</f>
        <v>0</v>
      </c>
      <c r="Q15" s="15">
        <f>SUM(Q5:Q14)</f>
        <v>0</v>
      </c>
      <c r="R15" s="48"/>
    </row>
    <row r="16" spans="1:20" s="17" customFormat="1" ht="20.25" customHeight="1">
      <c r="A16" s="206" t="s">
        <v>43</v>
      </c>
      <c r="B16" s="207"/>
      <c r="C16" s="207"/>
      <c r="D16" s="208"/>
      <c r="E16" s="50">
        <f>(E15*100)/$M15</f>
        <v>4.72936030617824</v>
      </c>
      <c r="F16" s="50">
        <f aca="true" t="shared" si="13" ref="F16:L16">(F15*100)/$M15</f>
        <v>11.044286495352651</v>
      </c>
      <c r="G16" s="50">
        <f t="shared" si="13"/>
        <v>5.90486604702023</v>
      </c>
      <c r="H16" s="50">
        <f t="shared" si="13"/>
        <v>7.053034445051941</v>
      </c>
      <c r="I16" s="50">
        <f t="shared" si="13"/>
        <v>6.943685073810825</v>
      </c>
      <c r="J16" s="50">
        <f t="shared" si="13"/>
        <v>9.212684527063969</v>
      </c>
      <c r="K16" s="50">
        <f t="shared" si="13"/>
        <v>10.251503553854565</v>
      </c>
      <c r="L16" s="50">
        <f t="shared" si="13"/>
        <v>44.86057955166758</v>
      </c>
      <c r="M16" s="50">
        <f>((M15-(P15+Q15))*100)/$M15</f>
        <v>100</v>
      </c>
      <c r="N16" s="115"/>
      <c r="O16" s="116"/>
      <c r="P16" s="50">
        <f>(P15*100)/$M15</f>
        <v>0</v>
      </c>
      <c r="Q16" s="50">
        <f>(Q15*100)/$M15</f>
        <v>0</v>
      </c>
      <c r="R16" s="18"/>
      <c r="T16" s="43"/>
    </row>
    <row r="17" spans="1:29" s="17" customFormat="1" ht="22.5" customHeight="1">
      <c r="A17" s="43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7"/>
      <c r="P17" s="13"/>
      <c r="Q17" s="13"/>
      <c r="R17" s="12"/>
      <c r="T17" s="43"/>
      <c r="V17" s="43"/>
      <c r="W17" s="43"/>
      <c r="X17" s="43"/>
      <c r="Y17" s="43"/>
      <c r="Z17" s="43"/>
      <c r="AA17" s="43"/>
      <c r="AB17" s="43"/>
      <c r="AC17" s="43"/>
    </row>
    <row r="18" spans="1:29" s="49" customFormat="1" ht="20.25" customHeight="1">
      <c r="A18" s="12"/>
      <c r="B18"/>
      <c r="C18"/>
      <c r="D18"/>
      <c r="E18"/>
      <c r="F18"/>
      <c r="G18"/>
      <c r="H18"/>
      <c r="I18"/>
      <c r="J18"/>
      <c r="K18"/>
      <c r="L18"/>
      <c r="M18" s="3"/>
      <c r="N18" s="6"/>
      <c r="O18" s="42"/>
      <c r="P18" s="3"/>
      <c r="Q18" s="3"/>
      <c r="R18"/>
      <c r="S18" s="17"/>
      <c r="T18" s="43"/>
      <c r="U18" s="43"/>
      <c r="V18" s="43"/>
      <c r="W18" s="43"/>
      <c r="X18" s="43"/>
      <c r="Y18" s="43"/>
      <c r="Z18" s="43"/>
      <c r="AA18" s="43"/>
      <c r="AB18" s="43"/>
      <c r="AC18" s="114"/>
    </row>
    <row r="19" spans="1:20" s="2" customFormat="1" ht="23.25">
      <c r="A19" s="3"/>
      <c r="B19"/>
      <c r="C19"/>
      <c r="D19"/>
      <c r="E19"/>
      <c r="F19"/>
      <c r="G19"/>
      <c r="H19"/>
      <c r="I19"/>
      <c r="J19"/>
      <c r="K19"/>
      <c r="L19"/>
      <c r="M19" s="3"/>
      <c r="N19" s="6"/>
      <c r="O19" s="42"/>
      <c r="P19" s="3"/>
      <c r="Q19" s="3"/>
      <c r="R19"/>
      <c r="T19" s="12"/>
    </row>
    <row r="20" spans="1:18" s="2" customFormat="1" ht="23.25">
      <c r="A20" s="3"/>
      <c r="B20"/>
      <c r="C20"/>
      <c r="D20"/>
      <c r="E20"/>
      <c r="F20"/>
      <c r="G20"/>
      <c r="H20"/>
      <c r="I20"/>
      <c r="J20"/>
      <c r="K20"/>
      <c r="L20"/>
      <c r="M20" s="3"/>
      <c r="N20" s="6"/>
      <c r="O20" s="42"/>
      <c r="P20" s="3"/>
      <c r="Q20" s="3"/>
      <c r="R20"/>
    </row>
    <row r="21" spans="19:26" ht="23.25">
      <c r="S21" s="1"/>
      <c r="Z21" s="62"/>
    </row>
    <row r="22" ht="23.25">
      <c r="S22" s="1"/>
    </row>
    <row r="23" ht="23.25">
      <c r="S23" s="1"/>
    </row>
    <row r="24" spans="1:19" ht="29.25">
      <c r="A24" s="205" t="s">
        <v>50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1"/>
    </row>
    <row r="25" spans="1:19" ht="29.25">
      <c r="A25" s="183" t="s">
        <v>550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"/>
    </row>
    <row r="26" spans="1:19" ht="23.25">
      <c r="A26" s="186" t="s">
        <v>22</v>
      </c>
      <c r="B26" s="186" t="s">
        <v>0</v>
      </c>
      <c r="C26" s="186" t="s">
        <v>32</v>
      </c>
      <c r="D26" s="186" t="s">
        <v>29</v>
      </c>
      <c r="E26" s="184" t="s">
        <v>17</v>
      </c>
      <c r="F26" s="184"/>
      <c r="G26" s="184"/>
      <c r="H26" s="184"/>
      <c r="I26" s="184"/>
      <c r="J26" s="184"/>
      <c r="K26" s="184"/>
      <c r="L26" s="184"/>
      <c r="M26" s="9" t="s">
        <v>16</v>
      </c>
      <c r="N26" s="186" t="s">
        <v>20</v>
      </c>
      <c r="O26" s="190" t="s">
        <v>21</v>
      </c>
      <c r="P26" s="68"/>
      <c r="Q26" s="68"/>
      <c r="R26" s="186" t="s">
        <v>3</v>
      </c>
      <c r="S26" s="1"/>
    </row>
    <row r="27" spans="1:18" s="1" customFormat="1" ht="23.25">
      <c r="A27" s="186"/>
      <c r="B27" s="186"/>
      <c r="C27" s="186"/>
      <c r="D27" s="186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86"/>
      <c r="O27" s="190"/>
      <c r="P27" s="69" t="s">
        <v>1</v>
      </c>
      <c r="Q27" s="69" t="s">
        <v>2</v>
      </c>
      <c r="R27" s="186"/>
    </row>
    <row r="28" spans="1:18" s="1" customFormat="1" ht="23.25">
      <c r="A28" s="7" t="s">
        <v>26</v>
      </c>
      <c r="B28" s="22" t="s">
        <v>425</v>
      </c>
      <c r="C28" s="22" t="s">
        <v>38</v>
      </c>
      <c r="D28" s="22" t="s">
        <v>31</v>
      </c>
      <c r="E28" s="28">
        <v>17</v>
      </c>
      <c r="F28" s="28">
        <v>12</v>
      </c>
      <c r="G28" s="28">
        <v>8</v>
      </c>
      <c r="H28" s="28">
        <v>28</v>
      </c>
      <c r="I28" s="28">
        <v>36</v>
      </c>
      <c r="J28" s="28">
        <v>101</v>
      </c>
      <c r="K28" s="28">
        <v>85</v>
      </c>
      <c r="L28" s="28">
        <v>231</v>
      </c>
      <c r="M28" s="7">
        <f aca="true" t="shared" si="14" ref="M28:M33">SUM(E28:L28)</f>
        <v>518</v>
      </c>
      <c r="N28" s="8">
        <f aca="true" t="shared" si="15" ref="N28:N33">((4*L28)+(3.5*K28)+(3*J28)+(2.5*I28)+(2*H28)+(1.5*G28)+(F28))/M28</f>
        <v>3.2712355212355213</v>
      </c>
      <c r="O28" s="40">
        <f>SQRT((16*L28+12.25*K28+9*J28+6.25*I28+4*H28+2.25*G28+F28)/M28-(N28^2))</f>
        <v>0.9526850991789999</v>
      </c>
      <c r="P28" s="28">
        <v>4</v>
      </c>
      <c r="Q28" s="28">
        <v>0</v>
      </c>
      <c r="R28" s="137" t="s">
        <v>562</v>
      </c>
    </row>
    <row r="29" spans="1:18" s="1" customFormat="1" ht="23.25">
      <c r="A29" s="11"/>
      <c r="B29" s="22" t="s">
        <v>426</v>
      </c>
      <c r="C29" s="22" t="s">
        <v>38</v>
      </c>
      <c r="D29" s="22" t="s">
        <v>31</v>
      </c>
      <c r="E29" s="28">
        <v>11</v>
      </c>
      <c r="F29" s="28">
        <v>0</v>
      </c>
      <c r="G29" s="28">
        <v>2</v>
      </c>
      <c r="H29" s="28">
        <v>1</v>
      </c>
      <c r="I29" s="28">
        <v>4</v>
      </c>
      <c r="J29" s="28">
        <v>6</v>
      </c>
      <c r="K29" s="28">
        <v>6</v>
      </c>
      <c r="L29" s="28">
        <v>492</v>
      </c>
      <c r="M29" s="7">
        <f t="shared" si="14"/>
        <v>522</v>
      </c>
      <c r="N29" s="8">
        <f t="shared" si="15"/>
        <v>3.8735632183908044</v>
      </c>
      <c r="O29" s="40">
        <f aca="true" t="shared" si="16" ref="O29:O34">SQRT((16*L29+12.25*K29+9*J29+6.25*I29+4*H29+2.25*G29+F29)/M29-(N29^2))</f>
        <v>0.6199974854939031</v>
      </c>
      <c r="P29" s="28">
        <v>0</v>
      </c>
      <c r="Q29" s="28">
        <v>0</v>
      </c>
      <c r="R29" s="137" t="s">
        <v>563</v>
      </c>
    </row>
    <row r="30" spans="1:18" s="1" customFormat="1" ht="21.75" customHeight="1">
      <c r="A30" s="7" t="s">
        <v>27</v>
      </c>
      <c r="B30" s="22" t="s">
        <v>427</v>
      </c>
      <c r="C30" s="22" t="s">
        <v>38</v>
      </c>
      <c r="D30" s="22" t="s">
        <v>31</v>
      </c>
      <c r="E30" s="28">
        <v>14</v>
      </c>
      <c r="F30" s="28">
        <v>16</v>
      </c>
      <c r="G30" s="28">
        <v>15</v>
      </c>
      <c r="H30" s="28">
        <v>22</v>
      </c>
      <c r="I30" s="28">
        <v>52</v>
      </c>
      <c r="J30" s="28">
        <v>71</v>
      </c>
      <c r="K30" s="28">
        <v>76</v>
      </c>
      <c r="L30" s="28">
        <v>166</v>
      </c>
      <c r="M30" s="7">
        <f t="shared" si="14"/>
        <v>432</v>
      </c>
      <c r="N30" s="8">
        <f t="shared" si="15"/>
        <v>3.1377314814814814</v>
      </c>
      <c r="O30" s="40">
        <f t="shared" si="16"/>
        <v>1.0041061264044713</v>
      </c>
      <c r="P30" s="28">
        <v>6</v>
      </c>
      <c r="Q30" s="28">
        <v>0</v>
      </c>
      <c r="R30" s="137" t="s">
        <v>564</v>
      </c>
    </row>
    <row r="31" spans="1:18" s="1" customFormat="1" ht="23.25">
      <c r="A31" s="75"/>
      <c r="B31" s="22" t="s">
        <v>428</v>
      </c>
      <c r="C31" s="22" t="s">
        <v>38</v>
      </c>
      <c r="D31" s="22" t="s">
        <v>31</v>
      </c>
      <c r="E31" s="28">
        <v>23</v>
      </c>
      <c r="F31" s="28">
        <v>12</v>
      </c>
      <c r="G31" s="28">
        <v>14</v>
      </c>
      <c r="H31" s="28">
        <v>33</v>
      </c>
      <c r="I31" s="28">
        <v>43</v>
      </c>
      <c r="J31" s="28">
        <v>91</v>
      </c>
      <c r="K31" s="28">
        <v>95</v>
      </c>
      <c r="L31" s="28">
        <v>121</v>
      </c>
      <c r="M31" s="7">
        <f t="shared" si="14"/>
        <v>432</v>
      </c>
      <c r="N31" s="8">
        <f t="shared" si="15"/>
        <v>3</v>
      </c>
      <c r="O31" s="40">
        <f t="shared" si="16"/>
        <v>1.048588116009826</v>
      </c>
      <c r="P31" s="28">
        <v>6</v>
      </c>
      <c r="Q31" s="28">
        <v>0</v>
      </c>
      <c r="R31" s="137" t="s">
        <v>565</v>
      </c>
    </row>
    <row r="32" spans="1:18" s="1" customFormat="1" ht="23.25">
      <c r="A32" s="7" t="s">
        <v>28</v>
      </c>
      <c r="B32" s="22" t="s">
        <v>429</v>
      </c>
      <c r="C32" s="22" t="s">
        <v>38</v>
      </c>
      <c r="D32" s="22" t="s">
        <v>31</v>
      </c>
      <c r="E32" s="28">
        <v>10</v>
      </c>
      <c r="F32" s="28">
        <v>2</v>
      </c>
      <c r="G32" s="28">
        <v>0</v>
      </c>
      <c r="H32" s="28">
        <v>2</v>
      </c>
      <c r="I32" s="28">
        <v>2</v>
      </c>
      <c r="J32" s="28">
        <v>1</v>
      </c>
      <c r="K32" s="28">
        <v>25</v>
      </c>
      <c r="L32" s="28">
        <v>493</v>
      </c>
      <c r="M32" s="7">
        <f t="shared" si="14"/>
        <v>535</v>
      </c>
      <c r="N32" s="8">
        <f t="shared" si="15"/>
        <v>3.8757009345794393</v>
      </c>
      <c r="O32" s="40">
        <f t="shared" si="16"/>
        <v>0.5951268020849626</v>
      </c>
      <c r="P32" s="28">
        <v>0</v>
      </c>
      <c r="Q32" s="28">
        <v>0</v>
      </c>
      <c r="R32" s="72" t="s">
        <v>566</v>
      </c>
    </row>
    <row r="33" spans="1:18" s="1" customFormat="1" ht="23.25">
      <c r="A33" s="9"/>
      <c r="B33" s="22" t="s">
        <v>430</v>
      </c>
      <c r="C33" s="22" t="s">
        <v>38</v>
      </c>
      <c r="D33" s="22" t="s">
        <v>31</v>
      </c>
      <c r="E33" s="28">
        <v>9</v>
      </c>
      <c r="F33" s="28">
        <v>0</v>
      </c>
      <c r="G33" s="28">
        <v>0</v>
      </c>
      <c r="H33" s="28">
        <v>0</v>
      </c>
      <c r="I33" s="28">
        <v>0</v>
      </c>
      <c r="J33" s="28">
        <v>73</v>
      </c>
      <c r="K33" s="28">
        <v>19</v>
      </c>
      <c r="L33" s="28">
        <v>435</v>
      </c>
      <c r="M33" s="7">
        <f t="shared" si="14"/>
        <v>536</v>
      </c>
      <c r="N33" s="8">
        <f t="shared" si="15"/>
        <v>3.778917910447761</v>
      </c>
      <c r="O33" s="40">
        <f t="shared" si="16"/>
        <v>0.6040160562819358</v>
      </c>
      <c r="P33" s="28">
        <v>0</v>
      </c>
      <c r="Q33" s="28">
        <v>0</v>
      </c>
      <c r="R33" s="72" t="s">
        <v>567</v>
      </c>
    </row>
    <row r="34" spans="1:18" s="1" customFormat="1" ht="23.25">
      <c r="A34" s="188" t="s">
        <v>41</v>
      </c>
      <c r="B34" s="204"/>
      <c r="C34" s="204"/>
      <c r="D34" s="189"/>
      <c r="E34" s="7">
        <f aca="true" t="shared" si="17" ref="E34:L34">SUM(E28:E33)</f>
        <v>84</v>
      </c>
      <c r="F34" s="7">
        <f t="shared" si="17"/>
        <v>42</v>
      </c>
      <c r="G34" s="7">
        <f t="shared" si="17"/>
        <v>39</v>
      </c>
      <c r="H34" s="7">
        <f t="shared" si="17"/>
        <v>86</v>
      </c>
      <c r="I34" s="7">
        <f t="shared" si="17"/>
        <v>137</v>
      </c>
      <c r="J34" s="7">
        <f t="shared" si="17"/>
        <v>343</v>
      </c>
      <c r="K34" s="7">
        <f t="shared" si="17"/>
        <v>306</v>
      </c>
      <c r="L34" s="7">
        <f t="shared" si="17"/>
        <v>1938</v>
      </c>
      <c r="M34" s="15">
        <f>SUM(E34:L34)</f>
        <v>2975</v>
      </c>
      <c r="N34" s="8">
        <f>((4*L34)+(3.5*K34)+(3*J34)+(2.5*I34)+(2*H34)+(1.5*G34)+(F34))/M34</f>
        <v>3.5183193277310925</v>
      </c>
      <c r="O34" s="40">
        <f t="shared" si="16"/>
        <v>0.8882522914825031</v>
      </c>
      <c r="P34" s="7">
        <f>SUM(P28:P33)</f>
        <v>16</v>
      </c>
      <c r="Q34" s="7">
        <f>SUM(Q28:Q33)</f>
        <v>0</v>
      </c>
      <c r="R34" s="34"/>
    </row>
    <row r="35" spans="1:18" s="1" customFormat="1" ht="23.25">
      <c r="A35" s="188" t="s">
        <v>43</v>
      </c>
      <c r="B35" s="204"/>
      <c r="C35" s="204"/>
      <c r="D35" s="189"/>
      <c r="E35" s="8">
        <f aca="true" t="shared" si="18" ref="E35:L35">(E34*100)/$M34</f>
        <v>2.823529411764706</v>
      </c>
      <c r="F35" s="8">
        <f t="shared" si="18"/>
        <v>1.411764705882353</v>
      </c>
      <c r="G35" s="8">
        <f t="shared" si="18"/>
        <v>1.3109243697478992</v>
      </c>
      <c r="H35" s="8">
        <f t="shared" si="18"/>
        <v>2.8907563025210083</v>
      </c>
      <c r="I35" s="8">
        <f t="shared" si="18"/>
        <v>4.605042016806722</v>
      </c>
      <c r="J35" s="8">
        <f t="shared" si="18"/>
        <v>11.529411764705882</v>
      </c>
      <c r="K35" s="8">
        <f t="shared" si="18"/>
        <v>10.285714285714286</v>
      </c>
      <c r="L35" s="8">
        <f t="shared" si="18"/>
        <v>65.14285714285714</v>
      </c>
      <c r="M35" s="8">
        <f>((M34-(P34+Q34))*100)/$M34</f>
        <v>99.46218487394958</v>
      </c>
      <c r="N35" s="14"/>
      <c r="O35" s="36"/>
      <c r="P35" s="8">
        <f>(P34*100)/$M34</f>
        <v>0.5378151260504201</v>
      </c>
      <c r="Q35" s="8">
        <f>(Q34*100)/$M34</f>
        <v>0</v>
      </c>
      <c r="R35" s="11"/>
    </row>
    <row r="36" s="1" customFormat="1" ht="23.25">
      <c r="O36" s="30"/>
    </row>
    <row r="37" s="1" customFormat="1" ht="23.25">
      <c r="O37" s="30"/>
    </row>
    <row r="38" spans="1:18" s="2" customFormat="1" ht="23.25">
      <c r="A38" s="3"/>
      <c r="B38"/>
      <c r="C38"/>
      <c r="D38"/>
      <c r="E38"/>
      <c r="F38"/>
      <c r="G38"/>
      <c r="H38"/>
      <c r="I38"/>
      <c r="J38"/>
      <c r="K38"/>
      <c r="L38"/>
      <c r="M38" s="3"/>
      <c r="N38" s="6"/>
      <c r="O38" s="42"/>
      <c r="P38" s="3"/>
      <c r="Q38" s="3"/>
      <c r="R38"/>
    </row>
    <row r="39" spans="1:18" s="1" customFormat="1" ht="23.25">
      <c r="A39" s="3"/>
      <c r="B39"/>
      <c r="C39"/>
      <c r="D39"/>
      <c r="E39"/>
      <c r="F39"/>
      <c r="G39"/>
      <c r="H39"/>
      <c r="I39"/>
      <c r="J39"/>
      <c r="K39"/>
      <c r="L39"/>
      <c r="M39" s="3"/>
      <c r="N39" s="6"/>
      <c r="O39" s="42"/>
      <c r="P39" s="3"/>
      <c r="Q39" s="3"/>
      <c r="R39"/>
    </row>
    <row r="40" spans="1:18" s="1" customFormat="1" ht="23.25">
      <c r="A40" s="3"/>
      <c r="B40"/>
      <c r="C40"/>
      <c r="D40"/>
      <c r="E40"/>
      <c r="F40"/>
      <c r="G40"/>
      <c r="H40"/>
      <c r="I40"/>
      <c r="J40"/>
      <c r="K40"/>
      <c r="L40"/>
      <c r="M40" s="3"/>
      <c r="N40" s="6"/>
      <c r="O40" s="42"/>
      <c r="P40" s="3"/>
      <c r="Q40" s="3"/>
      <c r="R40"/>
    </row>
    <row r="47" ht="12" customHeight="1"/>
  </sheetData>
  <sheetProtection/>
  <mergeCells count="24">
    <mergeCell ref="A1:R1"/>
    <mergeCell ref="A2:R2"/>
    <mergeCell ref="A26:A27"/>
    <mergeCell ref="B26:B27"/>
    <mergeCell ref="C26:C27"/>
    <mergeCell ref="D26:D27"/>
    <mergeCell ref="E26:L26"/>
    <mergeCell ref="R3:R4"/>
    <mergeCell ref="E3:L3"/>
    <mergeCell ref="N3:N4"/>
    <mergeCell ref="O3:O4"/>
    <mergeCell ref="A3:A4"/>
    <mergeCell ref="B3:B4"/>
    <mergeCell ref="C3:C4"/>
    <mergeCell ref="D3:D4"/>
    <mergeCell ref="A24:R24"/>
    <mergeCell ref="A25:R25"/>
    <mergeCell ref="A34:D34"/>
    <mergeCell ref="A35:D35"/>
    <mergeCell ref="A15:D15"/>
    <mergeCell ref="A16:D16"/>
    <mergeCell ref="R26:R27"/>
    <mergeCell ref="N26:N27"/>
    <mergeCell ref="O26:O27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24">
      <selection activeCell="S110" sqref="S110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4.421875" style="6" bestFit="1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1" max="21" width="10.140625" style="0" bestFit="1" customWidth="1"/>
    <col min="22" max="30" width="6.7109375" style="0" customWidth="1"/>
    <col min="31" max="31" width="9.28125" style="0" bestFit="1" customWidth="1"/>
    <col min="32" max="32" width="6.7109375" style="0" customWidth="1"/>
    <col min="33" max="33" width="10.8515625" style="0" customWidth="1"/>
    <col min="34" max="34" width="6.7109375" style="0" customWidth="1"/>
  </cols>
  <sheetData>
    <row r="1" spans="1:18" s="1" customFormat="1" ht="27" customHeight="1">
      <c r="A1" s="205" t="s">
        <v>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1" customFormat="1" ht="29.25">
      <c r="A2" s="205" t="s">
        <v>549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s="1" customFormat="1" ht="23.25">
      <c r="A3" s="186" t="s">
        <v>22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86" t="s">
        <v>3</v>
      </c>
    </row>
    <row r="4" spans="1:32" s="1" customFormat="1" ht="23.25">
      <c r="A4" s="186"/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86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574</v>
      </c>
      <c r="C5" s="22" t="s">
        <v>575</v>
      </c>
      <c r="D5" s="7" t="s">
        <v>30</v>
      </c>
      <c r="E5" s="7">
        <v>0</v>
      </c>
      <c r="F5" s="7">
        <v>1</v>
      </c>
      <c r="G5" s="7">
        <v>1</v>
      </c>
      <c r="H5" s="7">
        <v>0</v>
      </c>
      <c r="I5" s="7">
        <v>8</v>
      </c>
      <c r="J5" s="7">
        <v>41</v>
      </c>
      <c r="K5" s="7">
        <v>69</v>
      </c>
      <c r="L5" s="7">
        <v>301</v>
      </c>
      <c r="M5" s="7">
        <f aca="true" t="shared" si="0" ref="M5:M10">SUM(E5:L5)</f>
        <v>421</v>
      </c>
      <c r="N5" s="8">
        <f aca="true" t="shared" si="1" ref="N5:N10">((4*L5)+(3.5*K5)+(3*J5)+(2.5*I5)+(2*H5)+(1.5*G5)+(F5))/M5</f>
        <v>3.7790973871733966</v>
      </c>
      <c r="O5" s="40">
        <f aca="true" t="shared" si="2" ref="O5:O10">SQRT((16*L5+12.25*K5+9*J5+6.25*I5+4*H5+2.25*G5+F5)/M5-(N5^2))</f>
        <v>0.41053830893695276</v>
      </c>
      <c r="P5" s="7">
        <v>5</v>
      </c>
      <c r="Q5" s="7">
        <v>0</v>
      </c>
      <c r="R5" s="7" t="s">
        <v>551</v>
      </c>
      <c r="U5" s="1" t="s">
        <v>23</v>
      </c>
      <c r="V5" s="1">
        <f aca="true" t="shared" si="3" ref="V5:AC5">SUM(E5:E6)</f>
        <v>8</v>
      </c>
      <c r="W5" s="1">
        <f t="shared" si="3"/>
        <v>5</v>
      </c>
      <c r="X5" s="1">
        <f t="shared" si="3"/>
        <v>4</v>
      </c>
      <c r="Y5" s="1">
        <f t="shared" si="3"/>
        <v>9</v>
      </c>
      <c r="Z5" s="1">
        <f t="shared" si="3"/>
        <v>14</v>
      </c>
      <c r="AA5" s="1">
        <f t="shared" si="3"/>
        <v>67</v>
      </c>
      <c r="AB5" s="1">
        <f t="shared" si="3"/>
        <v>169</v>
      </c>
      <c r="AC5" s="1">
        <f t="shared" si="3"/>
        <v>699</v>
      </c>
      <c r="AD5" s="1">
        <f aca="true" t="shared" si="4" ref="AD5:AD10">SUM(V5:AC5)</f>
        <v>975</v>
      </c>
      <c r="AE5" s="1">
        <f>SUM(P5:P6)</f>
        <v>6</v>
      </c>
      <c r="AF5" s="1">
        <f>SUM(Q5:Q6)</f>
        <v>0</v>
      </c>
      <c r="AG5" s="5">
        <f>((4*AC5)+(3.5*AB5)+(3*AA5)+(2.5*Z5)+(2*Y5)+(1.5*X5)+(W5))/AD5</f>
        <v>3.746153846153846</v>
      </c>
    </row>
    <row r="6" spans="1:33" s="1" customFormat="1" ht="21.75" customHeight="1">
      <c r="A6" s="9"/>
      <c r="B6" s="22" t="s">
        <v>576</v>
      </c>
      <c r="C6" s="22" t="s">
        <v>365</v>
      </c>
      <c r="D6" s="7" t="s">
        <v>31</v>
      </c>
      <c r="E6" s="7">
        <v>8</v>
      </c>
      <c r="F6" s="7">
        <v>4</v>
      </c>
      <c r="G6" s="7">
        <v>3</v>
      </c>
      <c r="H6" s="7">
        <v>9</v>
      </c>
      <c r="I6" s="7">
        <v>6</v>
      </c>
      <c r="J6" s="7">
        <v>26</v>
      </c>
      <c r="K6" s="7">
        <v>100</v>
      </c>
      <c r="L6" s="7">
        <v>398</v>
      </c>
      <c r="M6" s="7">
        <f t="shared" si="0"/>
        <v>554</v>
      </c>
      <c r="N6" s="8">
        <f t="shared" si="1"/>
        <v>3.7211191335740073</v>
      </c>
      <c r="O6" s="40">
        <f t="shared" si="2"/>
        <v>0.6584125232626886</v>
      </c>
      <c r="P6" s="7">
        <v>1</v>
      </c>
      <c r="Q6" s="7">
        <v>0</v>
      </c>
      <c r="R6" s="7" t="s">
        <v>552</v>
      </c>
      <c r="U6" s="1" t="s">
        <v>24</v>
      </c>
      <c r="V6" s="1">
        <f>SUM(E7:E16)</f>
        <v>22</v>
      </c>
      <c r="W6" s="1">
        <f aca="true" t="shared" si="5" ref="W6:AC6">SUM(F7:F16)</f>
        <v>63</v>
      </c>
      <c r="X6" s="1">
        <f t="shared" si="5"/>
        <v>52</v>
      </c>
      <c r="Y6" s="1">
        <f t="shared" si="5"/>
        <v>66</v>
      </c>
      <c r="Z6" s="1">
        <f t="shared" si="5"/>
        <v>75</v>
      </c>
      <c r="AA6" s="1">
        <f t="shared" si="5"/>
        <v>136</v>
      </c>
      <c r="AB6" s="1">
        <f t="shared" si="5"/>
        <v>263</v>
      </c>
      <c r="AC6" s="1">
        <f t="shared" si="5"/>
        <v>1809</v>
      </c>
      <c r="AD6" s="1">
        <f t="shared" si="4"/>
        <v>2486</v>
      </c>
      <c r="AE6" s="112">
        <f>SUM(P7:P16)</f>
        <v>32</v>
      </c>
      <c r="AF6" s="112">
        <f>SUM(Q7:Q16)</f>
        <v>3</v>
      </c>
      <c r="AG6" s="5">
        <f aca="true" t="shared" si="6" ref="AG6:AG14">((4*AC6)+(3.5*AB6)+(3*AA6)+(2.5*Z6)+(2*Y6)+(1.5*X6)+(W6))/AD6</f>
        <v>3.6303298471440066</v>
      </c>
    </row>
    <row r="7" spans="1:33" s="1" customFormat="1" ht="21.75" customHeight="1">
      <c r="A7" s="7" t="s">
        <v>24</v>
      </c>
      <c r="B7" s="7" t="s">
        <v>139</v>
      </c>
      <c r="C7" s="22" t="s">
        <v>143</v>
      </c>
      <c r="D7" s="7" t="s">
        <v>30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</v>
      </c>
      <c r="L7" s="7">
        <v>125</v>
      </c>
      <c r="M7" s="7">
        <f t="shared" si="0"/>
        <v>128</v>
      </c>
      <c r="N7" s="8">
        <f t="shared" si="1"/>
        <v>3.98828125</v>
      </c>
      <c r="O7" s="40">
        <f t="shared" si="2"/>
        <v>0.07564420598061361</v>
      </c>
      <c r="P7" s="7">
        <v>5</v>
      </c>
      <c r="Q7" s="7">
        <v>0</v>
      </c>
      <c r="R7" s="7" t="s">
        <v>555</v>
      </c>
      <c r="U7" s="1" t="s">
        <v>25</v>
      </c>
      <c r="V7" s="1">
        <f>SUM(E28:E39)</f>
        <v>41</v>
      </c>
      <c r="W7" s="1">
        <f aca="true" t="shared" si="7" ref="W7:AB7">SUM(F28:F39)</f>
        <v>42</v>
      </c>
      <c r="X7" s="1">
        <f t="shared" si="7"/>
        <v>45</v>
      </c>
      <c r="Y7" s="1">
        <f t="shared" si="7"/>
        <v>69</v>
      </c>
      <c r="Z7" s="1">
        <f t="shared" si="7"/>
        <v>82</v>
      </c>
      <c r="AA7" s="1">
        <f t="shared" si="7"/>
        <v>191</v>
      </c>
      <c r="AB7" s="1">
        <f t="shared" si="7"/>
        <v>281</v>
      </c>
      <c r="AC7" s="1">
        <f>SUM(V7:AB7)</f>
        <v>751</v>
      </c>
      <c r="AD7" s="1">
        <f t="shared" si="4"/>
        <v>1502</v>
      </c>
      <c r="AE7" s="112">
        <f>SUM(P28:P39)</f>
        <v>4</v>
      </c>
      <c r="AF7" s="112">
        <f>SUM(Q28:Q39)</f>
        <v>0</v>
      </c>
      <c r="AG7" s="5">
        <f t="shared" si="6"/>
        <v>3.3375499334221037</v>
      </c>
    </row>
    <row r="8" spans="1:33" s="1" customFormat="1" ht="21.75" customHeight="1">
      <c r="A8" s="9"/>
      <c r="B8" s="7" t="s">
        <v>141</v>
      </c>
      <c r="C8" s="22" t="s">
        <v>144</v>
      </c>
      <c r="D8" s="7" t="s">
        <v>30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64</v>
      </c>
      <c r="L8" s="7">
        <v>65</v>
      </c>
      <c r="M8" s="7">
        <f t="shared" si="0"/>
        <v>132</v>
      </c>
      <c r="N8" s="8">
        <f t="shared" si="1"/>
        <v>3.696969696969697</v>
      </c>
      <c r="O8" s="40">
        <f t="shared" si="2"/>
        <v>0.4757672263062922</v>
      </c>
      <c r="P8" s="7">
        <v>2</v>
      </c>
      <c r="Q8" s="7">
        <v>0</v>
      </c>
      <c r="R8" s="7" t="s">
        <v>554</v>
      </c>
      <c r="U8" s="1" t="s">
        <v>26</v>
      </c>
      <c r="V8" s="1">
        <f aca="true" t="shared" si="8" ref="V8:AC8">SUM(E52:E53)</f>
        <v>9</v>
      </c>
      <c r="W8" s="1">
        <f t="shared" si="8"/>
        <v>8</v>
      </c>
      <c r="X8" s="1">
        <f t="shared" si="8"/>
        <v>5</v>
      </c>
      <c r="Y8" s="1">
        <f t="shared" si="8"/>
        <v>22</v>
      </c>
      <c r="Z8" s="1">
        <f t="shared" si="8"/>
        <v>31</v>
      </c>
      <c r="AA8" s="1">
        <f t="shared" si="8"/>
        <v>54</v>
      </c>
      <c r="AB8" s="1">
        <f t="shared" si="8"/>
        <v>63</v>
      </c>
      <c r="AC8" s="1">
        <f t="shared" si="8"/>
        <v>772</v>
      </c>
      <c r="AD8" s="1">
        <f t="shared" si="4"/>
        <v>964</v>
      </c>
      <c r="AE8" s="1">
        <f>SUM(P52:P53)</f>
        <v>21</v>
      </c>
      <c r="AF8" s="1">
        <f>SUM(Q52:Q53)</f>
        <v>0</v>
      </c>
      <c r="AG8" s="5">
        <f t="shared" si="6"/>
        <v>3.742219917012448</v>
      </c>
    </row>
    <row r="9" spans="1:33" s="1" customFormat="1" ht="21.75" customHeight="1">
      <c r="A9" s="10"/>
      <c r="B9" s="7" t="s">
        <v>380</v>
      </c>
      <c r="C9" s="149" t="s">
        <v>381</v>
      </c>
      <c r="D9" s="7" t="s">
        <v>30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9</v>
      </c>
      <c r="L9" s="7">
        <v>48</v>
      </c>
      <c r="M9" s="7">
        <f t="shared" si="0"/>
        <v>58</v>
      </c>
      <c r="N9" s="8">
        <f t="shared" si="1"/>
        <v>3.9051724137931036</v>
      </c>
      <c r="O9" s="40">
        <f t="shared" si="2"/>
        <v>0.21689216595532543</v>
      </c>
      <c r="P9" s="7">
        <v>0</v>
      </c>
      <c r="Q9" s="7">
        <v>0</v>
      </c>
      <c r="R9" s="7" t="s">
        <v>554</v>
      </c>
      <c r="U9" s="1" t="s">
        <v>27</v>
      </c>
      <c r="V9" s="1">
        <f aca="true" t="shared" si="9" ref="V9:AC9">SUM(E54:E59)</f>
        <v>43</v>
      </c>
      <c r="W9" s="1">
        <f t="shared" si="9"/>
        <v>26</v>
      </c>
      <c r="X9" s="1">
        <f t="shared" si="9"/>
        <v>26</v>
      </c>
      <c r="Y9" s="1">
        <f t="shared" si="9"/>
        <v>46</v>
      </c>
      <c r="Z9" s="1">
        <f t="shared" si="9"/>
        <v>71</v>
      </c>
      <c r="AA9" s="1">
        <f t="shared" si="9"/>
        <v>104</v>
      </c>
      <c r="AB9" s="1">
        <f t="shared" si="9"/>
        <v>158</v>
      </c>
      <c r="AC9" s="1">
        <f t="shared" si="9"/>
        <v>1216</v>
      </c>
      <c r="AD9" s="1">
        <f t="shared" si="4"/>
        <v>1690</v>
      </c>
      <c r="AE9" s="1">
        <f>SUM(P54:P59)</f>
        <v>14</v>
      </c>
      <c r="AF9" s="1">
        <f>SUM(Q54:Q59)</f>
        <v>0</v>
      </c>
      <c r="AG9" s="5">
        <f t="shared" si="6"/>
        <v>3.587869822485207</v>
      </c>
    </row>
    <row r="10" spans="1:33" s="1" customFormat="1" ht="21.75" customHeight="1">
      <c r="A10" s="10"/>
      <c r="B10" s="7" t="s">
        <v>140</v>
      </c>
      <c r="C10" s="22" t="s">
        <v>220</v>
      </c>
      <c r="D10" s="7" t="s">
        <v>31</v>
      </c>
      <c r="E10" s="7">
        <v>3</v>
      </c>
      <c r="F10" s="7">
        <v>23</v>
      </c>
      <c r="G10" s="7">
        <v>13</v>
      </c>
      <c r="H10" s="7">
        <v>22</v>
      </c>
      <c r="I10" s="7">
        <v>18</v>
      </c>
      <c r="J10" s="7">
        <v>21</v>
      </c>
      <c r="K10" s="7">
        <v>31</v>
      </c>
      <c r="L10" s="7">
        <v>372</v>
      </c>
      <c r="M10" s="7">
        <f t="shared" si="0"/>
        <v>503</v>
      </c>
      <c r="N10" s="8">
        <f t="shared" si="1"/>
        <v>3.5606361829025843</v>
      </c>
      <c r="O10" s="40">
        <f t="shared" si="2"/>
        <v>0.8877346204272493</v>
      </c>
      <c r="P10" s="7">
        <v>2</v>
      </c>
      <c r="Q10" s="7">
        <v>0</v>
      </c>
      <c r="R10" s="7" t="s">
        <v>555</v>
      </c>
      <c r="U10" s="1" t="s">
        <v>28</v>
      </c>
      <c r="V10" s="1">
        <f aca="true" t="shared" si="10" ref="V10:AC10">SUM(E60:E64)</f>
        <v>66</v>
      </c>
      <c r="W10" s="1">
        <f t="shared" si="10"/>
        <v>45</v>
      </c>
      <c r="X10" s="1">
        <f t="shared" si="10"/>
        <v>44</v>
      </c>
      <c r="Y10" s="1">
        <f t="shared" si="10"/>
        <v>60</v>
      </c>
      <c r="Z10" s="1">
        <f t="shared" si="10"/>
        <v>80</v>
      </c>
      <c r="AA10" s="1">
        <f t="shared" si="10"/>
        <v>134</v>
      </c>
      <c r="AB10" s="1">
        <f t="shared" si="10"/>
        <v>276</v>
      </c>
      <c r="AC10" s="1">
        <f t="shared" si="10"/>
        <v>767</v>
      </c>
      <c r="AD10" s="1">
        <f t="shared" si="4"/>
        <v>1472</v>
      </c>
      <c r="AE10" s="1">
        <f>SUM(P60:P64)</f>
        <v>3</v>
      </c>
      <c r="AF10" s="1">
        <f>SUM(Q60:Q64)</f>
        <v>0</v>
      </c>
      <c r="AG10" s="5">
        <f t="shared" si="6"/>
        <v>3.3063858695652173</v>
      </c>
    </row>
    <row r="11" spans="1:32" s="1" customFormat="1" ht="21.75" customHeight="1">
      <c r="A11" s="10"/>
      <c r="B11" s="7" t="s">
        <v>142</v>
      </c>
      <c r="C11" s="22" t="s">
        <v>221</v>
      </c>
      <c r="D11" s="7" t="s">
        <v>31</v>
      </c>
      <c r="E11" s="7">
        <v>8</v>
      </c>
      <c r="F11" s="7">
        <v>29</v>
      </c>
      <c r="G11" s="7">
        <v>31</v>
      </c>
      <c r="H11" s="7">
        <v>23</v>
      </c>
      <c r="I11" s="7">
        <v>33</v>
      </c>
      <c r="J11" s="7">
        <v>45</v>
      </c>
      <c r="K11" s="7">
        <v>46</v>
      </c>
      <c r="L11" s="7">
        <v>280</v>
      </c>
      <c r="M11" s="7">
        <f aca="true" t="shared" si="11" ref="M11:M16">SUM(E11:L11)</f>
        <v>495</v>
      </c>
      <c r="N11" s="8">
        <f aca="true" t="shared" si="12" ref="N11:N16">((4*L11)+(3.5*K11)+(3*J11)+(2.5*I11)+(2*H11)+(1.5*G11)+(F11))/M11</f>
        <v>3.272727272727273</v>
      </c>
      <c r="O11" s="40">
        <f aca="true" t="shared" si="13" ref="O11:O16">SQRT((16*L11+12.25*K11+9*J11+6.25*I11+4*H11+2.25*G11+F11)/M11-(N11^2))</f>
        <v>1.04802056632397</v>
      </c>
      <c r="P11" s="7">
        <v>11</v>
      </c>
      <c r="Q11" s="7">
        <v>0</v>
      </c>
      <c r="R11" s="7" t="s">
        <v>554</v>
      </c>
      <c r="AE11" s="1" t="s">
        <v>18</v>
      </c>
      <c r="AF11" s="1" t="s">
        <v>18</v>
      </c>
    </row>
    <row r="12" spans="1:33" s="1" customFormat="1" ht="21.75" customHeight="1">
      <c r="A12" s="10"/>
      <c r="B12" s="7" t="s">
        <v>382</v>
      </c>
      <c r="C12" s="22" t="s">
        <v>365</v>
      </c>
      <c r="D12" s="7" t="s">
        <v>31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5</v>
      </c>
      <c r="L12" s="7">
        <v>53</v>
      </c>
      <c r="M12" s="7">
        <f t="shared" si="11"/>
        <v>58</v>
      </c>
      <c r="N12" s="8">
        <f t="shared" si="12"/>
        <v>3.956896551724138</v>
      </c>
      <c r="O12" s="40">
        <f t="shared" si="13"/>
        <v>0.14033466031120548</v>
      </c>
      <c r="P12" s="7">
        <v>0</v>
      </c>
      <c r="Q12" s="7">
        <v>0</v>
      </c>
      <c r="R12" s="7" t="s">
        <v>554</v>
      </c>
      <c r="U12" s="1" t="s">
        <v>62</v>
      </c>
      <c r="V12" s="2">
        <f>SUM(V5:V7)</f>
        <v>71</v>
      </c>
      <c r="W12" s="2">
        <f aca="true" t="shared" si="14" ref="W12:AC12">SUM(W5:W7)</f>
        <v>110</v>
      </c>
      <c r="X12" s="2">
        <f t="shared" si="14"/>
        <v>101</v>
      </c>
      <c r="Y12" s="2">
        <f t="shared" si="14"/>
        <v>144</v>
      </c>
      <c r="Z12" s="2">
        <f t="shared" si="14"/>
        <v>171</v>
      </c>
      <c r="AA12" s="2">
        <f t="shared" si="14"/>
        <v>394</v>
      </c>
      <c r="AB12" s="2">
        <f t="shared" si="14"/>
        <v>713</v>
      </c>
      <c r="AC12" s="2">
        <f t="shared" si="14"/>
        <v>3259</v>
      </c>
      <c r="AD12" s="2">
        <f>SUM(AD5:AD7)</f>
        <v>4963</v>
      </c>
      <c r="AE12" s="1">
        <f>SUM(AE5:AE7)</f>
        <v>42</v>
      </c>
      <c r="AF12" s="1">
        <f>SUM(AF5:AF7)</f>
        <v>3</v>
      </c>
      <c r="AG12" s="5">
        <f t="shared" si="6"/>
        <v>3.564477130767681</v>
      </c>
    </row>
    <row r="13" spans="1:33" s="1" customFormat="1" ht="21.75" customHeight="1">
      <c r="A13" s="10"/>
      <c r="B13" s="7" t="s">
        <v>375</v>
      </c>
      <c r="C13" s="131" t="s">
        <v>376</v>
      </c>
      <c r="D13" s="7" t="s">
        <v>31</v>
      </c>
      <c r="E13" s="7">
        <v>0</v>
      </c>
      <c r="F13" s="7">
        <v>0</v>
      </c>
      <c r="G13" s="7">
        <v>0</v>
      </c>
      <c r="H13" s="7">
        <v>5</v>
      </c>
      <c r="I13" s="7">
        <v>0</v>
      </c>
      <c r="J13" s="7">
        <v>2</v>
      </c>
      <c r="K13" s="7">
        <v>6</v>
      </c>
      <c r="L13" s="7">
        <v>43</v>
      </c>
      <c r="M13" s="7">
        <f t="shared" si="11"/>
        <v>56</v>
      </c>
      <c r="N13" s="8">
        <f t="shared" si="12"/>
        <v>3.732142857142857</v>
      </c>
      <c r="O13" s="40">
        <f t="shared" si="13"/>
        <v>0.5898265916040615</v>
      </c>
      <c r="P13" s="7">
        <v>2</v>
      </c>
      <c r="Q13" s="7">
        <v>0</v>
      </c>
      <c r="R13" s="7" t="s">
        <v>555</v>
      </c>
      <c r="U13" s="1" t="s">
        <v>63</v>
      </c>
      <c r="V13" s="2">
        <f>SUM(V8:V10)</f>
        <v>118</v>
      </c>
      <c r="W13" s="2">
        <f aca="true" t="shared" si="15" ref="W13:AC13">SUM(W8:W10)</f>
        <v>79</v>
      </c>
      <c r="X13" s="2">
        <f t="shared" si="15"/>
        <v>75</v>
      </c>
      <c r="Y13" s="2">
        <f t="shared" si="15"/>
        <v>128</v>
      </c>
      <c r="Z13" s="2">
        <f t="shared" si="15"/>
        <v>182</v>
      </c>
      <c r="AA13" s="2">
        <f t="shared" si="15"/>
        <v>292</v>
      </c>
      <c r="AB13" s="2">
        <f t="shared" si="15"/>
        <v>497</v>
      </c>
      <c r="AC13" s="2">
        <f t="shared" si="15"/>
        <v>2755</v>
      </c>
      <c r="AD13" s="2">
        <f>SUM(AD6:AD8)</f>
        <v>4952</v>
      </c>
      <c r="AE13" s="1">
        <f>SUM(AE8:AE10)</f>
        <v>38</v>
      </c>
      <c r="AF13" s="1">
        <f>SUM(AF8:AF10)</f>
        <v>0</v>
      </c>
      <c r="AG13" s="5">
        <f t="shared" si="6"/>
        <v>2.9357835218093697</v>
      </c>
    </row>
    <row r="14" spans="1:33" s="1" customFormat="1" ht="21.75" customHeight="1">
      <c r="A14" s="10"/>
      <c r="B14" s="7" t="s">
        <v>377</v>
      </c>
      <c r="C14" s="22" t="s">
        <v>378</v>
      </c>
      <c r="D14" s="7" t="s">
        <v>31</v>
      </c>
      <c r="E14" s="7">
        <v>0</v>
      </c>
      <c r="F14" s="7">
        <v>0</v>
      </c>
      <c r="G14" s="7">
        <v>0</v>
      </c>
      <c r="H14" s="7">
        <v>5</v>
      </c>
      <c r="I14" s="7">
        <v>0</v>
      </c>
      <c r="J14" s="7">
        <v>2</v>
      </c>
      <c r="K14" s="7">
        <v>6</v>
      </c>
      <c r="L14" s="7">
        <v>43</v>
      </c>
      <c r="M14" s="7">
        <f t="shared" si="11"/>
        <v>56</v>
      </c>
      <c r="N14" s="8">
        <f t="shared" si="12"/>
        <v>3.732142857142857</v>
      </c>
      <c r="O14" s="40">
        <f t="shared" si="13"/>
        <v>0.5898265916040615</v>
      </c>
      <c r="P14" s="7">
        <v>2</v>
      </c>
      <c r="Q14" s="7">
        <v>0</v>
      </c>
      <c r="R14" s="7" t="s">
        <v>555</v>
      </c>
      <c r="U14" s="1" t="s">
        <v>409</v>
      </c>
      <c r="V14" s="2">
        <f>SUM(V5:V10)</f>
        <v>189</v>
      </c>
      <c r="W14" s="2">
        <f aca="true" t="shared" si="16" ref="W14:AF14">SUM(W5:W10)</f>
        <v>189</v>
      </c>
      <c r="X14" s="2">
        <f t="shared" si="16"/>
        <v>176</v>
      </c>
      <c r="Y14" s="2">
        <f t="shared" si="16"/>
        <v>272</v>
      </c>
      <c r="Z14" s="2">
        <f t="shared" si="16"/>
        <v>353</v>
      </c>
      <c r="AA14" s="2">
        <f t="shared" si="16"/>
        <v>686</v>
      </c>
      <c r="AB14" s="2">
        <f t="shared" si="16"/>
        <v>1210</v>
      </c>
      <c r="AC14" s="2">
        <f t="shared" si="16"/>
        <v>6014</v>
      </c>
      <c r="AD14" s="2">
        <f t="shared" si="16"/>
        <v>9089</v>
      </c>
      <c r="AE14" s="2">
        <f t="shared" si="16"/>
        <v>80</v>
      </c>
      <c r="AF14" s="2">
        <f t="shared" si="16"/>
        <v>3</v>
      </c>
      <c r="AG14" s="5">
        <f t="shared" si="6"/>
        <v>3.545879634723292</v>
      </c>
    </row>
    <row r="15" spans="1:18" s="1" customFormat="1" ht="22.5" customHeight="1">
      <c r="A15" s="10"/>
      <c r="B15" s="7" t="s">
        <v>379</v>
      </c>
      <c r="C15" s="22" t="s">
        <v>364</v>
      </c>
      <c r="D15" s="7" t="s">
        <v>30</v>
      </c>
      <c r="E15" s="7">
        <v>6</v>
      </c>
      <c r="F15" s="7">
        <v>6</v>
      </c>
      <c r="G15" s="7">
        <v>7</v>
      </c>
      <c r="H15" s="7">
        <v>7</v>
      </c>
      <c r="I15" s="7">
        <v>20</v>
      </c>
      <c r="J15" s="7">
        <v>51</v>
      </c>
      <c r="K15" s="7">
        <v>79</v>
      </c>
      <c r="L15" s="7">
        <v>329</v>
      </c>
      <c r="M15" s="7">
        <f t="shared" si="11"/>
        <v>505</v>
      </c>
      <c r="N15" s="8">
        <f t="shared" si="12"/>
        <v>3.615841584158416</v>
      </c>
      <c r="O15" s="40">
        <f t="shared" si="13"/>
        <v>0.7216225767125447</v>
      </c>
      <c r="P15" s="7">
        <v>0</v>
      </c>
      <c r="Q15" s="7">
        <v>0</v>
      </c>
      <c r="R15" s="7" t="s">
        <v>555</v>
      </c>
    </row>
    <row r="16" spans="1:18" s="1" customFormat="1" ht="22.5" customHeight="1">
      <c r="A16" s="11"/>
      <c r="B16" s="7" t="s">
        <v>466</v>
      </c>
      <c r="C16" s="22" t="s">
        <v>467</v>
      </c>
      <c r="D16" s="7" t="s">
        <v>30</v>
      </c>
      <c r="E16" s="7">
        <v>4</v>
      </c>
      <c r="F16" s="7">
        <v>4</v>
      </c>
      <c r="G16" s="7">
        <v>1</v>
      </c>
      <c r="H16" s="7">
        <v>4</v>
      </c>
      <c r="I16" s="7">
        <v>4</v>
      </c>
      <c r="J16" s="7">
        <v>13</v>
      </c>
      <c r="K16" s="7">
        <v>14</v>
      </c>
      <c r="L16" s="7">
        <v>451</v>
      </c>
      <c r="M16" s="7">
        <f t="shared" si="11"/>
        <v>495</v>
      </c>
      <c r="N16" s="8">
        <f t="shared" si="12"/>
        <v>3.8696969696969696</v>
      </c>
      <c r="O16" s="40">
        <f t="shared" si="13"/>
        <v>0.5305713606845884</v>
      </c>
      <c r="P16" s="7">
        <v>8</v>
      </c>
      <c r="Q16" s="7">
        <v>3</v>
      </c>
      <c r="R16" s="7" t="s">
        <v>554</v>
      </c>
    </row>
    <row r="17" spans="1:18" s="1" customFormat="1" ht="22.5" customHeight="1">
      <c r="A17" s="12"/>
      <c r="B17" s="12"/>
      <c r="C17" s="4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37"/>
      <c r="P17" s="12"/>
      <c r="Q17" s="12"/>
      <c r="R17" s="12"/>
    </row>
    <row r="18" spans="1:18" s="1" customFormat="1" ht="22.5" customHeight="1">
      <c r="A18" s="12"/>
      <c r="B18" s="12"/>
      <c r="C18" s="4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37"/>
      <c r="P18" s="12"/>
      <c r="Q18" s="12"/>
      <c r="R18" s="12"/>
    </row>
    <row r="19" spans="1:18" s="1" customFormat="1" ht="22.5" customHeight="1">
      <c r="A19" s="12"/>
      <c r="B19" s="12"/>
      <c r="C19" s="4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7"/>
      <c r="P19" s="12"/>
      <c r="Q19" s="12"/>
      <c r="R19" s="12"/>
    </row>
    <row r="20" spans="1:18" s="1" customFormat="1" ht="22.5" customHeight="1">
      <c r="A20" s="12"/>
      <c r="B20" s="12"/>
      <c r="C20" s="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7"/>
      <c r="P20" s="12"/>
      <c r="Q20" s="12"/>
      <c r="R20" s="12"/>
    </row>
    <row r="21" spans="1:18" s="1" customFormat="1" ht="22.5" customHeight="1">
      <c r="A21" s="12"/>
      <c r="B21" s="12"/>
      <c r="C21" s="4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</row>
    <row r="22" spans="1:18" s="1" customFormat="1" ht="22.5" customHeight="1">
      <c r="A22" s="12"/>
      <c r="B22" s="12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7"/>
      <c r="P22" s="12"/>
      <c r="Q22" s="12"/>
      <c r="R22" s="12"/>
    </row>
    <row r="23" spans="1:18" s="1" customFormat="1" ht="22.5" customHeight="1">
      <c r="A23" s="12"/>
      <c r="B23" s="12"/>
      <c r="C23" s="4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7"/>
      <c r="P23" s="12"/>
      <c r="Q23" s="12"/>
      <c r="R23" s="12"/>
    </row>
    <row r="24" spans="1:18" s="1" customFormat="1" ht="22.5" customHeight="1">
      <c r="A24" s="209" t="s">
        <v>51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s="1" customFormat="1" ht="22.5" customHeight="1">
      <c r="A25" s="210" t="s">
        <v>549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1:18" s="1" customFormat="1" ht="22.5" customHeight="1">
      <c r="A26" s="186" t="s">
        <v>22</v>
      </c>
      <c r="B26" s="186" t="s">
        <v>0</v>
      </c>
      <c r="C26" s="186" t="s">
        <v>32</v>
      </c>
      <c r="D26" s="186" t="s">
        <v>29</v>
      </c>
      <c r="E26" s="184" t="s">
        <v>17</v>
      </c>
      <c r="F26" s="184"/>
      <c r="G26" s="184"/>
      <c r="H26" s="184"/>
      <c r="I26" s="184"/>
      <c r="J26" s="184"/>
      <c r="K26" s="184"/>
      <c r="L26" s="184"/>
      <c r="M26" s="9" t="s">
        <v>16</v>
      </c>
      <c r="N26" s="186" t="s">
        <v>20</v>
      </c>
      <c r="O26" s="190" t="s">
        <v>21</v>
      </c>
      <c r="P26" s="68"/>
      <c r="Q26" s="68"/>
      <c r="R26" s="186" t="s">
        <v>3</v>
      </c>
    </row>
    <row r="27" spans="1:18" s="1" customFormat="1" ht="22.5" customHeight="1">
      <c r="A27" s="186"/>
      <c r="B27" s="186"/>
      <c r="C27" s="186"/>
      <c r="D27" s="186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86"/>
      <c r="O27" s="190"/>
      <c r="P27" s="69" t="s">
        <v>1</v>
      </c>
      <c r="Q27" s="69" t="s">
        <v>2</v>
      </c>
      <c r="R27" s="186"/>
    </row>
    <row r="28" spans="1:18" s="1" customFormat="1" ht="23.25">
      <c r="A28" s="7" t="s">
        <v>25</v>
      </c>
      <c r="B28" s="7" t="s">
        <v>612</v>
      </c>
      <c r="C28" s="22" t="s">
        <v>613</v>
      </c>
      <c r="D28" s="7" t="s">
        <v>30</v>
      </c>
      <c r="E28" s="7">
        <v>0</v>
      </c>
      <c r="F28" s="7">
        <v>0</v>
      </c>
      <c r="G28" s="7">
        <v>3</v>
      </c>
      <c r="H28" s="7">
        <v>5</v>
      </c>
      <c r="I28" s="7">
        <v>5</v>
      </c>
      <c r="J28" s="7">
        <v>7</v>
      </c>
      <c r="K28" s="7">
        <v>10</v>
      </c>
      <c r="L28" s="7">
        <v>13</v>
      </c>
      <c r="M28" s="7">
        <f aca="true" t="shared" si="17" ref="M28:M37">SUM(E28:L28)</f>
        <v>43</v>
      </c>
      <c r="N28" s="8">
        <f aca="true" t="shared" si="18" ref="N28:N37">((4*L28)+(3.5*K28)+(3*J28)+(2.5*I28)+(2*H28)+(1.5*G28)+(F28))/M28</f>
        <v>3.13953488372093</v>
      </c>
      <c r="O28" s="40">
        <f aca="true" t="shared" si="19" ref="O28:O37">SQRT((16*L28+12.25*K28+9*J28+6.25*I28+4*H28+2.25*G28+F28)/M28-(N28^2))</f>
        <v>0.8020727609758397</v>
      </c>
      <c r="P28" s="7">
        <v>0</v>
      </c>
      <c r="Q28" s="7">
        <v>0</v>
      </c>
      <c r="R28" s="7" t="s">
        <v>557</v>
      </c>
    </row>
    <row r="29" spans="1:18" s="1" customFormat="1" ht="23.25">
      <c r="A29" s="10"/>
      <c r="B29" s="7" t="s">
        <v>614</v>
      </c>
      <c r="C29" s="22" t="s">
        <v>615</v>
      </c>
      <c r="D29" s="7" t="s">
        <v>30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42</v>
      </c>
      <c r="M29" s="7">
        <f t="shared" si="17"/>
        <v>44</v>
      </c>
      <c r="N29" s="8">
        <f t="shared" si="18"/>
        <v>3.909090909090909</v>
      </c>
      <c r="O29" s="40">
        <f t="shared" si="19"/>
        <v>0.4679831882266814</v>
      </c>
      <c r="P29" s="7">
        <v>0</v>
      </c>
      <c r="Q29" s="7">
        <v>0</v>
      </c>
      <c r="R29" s="7" t="s">
        <v>557</v>
      </c>
    </row>
    <row r="30" spans="1:18" s="1" customFormat="1" ht="23.25">
      <c r="A30" s="10"/>
      <c r="B30" s="7" t="s">
        <v>468</v>
      </c>
      <c r="C30" s="149" t="s">
        <v>469</v>
      </c>
      <c r="D30" s="7" t="s">
        <v>30</v>
      </c>
      <c r="E30" s="7">
        <v>3</v>
      </c>
      <c r="F30" s="7">
        <v>0</v>
      </c>
      <c r="G30" s="7">
        <v>5</v>
      </c>
      <c r="H30" s="7">
        <v>6</v>
      </c>
      <c r="I30" s="7">
        <v>5</v>
      </c>
      <c r="J30" s="7">
        <v>10</v>
      </c>
      <c r="K30" s="7">
        <v>20</v>
      </c>
      <c r="L30" s="7">
        <v>80</v>
      </c>
      <c r="M30" s="7">
        <f t="shared" si="17"/>
        <v>129</v>
      </c>
      <c r="N30" s="8">
        <f t="shared" si="18"/>
        <v>3.503875968992248</v>
      </c>
      <c r="O30" s="40">
        <f t="shared" si="19"/>
        <v>0.8704808526606811</v>
      </c>
      <c r="P30" s="7">
        <v>0</v>
      </c>
      <c r="Q30" s="7">
        <v>0</v>
      </c>
      <c r="R30" s="7" t="s">
        <v>556</v>
      </c>
    </row>
    <row r="31" spans="1:18" s="1" customFormat="1" ht="23.25">
      <c r="A31" s="10"/>
      <c r="B31" s="7" t="s">
        <v>471</v>
      </c>
      <c r="C31" s="22" t="s">
        <v>472</v>
      </c>
      <c r="D31" s="7" t="s">
        <v>30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12</v>
      </c>
      <c r="L31" s="7">
        <v>26</v>
      </c>
      <c r="M31" s="7">
        <f t="shared" si="17"/>
        <v>42</v>
      </c>
      <c r="N31" s="8">
        <f t="shared" si="18"/>
        <v>3.619047619047619</v>
      </c>
      <c r="O31" s="40">
        <f t="shared" si="19"/>
        <v>0.8578039778405627</v>
      </c>
      <c r="P31" s="7">
        <v>0</v>
      </c>
      <c r="Q31" s="7">
        <v>0</v>
      </c>
      <c r="R31" s="7" t="s">
        <v>557</v>
      </c>
    </row>
    <row r="32" spans="1:18" s="1" customFormat="1" ht="23.25">
      <c r="A32" s="10"/>
      <c r="B32" s="9" t="s">
        <v>434</v>
      </c>
      <c r="C32" s="34" t="s">
        <v>616</v>
      </c>
      <c r="D32" s="9" t="s">
        <v>30</v>
      </c>
      <c r="E32" s="9">
        <v>0</v>
      </c>
      <c r="F32" s="9">
        <v>0</v>
      </c>
      <c r="G32" s="9">
        <v>0</v>
      </c>
      <c r="H32" s="9">
        <v>1</v>
      </c>
      <c r="I32" s="9">
        <v>1</v>
      </c>
      <c r="J32" s="9">
        <v>1</v>
      </c>
      <c r="K32" s="9">
        <v>0</v>
      </c>
      <c r="L32" s="9">
        <v>55</v>
      </c>
      <c r="M32" s="9">
        <f t="shared" si="17"/>
        <v>58</v>
      </c>
      <c r="N32" s="32">
        <f t="shared" si="18"/>
        <v>3.9224137931034484</v>
      </c>
      <c r="O32" s="96">
        <f t="shared" si="19"/>
        <v>0.344935327995558</v>
      </c>
      <c r="P32" s="7">
        <v>0</v>
      </c>
      <c r="Q32" s="7">
        <v>0</v>
      </c>
      <c r="R32" s="9" t="s">
        <v>557</v>
      </c>
    </row>
    <row r="33" spans="1:18" s="1" customFormat="1" ht="23.25">
      <c r="A33" s="10"/>
      <c r="B33" s="9" t="s">
        <v>175</v>
      </c>
      <c r="C33" s="34" t="s">
        <v>239</v>
      </c>
      <c r="D33" s="9" t="s">
        <v>31</v>
      </c>
      <c r="E33" s="9">
        <v>4</v>
      </c>
      <c r="F33" s="9">
        <v>11</v>
      </c>
      <c r="G33" s="9">
        <v>9</v>
      </c>
      <c r="H33" s="9">
        <v>9</v>
      </c>
      <c r="I33" s="9">
        <v>13</v>
      </c>
      <c r="J33" s="9">
        <v>38</v>
      </c>
      <c r="K33" s="9">
        <v>37</v>
      </c>
      <c r="L33" s="9">
        <v>362</v>
      </c>
      <c r="M33" s="9">
        <f>SUM(E33:L33)</f>
        <v>483</v>
      </c>
      <c r="N33" s="32">
        <f>((4*L33)+(3.5*K33)+(3*J33)+(2.5*I33)+(2*H33)+(1.5*G33)+(F33))/M33</f>
        <v>3.6573498964803313</v>
      </c>
      <c r="O33" s="96">
        <f>SQRT((16*L33+12.25*K33+9*J33+6.25*I33+4*H33+2.25*G33+F33)/M33-(N33^2))</f>
        <v>0.7546150731521023</v>
      </c>
      <c r="P33" s="7">
        <v>3</v>
      </c>
      <c r="Q33" s="7">
        <v>0</v>
      </c>
      <c r="R33" s="9" t="s">
        <v>556</v>
      </c>
    </row>
    <row r="34" spans="1:18" s="1" customFormat="1" ht="23.25">
      <c r="A34" s="10"/>
      <c r="B34" s="9" t="s">
        <v>176</v>
      </c>
      <c r="C34" s="34" t="s">
        <v>240</v>
      </c>
      <c r="D34" s="9" t="s">
        <v>31</v>
      </c>
      <c r="E34" s="9">
        <v>15</v>
      </c>
      <c r="F34" s="9">
        <v>21</v>
      </c>
      <c r="G34" s="9">
        <v>20</v>
      </c>
      <c r="H34" s="9">
        <v>34</v>
      </c>
      <c r="I34" s="9">
        <v>28</v>
      </c>
      <c r="J34" s="9">
        <v>64</v>
      </c>
      <c r="K34" s="9">
        <v>49</v>
      </c>
      <c r="L34" s="9">
        <v>255</v>
      </c>
      <c r="M34" s="9">
        <f>SUM(E34:L34)</f>
        <v>486</v>
      </c>
      <c r="N34" s="32">
        <f>((4*L34)+(3.5*K34)+(3*J34)+(2.5*I34)+(2*H34)+(1.5*G34)+(F34))/M34</f>
        <v>3.23559670781893</v>
      </c>
      <c r="O34" s="96">
        <f>SQRT((16*L34+12.25*K34+9*J34+6.25*I34+4*H34+2.25*G34+F34)/M34-(N34^2))</f>
        <v>1.0592277031249475</v>
      </c>
      <c r="P34" s="7">
        <v>0</v>
      </c>
      <c r="Q34" s="7">
        <v>0</v>
      </c>
      <c r="R34" s="9" t="s">
        <v>557</v>
      </c>
    </row>
    <row r="35" spans="1:18" s="1" customFormat="1" ht="23.25">
      <c r="A35" s="10"/>
      <c r="B35" s="9" t="s">
        <v>436</v>
      </c>
      <c r="C35" s="34" t="s">
        <v>365</v>
      </c>
      <c r="D35" s="9" t="s">
        <v>31</v>
      </c>
      <c r="E35" s="9">
        <v>0</v>
      </c>
      <c r="F35" s="9">
        <v>0</v>
      </c>
      <c r="G35" s="9">
        <v>0</v>
      </c>
      <c r="H35" s="9">
        <v>1</v>
      </c>
      <c r="I35" s="9">
        <v>4</v>
      </c>
      <c r="J35" s="9">
        <v>0</v>
      </c>
      <c r="K35" s="9">
        <v>3</v>
      </c>
      <c r="L35" s="9">
        <v>50</v>
      </c>
      <c r="M35" s="9">
        <f>SUM(E35:L35)</f>
        <v>58</v>
      </c>
      <c r="N35" s="32">
        <f>((4*L35)+(3.5*K35)+(3*J35)+(2.5*I35)+(2*H35)+(1.5*G35)+(F35))/M35</f>
        <v>3.836206896551724</v>
      </c>
      <c r="O35" s="96">
        <f>SQRT((16*L35+12.25*K35+9*J35+6.25*I35+4*H35+2.25*G35+F35)/M35-(N35^2))</f>
        <v>0.4585202119645577</v>
      </c>
      <c r="P35" s="7">
        <v>0</v>
      </c>
      <c r="Q35" s="7">
        <v>0</v>
      </c>
      <c r="R35" s="9" t="s">
        <v>557</v>
      </c>
    </row>
    <row r="36" spans="1:18" s="1" customFormat="1" ht="23.25">
      <c r="A36" s="10"/>
      <c r="B36" s="9" t="s">
        <v>431</v>
      </c>
      <c r="C36" s="34" t="s">
        <v>376</v>
      </c>
      <c r="D36" s="9" t="s">
        <v>31</v>
      </c>
      <c r="E36" s="9">
        <v>0</v>
      </c>
      <c r="F36" s="9">
        <v>0</v>
      </c>
      <c r="G36" s="9">
        <v>1</v>
      </c>
      <c r="H36" s="9">
        <v>1</v>
      </c>
      <c r="I36" s="9">
        <v>4</v>
      </c>
      <c r="J36" s="9">
        <v>3</v>
      </c>
      <c r="K36" s="9">
        <v>2</v>
      </c>
      <c r="L36" s="9">
        <v>47</v>
      </c>
      <c r="M36" s="9">
        <f>SUM(E36:L36)</f>
        <v>58</v>
      </c>
      <c r="N36" s="32">
        <f>((4*L36)+(3.5*K36)+(3*J36)+(2.5*I36)+(2*H36)+(1.5*G36)+(F36))/M36</f>
        <v>3.75</v>
      </c>
      <c r="O36" s="96">
        <f>SQRT((16*L36+12.25*K36+9*J36+6.25*I36+4*H36+2.25*G36+F36)/M36-(N36^2))</f>
        <v>0.5742311201165826</v>
      </c>
      <c r="P36" s="7">
        <v>0</v>
      </c>
      <c r="Q36" s="7">
        <v>0</v>
      </c>
      <c r="R36" s="9" t="s">
        <v>556</v>
      </c>
    </row>
    <row r="37" spans="1:18" s="1" customFormat="1" ht="23.25">
      <c r="A37" s="10"/>
      <c r="B37" s="7" t="s">
        <v>432</v>
      </c>
      <c r="C37" s="22" t="s">
        <v>433</v>
      </c>
      <c r="D37" s="7" t="s">
        <v>31</v>
      </c>
      <c r="E37" s="7">
        <v>0</v>
      </c>
      <c r="F37" s="7">
        <v>0</v>
      </c>
      <c r="G37" s="7">
        <v>1</v>
      </c>
      <c r="H37" s="7">
        <v>1</v>
      </c>
      <c r="I37" s="7">
        <v>4</v>
      </c>
      <c r="J37" s="7">
        <v>3</v>
      </c>
      <c r="K37" s="7">
        <v>2</v>
      </c>
      <c r="L37" s="7">
        <v>47</v>
      </c>
      <c r="M37" s="7">
        <f t="shared" si="17"/>
        <v>58</v>
      </c>
      <c r="N37" s="8">
        <f t="shared" si="18"/>
        <v>3.75</v>
      </c>
      <c r="O37" s="40">
        <f t="shared" si="19"/>
        <v>0.5742311201165826</v>
      </c>
      <c r="P37" s="7">
        <v>0</v>
      </c>
      <c r="Q37" s="7">
        <v>0</v>
      </c>
      <c r="R37" s="7" t="s">
        <v>556</v>
      </c>
    </row>
    <row r="38" spans="1:18" s="1" customFormat="1" ht="23.25">
      <c r="A38" s="10"/>
      <c r="B38" s="7" t="s">
        <v>470</v>
      </c>
      <c r="C38" s="22" t="s">
        <v>342</v>
      </c>
      <c r="D38" s="7" t="s">
        <v>30</v>
      </c>
      <c r="E38" s="7">
        <v>2</v>
      </c>
      <c r="F38" s="7">
        <v>1</v>
      </c>
      <c r="G38" s="7">
        <v>2</v>
      </c>
      <c r="H38" s="7">
        <v>3</v>
      </c>
      <c r="I38" s="7">
        <v>7</v>
      </c>
      <c r="J38" s="7">
        <v>19</v>
      </c>
      <c r="K38" s="7">
        <v>70</v>
      </c>
      <c r="L38" s="7">
        <v>382</v>
      </c>
      <c r="M38" s="7">
        <f>SUM(E38:L38)</f>
        <v>486</v>
      </c>
      <c r="N38" s="8">
        <f>((4*L38)+(3.5*K38)+(3*J38)+(2.5*I38)+(2*H38)+(1.5*G38)+(F38))/M38</f>
        <v>3.82201646090535</v>
      </c>
      <c r="O38" s="40">
        <f>SQRT((16*L38+12.25*K38+9*J38+6.25*I38+4*H38+2.25*G38+F38)/M38-(N38^2))</f>
        <v>0.4589180868397176</v>
      </c>
      <c r="P38" s="7">
        <v>0</v>
      </c>
      <c r="Q38" s="7">
        <v>0</v>
      </c>
      <c r="R38" s="7" t="s">
        <v>556</v>
      </c>
    </row>
    <row r="39" spans="1:18" s="1" customFormat="1" ht="23.25">
      <c r="A39" s="11"/>
      <c r="B39" s="7" t="s">
        <v>473</v>
      </c>
      <c r="C39" s="22" t="s">
        <v>474</v>
      </c>
      <c r="D39" s="7" t="s">
        <v>30</v>
      </c>
      <c r="E39" s="7">
        <v>15</v>
      </c>
      <c r="F39" s="7">
        <v>8</v>
      </c>
      <c r="G39" s="7">
        <v>4</v>
      </c>
      <c r="H39" s="7">
        <v>8</v>
      </c>
      <c r="I39" s="7">
        <v>11</v>
      </c>
      <c r="J39" s="7">
        <v>43</v>
      </c>
      <c r="K39" s="7">
        <v>76</v>
      </c>
      <c r="L39" s="7">
        <v>320</v>
      </c>
      <c r="M39" s="7">
        <f>SUM(E39:L39)</f>
        <v>485</v>
      </c>
      <c r="N39" s="8">
        <f>((4*L39)+(3.5*K39)+(3*J39)+(2.5*I39)+(2*H39)+(1.5*G39)+(F39))/M39</f>
        <v>3.5721649484536084</v>
      </c>
      <c r="O39" s="40">
        <f>SQRT((16*L39+12.25*K39+9*J39+6.25*I39+4*H39+2.25*G39+F39)/M39-(N39^2))</f>
        <v>0.8698550973109139</v>
      </c>
      <c r="P39" s="7">
        <v>1</v>
      </c>
      <c r="Q39" s="7">
        <v>0</v>
      </c>
      <c r="R39" s="7" t="s">
        <v>557</v>
      </c>
    </row>
    <row r="40" spans="1:18" s="1" customFormat="1" ht="23.25">
      <c r="A40" s="188" t="s">
        <v>41</v>
      </c>
      <c r="B40" s="204"/>
      <c r="C40" s="204"/>
      <c r="D40" s="189"/>
      <c r="E40" s="7">
        <f>SUM(E28:E38,E5:E16)</f>
        <v>56</v>
      </c>
      <c r="F40" s="7">
        <f aca="true" t="shared" si="20" ref="F40:L40">SUM(F28:F38,F5:F16)</f>
        <v>102</v>
      </c>
      <c r="G40" s="7">
        <f t="shared" si="20"/>
        <v>97</v>
      </c>
      <c r="H40" s="7">
        <f t="shared" si="20"/>
        <v>136</v>
      </c>
      <c r="I40" s="7">
        <f t="shared" si="20"/>
        <v>160</v>
      </c>
      <c r="J40" s="7">
        <f t="shared" si="20"/>
        <v>351</v>
      </c>
      <c r="K40" s="7">
        <f t="shared" si="20"/>
        <v>637</v>
      </c>
      <c r="L40" s="7">
        <f t="shared" si="20"/>
        <v>3867</v>
      </c>
      <c r="M40" s="91">
        <f>SUM(E40:L40)</f>
        <v>5406</v>
      </c>
      <c r="N40" s="8">
        <f>((4*L40)+(3.5*K40)+(3*J40)+(2.5*I40)+(2*H40)+(1.5*G40)+(F40))/M40</f>
        <v>3.638549759526452</v>
      </c>
      <c r="O40" s="40">
        <f>SQRT((16*L40+12.25*K40+9*J40+6.25*I40+4*H40+2.25*G40+F40)/M40-(N40^2))</f>
        <v>0.7606958657500364</v>
      </c>
      <c r="P40" s="7">
        <f>SUM(P28:P39,P5:P16)</f>
        <v>42</v>
      </c>
      <c r="Q40" s="7">
        <f>SUM(Q28:Q39,Q5:Q16)</f>
        <v>3</v>
      </c>
      <c r="R40" s="93"/>
    </row>
    <row r="41" spans="1:18" s="1" customFormat="1" ht="23.25">
      <c r="A41" s="188" t="s">
        <v>43</v>
      </c>
      <c r="B41" s="204"/>
      <c r="C41" s="204"/>
      <c r="D41" s="189"/>
      <c r="E41" s="29">
        <f aca="true" t="shared" si="21" ref="E41:L41">(E40*100)/$M40</f>
        <v>1.0358860525342213</v>
      </c>
      <c r="F41" s="29">
        <f t="shared" si="21"/>
        <v>1.8867924528301887</v>
      </c>
      <c r="G41" s="29">
        <f t="shared" si="21"/>
        <v>1.7943026267110618</v>
      </c>
      <c r="H41" s="29">
        <f t="shared" si="21"/>
        <v>2.5157232704402515</v>
      </c>
      <c r="I41" s="29">
        <f t="shared" si="21"/>
        <v>2.959674435812061</v>
      </c>
      <c r="J41" s="29">
        <f t="shared" si="21"/>
        <v>6.4927857935627085</v>
      </c>
      <c r="K41" s="29">
        <f t="shared" si="21"/>
        <v>11.783203847576766</v>
      </c>
      <c r="L41" s="29">
        <f t="shared" si="21"/>
        <v>71.53163152053274</v>
      </c>
      <c r="M41" s="29">
        <f>((M40-(P40+Q40))*100)/$M40</f>
        <v>99.16759156492786</v>
      </c>
      <c r="N41" s="33"/>
      <c r="O41" s="44"/>
      <c r="P41" s="29">
        <f>(P40*100)/$M40</f>
        <v>0.7769145394006659</v>
      </c>
      <c r="Q41" s="33">
        <f>(Q40*100)/$M40</f>
        <v>0.05549389567147614</v>
      </c>
      <c r="R41" s="11"/>
    </row>
    <row r="42" spans="1:18" s="17" customFormat="1" ht="21.75">
      <c r="A42" s="3"/>
      <c r="B42"/>
      <c r="C42"/>
      <c r="D42" s="3"/>
      <c r="E42"/>
      <c r="F42"/>
      <c r="G42"/>
      <c r="H42"/>
      <c r="I42"/>
      <c r="J42"/>
      <c r="K42"/>
      <c r="L42"/>
      <c r="M42" s="3"/>
      <c r="N42" s="6"/>
      <c r="O42" s="42"/>
      <c r="P42" s="3"/>
      <c r="Q42" s="3"/>
      <c r="R42"/>
    </row>
    <row r="43" spans="1:18" s="17" customFormat="1" ht="21.75">
      <c r="A43" s="3"/>
      <c r="B43"/>
      <c r="C43"/>
      <c r="D43" s="3"/>
      <c r="E43"/>
      <c r="F43"/>
      <c r="G43"/>
      <c r="H43"/>
      <c r="I43"/>
      <c r="J43"/>
      <c r="K43"/>
      <c r="L43"/>
      <c r="M43" s="3"/>
      <c r="N43" s="6"/>
      <c r="O43" s="42"/>
      <c r="P43" s="3"/>
      <c r="Q43" s="3"/>
      <c r="R43"/>
    </row>
    <row r="44" spans="1:18" s="17" customFormat="1" ht="21.75">
      <c r="A44" s="3"/>
      <c r="B44"/>
      <c r="C44"/>
      <c r="D44" s="3"/>
      <c r="E44"/>
      <c r="F44"/>
      <c r="G44"/>
      <c r="H44"/>
      <c r="I44"/>
      <c r="J44"/>
      <c r="K44"/>
      <c r="L44"/>
      <c r="M44" s="3"/>
      <c r="N44" s="6"/>
      <c r="O44" s="42"/>
      <c r="P44" s="3"/>
      <c r="Q44" s="3"/>
      <c r="R44"/>
    </row>
    <row r="45" spans="1:19" s="46" customFormat="1" ht="23.25">
      <c r="A45" s="3"/>
      <c r="B45"/>
      <c r="C45"/>
      <c r="D45" s="3"/>
      <c r="E45"/>
      <c r="F45"/>
      <c r="G45"/>
      <c r="H45"/>
      <c r="I45"/>
      <c r="J45"/>
      <c r="K45"/>
      <c r="L45"/>
      <c r="M45" s="3"/>
      <c r="N45" s="6"/>
      <c r="O45" s="42"/>
      <c r="P45" s="3"/>
      <c r="Q45" s="3"/>
      <c r="R45"/>
      <c r="S45" s="1"/>
    </row>
    <row r="46" spans="1:18" s="2" customFormat="1" ht="23.25">
      <c r="A46" s="3"/>
      <c r="B46"/>
      <c r="C46"/>
      <c r="D46" s="3"/>
      <c r="E46"/>
      <c r="F46"/>
      <c r="G46"/>
      <c r="H46"/>
      <c r="I46"/>
      <c r="J46"/>
      <c r="K46"/>
      <c r="L46"/>
      <c r="M46" s="3"/>
      <c r="N46" s="6"/>
      <c r="O46" s="42"/>
      <c r="P46" s="3"/>
      <c r="Q46" s="3"/>
      <c r="R46"/>
    </row>
    <row r="47" spans="1:18" s="17" customFormat="1" ht="20.25" customHeight="1">
      <c r="A47" s="3"/>
      <c r="B47"/>
      <c r="C47"/>
      <c r="D47" s="3"/>
      <c r="E47"/>
      <c r="F47"/>
      <c r="G47"/>
      <c r="H47"/>
      <c r="I47"/>
      <c r="J47"/>
      <c r="K47"/>
      <c r="L47"/>
      <c r="M47" s="3"/>
      <c r="N47" s="6"/>
      <c r="O47" s="42"/>
      <c r="P47" s="3"/>
      <c r="Q47" s="3"/>
      <c r="R47"/>
    </row>
    <row r="48" spans="1:18" s="17" customFormat="1" ht="29.25">
      <c r="A48" s="205" t="s">
        <v>51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</row>
    <row r="49" spans="1:18" s="17" customFormat="1" ht="29.25">
      <c r="A49" s="183" t="s">
        <v>550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18" s="17" customFormat="1" ht="20.25" customHeight="1">
      <c r="A50" s="192" t="s">
        <v>22</v>
      </c>
      <c r="B50" s="192" t="s">
        <v>0</v>
      </c>
      <c r="C50" s="192" t="s">
        <v>32</v>
      </c>
      <c r="D50" s="192" t="s">
        <v>29</v>
      </c>
      <c r="E50" s="191" t="s">
        <v>17</v>
      </c>
      <c r="F50" s="191"/>
      <c r="G50" s="191"/>
      <c r="H50" s="191"/>
      <c r="I50" s="191"/>
      <c r="J50" s="191"/>
      <c r="K50" s="191"/>
      <c r="L50" s="191"/>
      <c r="M50" s="16" t="s">
        <v>16</v>
      </c>
      <c r="N50" s="192" t="s">
        <v>20</v>
      </c>
      <c r="O50" s="199" t="s">
        <v>21</v>
      </c>
      <c r="P50" s="117"/>
      <c r="Q50" s="117"/>
      <c r="R50" s="192" t="s">
        <v>3</v>
      </c>
    </row>
    <row r="51" spans="1:18" s="17" customFormat="1" ht="20.25" customHeight="1">
      <c r="A51" s="192"/>
      <c r="B51" s="192"/>
      <c r="C51" s="192"/>
      <c r="D51" s="192"/>
      <c r="E51" s="15">
        <v>0</v>
      </c>
      <c r="F51" s="15">
        <v>1</v>
      </c>
      <c r="G51" s="15">
        <v>1.5</v>
      </c>
      <c r="H51" s="15">
        <v>2</v>
      </c>
      <c r="I51" s="15">
        <v>2.5</v>
      </c>
      <c r="J51" s="15">
        <v>3</v>
      </c>
      <c r="K51" s="15">
        <v>3.5</v>
      </c>
      <c r="L51" s="15">
        <v>4</v>
      </c>
      <c r="M51" s="18" t="s">
        <v>19</v>
      </c>
      <c r="N51" s="192"/>
      <c r="O51" s="199"/>
      <c r="P51" s="118" t="s">
        <v>1</v>
      </c>
      <c r="Q51" s="118" t="s">
        <v>2</v>
      </c>
      <c r="R51" s="192"/>
    </row>
    <row r="52" spans="1:18" s="17" customFormat="1" ht="20.25" customHeight="1">
      <c r="A52" s="15" t="s">
        <v>26</v>
      </c>
      <c r="B52" s="24" t="s">
        <v>145</v>
      </c>
      <c r="C52" s="24" t="s">
        <v>39</v>
      </c>
      <c r="D52" s="15" t="s">
        <v>31</v>
      </c>
      <c r="E52" s="15">
        <v>8</v>
      </c>
      <c r="F52" s="15">
        <v>4</v>
      </c>
      <c r="G52" s="15">
        <v>4</v>
      </c>
      <c r="H52" s="15">
        <v>11</v>
      </c>
      <c r="I52" s="15">
        <v>17</v>
      </c>
      <c r="J52" s="15">
        <v>27</v>
      </c>
      <c r="K52" s="15">
        <v>35</v>
      </c>
      <c r="L52" s="15">
        <v>380</v>
      </c>
      <c r="M52" s="15">
        <f aca="true" t="shared" si="22" ref="M52:M59">SUM(E52:L52)</f>
        <v>486</v>
      </c>
      <c r="N52" s="19">
        <f aca="true" t="shared" si="23" ref="N52:N59">((4*L52)+(3.5*K52)+(3*J52)+(2.5*I52)+(2*H52)+(1.5*G52)+(F52))/M52</f>
        <v>3.6995884773662553</v>
      </c>
      <c r="O52" s="35">
        <f aca="true" t="shared" si="24" ref="O52:O59">SQRT((16*L52+12.25*K52+9*J52+6.25*I52+4*H52+2.25*G52+F52)/M52-(N52^2))</f>
        <v>0.7358261750354009</v>
      </c>
      <c r="P52" s="15">
        <v>6</v>
      </c>
      <c r="Q52" s="15">
        <v>0</v>
      </c>
      <c r="R52" s="15" t="s">
        <v>562</v>
      </c>
    </row>
    <row r="53" spans="1:18" s="17" customFormat="1" ht="21.75">
      <c r="A53" s="20"/>
      <c r="B53" s="24" t="s">
        <v>146</v>
      </c>
      <c r="C53" s="24" t="s">
        <v>39</v>
      </c>
      <c r="D53" s="15" t="s">
        <v>31</v>
      </c>
      <c r="E53" s="15">
        <v>1</v>
      </c>
      <c r="F53" s="15">
        <v>4</v>
      </c>
      <c r="G53" s="15">
        <v>1</v>
      </c>
      <c r="H53" s="15">
        <v>11</v>
      </c>
      <c r="I53" s="15">
        <v>14</v>
      </c>
      <c r="J53" s="15">
        <v>27</v>
      </c>
      <c r="K53" s="15">
        <v>28</v>
      </c>
      <c r="L53" s="15">
        <v>392</v>
      </c>
      <c r="M53" s="15">
        <f t="shared" si="22"/>
        <v>478</v>
      </c>
      <c r="N53" s="19">
        <f t="shared" si="23"/>
        <v>3.7855648535564854</v>
      </c>
      <c r="O53" s="35">
        <f t="shared" si="24"/>
        <v>0.5522309214123107</v>
      </c>
      <c r="P53" s="15">
        <v>15</v>
      </c>
      <c r="Q53" s="15">
        <v>0</v>
      </c>
      <c r="R53" s="15" t="s">
        <v>563</v>
      </c>
    </row>
    <row r="54" spans="1:18" s="17" customFormat="1" ht="20.25" customHeight="1">
      <c r="A54" s="15" t="s">
        <v>27</v>
      </c>
      <c r="B54" s="24" t="s">
        <v>288</v>
      </c>
      <c r="C54" s="24" t="s">
        <v>39</v>
      </c>
      <c r="D54" s="15" t="s">
        <v>31</v>
      </c>
      <c r="E54" s="15">
        <v>9</v>
      </c>
      <c r="F54" s="15">
        <v>8</v>
      </c>
      <c r="G54" s="15">
        <v>11</v>
      </c>
      <c r="H54" s="15">
        <v>20</v>
      </c>
      <c r="I54" s="15">
        <v>10</v>
      </c>
      <c r="J54" s="15">
        <v>36</v>
      </c>
      <c r="K54" s="15">
        <v>51</v>
      </c>
      <c r="L54" s="15">
        <v>269</v>
      </c>
      <c r="M54" s="15">
        <f t="shared" si="22"/>
        <v>414</v>
      </c>
      <c r="N54" s="19">
        <f t="shared" si="23"/>
        <v>3.5072463768115942</v>
      </c>
      <c r="O54" s="35">
        <f t="shared" si="24"/>
        <v>0.9001855161315672</v>
      </c>
      <c r="P54" s="15">
        <v>0</v>
      </c>
      <c r="Q54" s="15">
        <v>0</v>
      </c>
      <c r="R54" s="15" t="s">
        <v>564</v>
      </c>
    </row>
    <row r="55" spans="1:18" s="17" customFormat="1" ht="20.25" customHeight="1">
      <c r="A55" s="20"/>
      <c r="B55" s="24" t="s">
        <v>184</v>
      </c>
      <c r="C55" s="24" t="s">
        <v>39</v>
      </c>
      <c r="D55" s="15" t="s">
        <v>31</v>
      </c>
      <c r="E55" s="15">
        <v>11</v>
      </c>
      <c r="F55" s="15">
        <v>9</v>
      </c>
      <c r="G55" s="15">
        <v>0</v>
      </c>
      <c r="H55" s="15">
        <v>10</v>
      </c>
      <c r="I55" s="15">
        <v>17</v>
      </c>
      <c r="J55" s="15">
        <v>14</v>
      </c>
      <c r="K55" s="15">
        <v>40</v>
      </c>
      <c r="L55" s="15">
        <v>313</v>
      </c>
      <c r="M55" s="15">
        <f t="shared" si="22"/>
        <v>414</v>
      </c>
      <c r="N55" s="19">
        <f t="shared" si="23"/>
        <v>3.6364734299516908</v>
      </c>
      <c r="O55" s="35">
        <f t="shared" si="24"/>
        <v>0.8576724643226673</v>
      </c>
      <c r="P55" s="15">
        <v>0</v>
      </c>
      <c r="Q55" s="15">
        <v>0</v>
      </c>
      <c r="R55" s="15" t="s">
        <v>565</v>
      </c>
    </row>
    <row r="56" spans="1:18" s="17" customFormat="1" ht="20.25" customHeight="1">
      <c r="A56" s="20"/>
      <c r="B56" s="24" t="s">
        <v>183</v>
      </c>
      <c r="C56" s="24" t="s">
        <v>289</v>
      </c>
      <c r="D56" s="15" t="s">
        <v>31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24</v>
      </c>
      <c r="M56" s="15">
        <f t="shared" si="22"/>
        <v>24</v>
      </c>
      <c r="N56" s="19">
        <f t="shared" si="23"/>
        <v>4</v>
      </c>
      <c r="O56" s="35">
        <f t="shared" si="24"/>
        <v>0</v>
      </c>
      <c r="P56" s="15">
        <v>0</v>
      </c>
      <c r="Q56" s="15">
        <v>0</v>
      </c>
      <c r="R56" s="15" t="s">
        <v>564</v>
      </c>
    </row>
    <row r="57" spans="1:18" s="17" customFormat="1" ht="20.25" customHeight="1">
      <c r="A57" s="20"/>
      <c r="B57" s="24" t="s">
        <v>185</v>
      </c>
      <c r="C57" s="24" t="s">
        <v>289</v>
      </c>
      <c r="D57" s="15" t="s">
        <v>31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24</v>
      </c>
      <c r="M57" s="15">
        <f t="shared" si="22"/>
        <v>24</v>
      </c>
      <c r="N57" s="19">
        <f t="shared" si="23"/>
        <v>4</v>
      </c>
      <c r="O57" s="35">
        <f t="shared" si="24"/>
        <v>0</v>
      </c>
      <c r="P57" s="15">
        <v>0</v>
      </c>
      <c r="Q57" s="15">
        <v>0</v>
      </c>
      <c r="R57" s="15" t="s">
        <v>565</v>
      </c>
    </row>
    <row r="58" spans="1:18" s="1" customFormat="1" ht="23.25">
      <c r="A58" s="20" t="s">
        <v>18</v>
      </c>
      <c r="B58" s="24" t="s">
        <v>403</v>
      </c>
      <c r="C58" s="24" t="s">
        <v>404</v>
      </c>
      <c r="D58" s="15" t="s">
        <v>30</v>
      </c>
      <c r="E58" s="15">
        <v>5</v>
      </c>
      <c r="F58" s="15">
        <v>6</v>
      </c>
      <c r="G58" s="15">
        <v>3</v>
      </c>
      <c r="H58" s="15">
        <v>3</v>
      </c>
      <c r="I58" s="15">
        <v>12</v>
      </c>
      <c r="J58" s="15">
        <v>19</v>
      </c>
      <c r="K58" s="15">
        <v>23</v>
      </c>
      <c r="L58" s="15">
        <v>335</v>
      </c>
      <c r="M58" s="15">
        <f t="shared" si="22"/>
        <v>406</v>
      </c>
      <c r="N58" s="19">
        <f t="shared" si="23"/>
        <v>3.7536945812807883</v>
      </c>
      <c r="O58" s="35">
        <f t="shared" si="24"/>
        <v>0.6874480869394043</v>
      </c>
      <c r="P58" s="15">
        <v>8</v>
      </c>
      <c r="Q58" s="15">
        <v>0</v>
      </c>
      <c r="R58" s="15" t="s">
        <v>564</v>
      </c>
    </row>
    <row r="59" spans="1:18" s="1" customFormat="1" ht="23.25">
      <c r="A59" s="11"/>
      <c r="B59" s="22" t="s">
        <v>348</v>
      </c>
      <c r="C59" s="22" t="s">
        <v>349</v>
      </c>
      <c r="D59" s="7" t="s">
        <v>30</v>
      </c>
      <c r="E59" s="7">
        <v>18</v>
      </c>
      <c r="F59" s="7">
        <v>3</v>
      </c>
      <c r="G59" s="7">
        <v>12</v>
      </c>
      <c r="H59" s="7">
        <v>13</v>
      </c>
      <c r="I59" s="7">
        <v>32</v>
      </c>
      <c r="J59" s="7">
        <v>35</v>
      </c>
      <c r="K59" s="7">
        <v>44</v>
      </c>
      <c r="L59" s="7">
        <v>251</v>
      </c>
      <c r="M59" s="15">
        <f t="shared" si="22"/>
        <v>408</v>
      </c>
      <c r="N59" s="19">
        <f t="shared" si="23"/>
        <v>3.406862745098039</v>
      </c>
      <c r="O59" s="35">
        <f t="shared" si="24"/>
        <v>1.0103154044431917</v>
      </c>
      <c r="P59" s="7">
        <v>6</v>
      </c>
      <c r="Q59" s="7">
        <v>0</v>
      </c>
      <c r="R59" s="22" t="s">
        <v>565</v>
      </c>
    </row>
    <row r="60" spans="1:26" s="1" customFormat="1" ht="23.25">
      <c r="A60" s="15" t="s">
        <v>28</v>
      </c>
      <c r="B60" s="7" t="s">
        <v>542</v>
      </c>
      <c r="C60" s="22" t="s">
        <v>39</v>
      </c>
      <c r="D60" s="7" t="s">
        <v>31</v>
      </c>
      <c r="E60" s="7">
        <v>23</v>
      </c>
      <c r="F60" s="7">
        <v>16</v>
      </c>
      <c r="G60" s="7">
        <v>15</v>
      </c>
      <c r="H60" s="7">
        <v>23</v>
      </c>
      <c r="I60" s="7">
        <v>24</v>
      </c>
      <c r="J60" s="7">
        <v>47</v>
      </c>
      <c r="K60" s="7">
        <v>78</v>
      </c>
      <c r="L60" s="7">
        <v>254</v>
      </c>
      <c r="M60" s="7">
        <f aca="true" t="shared" si="25" ref="M60:M65">SUM(E60:L60)</f>
        <v>480</v>
      </c>
      <c r="N60" s="8">
        <f aca="true" t="shared" si="26" ref="N60:N65">((4*L60)+(3.5*K60)+(3*J60)+(2.5*I60)+(2*H60)+(1.5*G60)+(F60))/M60</f>
        <v>3.2802083333333334</v>
      </c>
      <c r="O60" s="40">
        <f aca="true" t="shared" si="27" ref="O60:O65">SQRT((16*L60+12.25*K60+9*J60+6.25*I60+4*H60+2.25*G60+F60)/M60-(N60^2))</f>
        <v>1.0893059517863763</v>
      </c>
      <c r="P60" s="7">
        <v>0</v>
      </c>
      <c r="Q60" s="7">
        <v>0</v>
      </c>
      <c r="R60" s="7" t="s">
        <v>533</v>
      </c>
      <c r="Z60" s="62"/>
    </row>
    <row r="61" spans="1:26" s="1" customFormat="1" ht="23.25">
      <c r="A61" s="16"/>
      <c r="B61" s="7" t="s">
        <v>309</v>
      </c>
      <c r="C61" s="22" t="s">
        <v>39</v>
      </c>
      <c r="D61" s="7" t="s">
        <v>30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3</v>
      </c>
      <c r="M61" s="7">
        <f t="shared" si="25"/>
        <v>3</v>
      </c>
      <c r="N61" s="8">
        <f t="shared" si="26"/>
        <v>4</v>
      </c>
      <c r="O61" s="40">
        <f t="shared" si="27"/>
        <v>0</v>
      </c>
      <c r="P61" s="7">
        <v>0</v>
      </c>
      <c r="Q61" s="7">
        <v>0</v>
      </c>
      <c r="R61" s="7" t="s">
        <v>533</v>
      </c>
      <c r="Z61" s="62"/>
    </row>
    <row r="62" spans="1:26" s="1" customFormat="1" ht="23.25">
      <c r="A62" s="20"/>
      <c r="B62" s="7" t="s">
        <v>307</v>
      </c>
      <c r="C62" s="22" t="s">
        <v>308</v>
      </c>
      <c r="D62" s="7" t="s">
        <v>30</v>
      </c>
      <c r="E62" s="7">
        <v>13</v>
      </c>
      <c r="F62" s="7">
        <v>5</v>
      </c>
      <c r="G62" s="7">
        <v>5</v>
      </c>
      <c r="H62" s="7">
        <v>2</v>
      </c>
      <c r="I62" s="7">
        <v>7</v>
      </c>
      <c r="J62" s="7">
        <v>26</v>
      </c>
      <c r="K62" s="7">
        <v>114</v>
      </c>
      <c r="L62" s="7">
        <v>305</v>
      </c>
      <c r="M62" s="7">
        <f t="shared" si="25"/>
        <v>477</v>
      </c>
      <c r="N62" s="8">
        <f t="shared" si="26"/>
        <v>3.6289308176100628</v>
      </c>
      <c r="O62" s="40">
        <f t="shared" si="27"/>
        <v>0.7888382173546679</v>
      </c>
      <c r="P62" s="7">
        <v>3</v>
      </c>
      <c r="Q62" s="7">
        <v>0</v>
      </c>
      <c r="R62" s="7" t="s">
        <v>533</v>
      </c>
      <c r="Z62" s="62"/>
    </row>
    <row r="63" spans="1:26" s="1" customFormat="1" ht="23.25">
      <c r="A63" s="105" t="s">
        <v>18</v>
      </c>
      <c r="B63" s="7" t="s">
        <v>543</v>
      </c>
      <c r="C63" s="22" t="s">
        <v>544</v>
      </c>
      <c r="D63" s="7" t="s">
        <v>31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30</v>
      </c>
      <c r="M63" s="7">
        <f t="shared" si="25"/>
        <v>30</v>
      </c>
      <c r="N63" s="8">
        <f t="shared" si="26"/>
        <v>4</v>
      </c>
      <c r="O63" s="40">
        <f t="shared" si="27"/>
        <v>0</v>
      </c>
      <c r="P63" s="7">
        <v>0</v>
      </c>
      <c r="Q63" s="7">
        <v>0</v>
      </c>
      <c r="R63" s="7" t="s">
        <v>533</v>
      </c>
      <c r="Z63" s="62"/>
    </row>
    <row r="64" spans="1:26" s="1" customFormat="1" ht="23.25">
      <c r="A64" s="10"/>
      <c r="B64" s="24" t="s">
        <v>475</v>
      </c>
      <c r="C64" s="24" t="s">
        <v>474</v>
      </c>
      <c r="D64" s="15" t="s">
        <v>31</v>
      </c>
      <c r="E64" s="15">
        <v>30</v>
      </c>
      <c r="F64" s="15">
        <v>24</v>
      </c>
      <c r="G64" s="15">
        <v>24</v>
      </c>
      <c r="H64" s="15">
        <v>35</v>
      </c>
      <c r="I64" s="15">
        <v>49</v>
      </c>
      <c r="J64" s="15">
        <v>61</v>
      </c>
      <c r="K64" s="15">
        <v>84</v>
      </c>
      <c r="L64" s="15">
        <v>175</v>
      </c>
      <c r="M64" s="15">
        <f t="shared" si="25"/>
        <v>482</v>
      </c>
      <c r="N64" s="19">
        <f t="shared" si="26"/>
        <v>2.965767634854772</v>
      </c>
      <c r="O64" s="35">
        <f t="shared" si="27"/>
        <v>1.172546583115103</v>
      </c>
      <c r="P64" s="15">
        <v>0</v>
      </c>
      <c r="Q64" s="15">
        <v>0</v>
      </c>
      <c r="R64" s="15" t="s">
        <v>534</v>
      </c>
      <c r="Z64" s="62"/>
    </row>
    <row r="65" spans="1:26" s="1" customFormat="1" ht="23.25">
      <c r="A65" s="188" t="s">
        <v>41</v>
      </c>
      <c r="B65" s="204"/>
      <c r="C65" s="204"/>
      <c r="D65" s="189"/>
      <c r="E65" s="7">
        <f>SUM(E52:E64)</f>
        <v>118</v>
      </c>
      <c r="F65" s="7">
        <f aca="true" t="shared" si="28" ref="F65:L65">SUM(F52:F64)</f>
        <v>79</v>
      </c>
      <c r="G65" s="7">
        <f t="shared" si="28"/>
        <v>75</v>
      </c>
      <c r="H65" s="7">
        <f t="shared" si="28"/>
        <v>128</v>
      </c>
      <c r="I65" s="7">
        <f t="shared" si="28"/>
        <v>182</v>
      </c>
      <c r="J65" s="7">
        <f t="shared" si="28"/>
        <v>292</v>
      </c>
      <c r="K65" s="7">
        <f t="shared" si="28"/>
        <v>497</v>
      </c>
      <c r="L65" s="7">
        <f t="shared" si="28"/>
        <v>2755</v>
      </c>
      <c r="M65" s="91">
        <f t="shared" si="25"/>
        <v>4126</v>
      </c>
      <c r="N65" s="8">
        <f t="shared" si="26"/>
        <v>3.523509452253999</v>
      </c>
      <c r="O65" s="40">
        <f t="shared" si="27"/>
        <v>0.9168958019145008</v>
      </c>
      <c r="P65" s="7">
        <f>SUM(P52:P64)</f>
        <v>38</v>
      </c>
      <c r="Q65" s="7">
        <f>SUM(Q52:Q64)</f>
        <v>0</v>
      </c>
      <c r="R65" s="93"/>
      <c r="Z65" s="62"/>
    </row>
    <row r="66" spans="1:26" s="1" customFormat="1" ht="23.25">
      <c r="A66" s="188" t="s">
        <v>43</v>
      </c>
      <c r="B66" s="204"/>
      <c r="C66" s="204"/>
      <c r="D66" s="189"/>
      <c r="E66" s="29">
        <f aca="true" t="shared" si="29" ref="E66:L66">(E65*100)/$M65</f>
        <v>2.8599127484246245</v>
      </c>
      <c r="F66" s="29">
        <f t="shared" si="29"/>
        <v>1.9146873485215705</v>
      </c>
      <c r="G66" s="29">
        <f t="shared" si="29"/>
        <v>1.8177411536597188</v>
      </c>
      <c r="H66" s="29">
        <f t="shared" si="29"/>
        <v>3.1022782355792535</v>
      </c>
      <c r="I66" s="29">
        <f t="shared" si="29"/>
        <v>4.411051866214251</v>
      </c>
      <c r="J66" s="29">
        <f t="shared" si="29"/>
        <v>7.077072224915172</v>
      </c>
      <c r="K66" s="29">
        <f t="shared" si="29"/>
        <v>12.04556471158507</v>
      </c>
      <c r="L66" s="29">
        <f t="shared" si="29"/>
        <v>66.77169171110035</v>
      </c>
      <c r="M66" s="29">
        <f>((M65-(P65+Q65))*100)/$M65</f>
        <v>99.07901114881241</v>
      </c>
      <c r="N66" s="33"/>
      <c r="O66" s="44"/>
      <c r="P66" s="29">
        <f>(P65*100)/$M65</f>
        <v>0.9209888511875909</v>
      </c>
      <c r="Q66" s="33">
        <f>(Q65*100)/$M65</f>
        <v>0</v>
      </c>
      <c r="R66" s="11"/>
      <c r="Z66" s="62"/>
    </row>
    <row r="67" spans="1:18" s="1" customFormat="1" ht="23.25">
      <c r="A67" s="12"/>
      <c r="B67" s="47"/>
      <c r="C67" s="4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37"/>
      <c r="P67" s="12"/>
      <c r="Q67" s="12"/>
      <c r="R67" s="47"/>
    </row>
    <row r="72" ht="13.5" customHeight="1"/>
    <row r="73" ht="13.5" customHeight="1"/>
    <row r="74" ht="13.5" customHeight="1"/>
  </sheetData>
  <sheetProtection/>
  <mergeCells count="34">
    <mergeCell ref="A25:R25"/>
    <mergeCell ref="N26:N27"/>
    <mergeCell ref="A65:D65"/>
    <mergeCell ref="A66:D66"/>
    <mergeCell ref="D50:D51"/>
    <mergeCell ref="N50:N51"/>
    <mergeCell ref="R3:R4"/>
    <mergeCell ref="E50:L50"/>
    <mergeCell ref="O50:O51"/>
    <mergeCell ref="A24:R24"/>
    <mergeCell ref="D3:D4"/>
    <mergeCell ref="E3:L3"/>
    <mergeCell ref="B3:B4"/>
    <mergeCell ref="E26:L26"/>
    <mergeCell ref="A48:R48"/>
    <mergeCell ref="O26:O27"/>
    <mergeCell ref="R50:R51"/>
    <mergeCell ref="A49:R49"/>
    <mergeCell ref="A41:D41"/>
    <mergeCell ref="A40:D40"/>
    <mergeCell ref="A26:A27"/>
    <mergeCell ref="A50:A51"/>
    <mergeCell ref="B50:B51"/>
    <mergeCell ref="C50:C51"/>
    <mergeCell ref="A1:R1"/>
    <mergeCell ref="A2:R2"/>
    <mergeCell ref="A3:A4"/>
    <mergeCell ref="R26:R27"/>
    <mergeCell ref="N3:N4"/>
    <mergeCell ref="O3:O4"/>
    <mergeCell ref="B26:B27"/>
    <mergeCell ref="C26:C27"/>
    <mergeCell ref="D26:D27"/>
    <mergeCell ref="C3:C4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68"/>
  <sheetViews>
    <sheetView zoomScalePageLayoutView="0" workbookViewId="0" topLeftCell="A189">
      <selection activeCell="C86" sqref="C86"/>
    </sheetView>
  </sheetViews>
  <sheetFormatPr defaultColWidth="9.140625" defaultRowHeight="12.75"/>
  <cols>
    <col min="1" max="1" width="6.28125" style="86" customWidth="1"/>
    <col min="2" max="2" width="7.8515625" style="87" bestFit="1" customWidth="1"/>
    <col min="3" max="3" width="26.28125" style="87" bestFit="1" customWidth="1"/>
    <col min="4" max="4" width="10.7109375" style="86" bestFit="1" customWidth="1"/>
    <col min="5" max="5" width="4.421875" style="87" bestFit="1" customWidth="1"/>
    <col min="6" max="7" width="5.00390625" style="87" bestFit="1" customWidth="1"/>
    <col min="8" max="12" width="5.421875" style="87" bestFit="1" customWidth="1"/>
    <col min="13" max="13" width="13.7109375" style="86" bestFit="1" customWidth="1"/>
    <col min="14" max="14" width="4.421875" style="88" bestFit="1" customWidth="1"/>
    <col min="15" max="15" width="6.140625" style="89" customWidth="1"/>
    <col min="16" max="17" width="4.8515625" style="86" customWidth="1"/>
    <col min="18" max="18" width="9.28125" style="86" bestFit="1" customWidth="1"/>
    <col min="19" max="20" width="9.140625" style="87" customWidth="1"/>
    <col min="21" max="21" width="10.00390625" style="87" bestFit="1" customWidth="1"/>
    <col min="22" max="22" width="9.140625" style="87" customWidth="1"/>
    <col min="23" max="29" width="5.28125" style="87" customWidth="1"/>
    <col min="30" max="30" width="12.00390625" style="87" bestFit="1" customWidth="1"/>
    <col min="31" max="31" width="7.421875" style="87" bestFit="1" customWidth="1"/>
    <col min="32" max="32" width="6.8515625" style="87" customWidth="1"/>
    <col min="33" max="16384" width="9.140625" style="87" customWidth="1"/>
  </cols>
  <sheetData>
    <row r="1" spans="1:18" s="45" customFormat="1" ht="29.25">
      <c r="A1" s="205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45" customFormat="1" ht="29.25">
      <c r="A2" s="205" t="s">
        <v>549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32" s="1" customFormat="1" ht="23.25">
      <c r="A3" s="9" t="s">
        <v>99</v>
      </c>
      <c r="B3" s="186" t="s">
        <v>0</v>
      </c>
      <c r="C3" s="186" t="s">
        <v>32</v>
      </c>
      <c r="D3" s="186" t="s">
        <v>29</v>
      </c>
      <c r="E3" s="184" t="s">
        <v>17</v>
      </c>
      <c r="F3" s="184"/>
      <c r="G3" s="184"/>
      <c r="H3" s="184"/>
      <c r="I3" s="184"/>
      <c r="J3" s="184"/>
      <c r="K3" s="184"/>
      <c r="L3" s="184"/>
      <c r="M3" s="9" t="s">
        <v>16</v>
      </c>
      <c r="N3" s="186" t="s">
        <v>20</v>
      </c>
      <c r="O3" s="190" t="s">
        <v>21</v>
      </c>
      <c r="P3" s="68"/>
      <c r="Q3" s="68"/>
      <c r="R3" s="186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41</v>
      </c>
      <c r="AE3" s="12" t="s">
        <v>1</v>
      </c>
      <c r="AF3" s="1" t="s">
        <v>2</v>
      </c>
    </row>
    <row r="4" spans="1:31" s="1" customFormat="1" ht="23.25">
      <c r="A4" s="11" t="s">
        <v>100</v>
      </c>
      <c r="B4" s="186"/>
      <c r="C4" s="186"/>
      <c r="D4" s="186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6"/>
      <c r="O4" s="190"/>
      <c r="P4" s="69" t="s">
        <v>1</v>
      </c>
      <c r="Q4" s="69" t="s">
        <v>2</v>
      </c>
      <c r="R4" s="186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 s="1" customFormat="1" ht="23.25">
      <c r="A5" s="7" t="s">
        <v>23</v>
      </c>
      <c r="B5" s="71" t="s">
        <v>476</v>
      </c>
      <c r="C5" s="71" t="s">
        <v>368</v>
      </c>
      <c r="D5" s="85" t="s">
        <v>30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35</v>
      </c>
      <c r="M5" s="91">
        <f aca="true" t="shared" si="0" ref="M5:M22">SUM(E5:L5)</f>
        <v>35</v>
      </c>
      <c r="N5" s="8">
        <f aca="true" t="shared" si="1" ref="N5:N22">((4*L5)+(3.5*K5)+(3*J5)+(2.5*I5)+(2*H5)+(1.5*G5)+(F5))/M5</f>
        <v>4</v>
      </c>
      <c r="O5" s="40">
        <f aca="true" t="shared" si="2" ref="O5:O22">SQRT((16*L5+12.25*K5+9*J5+6.25*I5+4*H5+2.25*G5+F5)/M5-(N5^2))</f>
        <v>0</v>
      </c>
      <c r="P5" s="7">
        <v>0</v>
      </c>
      <c r="Q5" s="7">
        <v>0</v>
      </c>
      <c r="R5" s="7" t="s">
        <v>551</v>
      </c>
      <c r="U5" s="1" t="s">
        <v>23</v>
      </c>
      <c r="V5" s="2">
        <f>SUM(E5:E22)</f>
        <v>197</v>
      </c>
      <c r="W5" s="2">
        <f aca="true" t="shared" si="3" ref="W5:AC5">SUM(F5:F22)</f>
        <v>256</v>
      </c>
      <c r="X5" s="2">
        <f t="shared" si="3"/>
        <v>238</v>
      </c>
      <c r="Y5" s="2">
        <f t="shared" si="3"/>
        <v>435</v>
      </c>
      <c r="Z5" s="2">
        <f t="shared" si="3"/>
        <v>334</v>
      </c>
      <c r="AA5" s="2">
        <f t="shared" si="3"/>
        <v>420</v>
      </c>
      <c r="AB5" s="2">
        <f t="shared" si="3"/>
        <v>351</v>
      </c>
      <c r="AC5" s="2">
        <f t="shared" si="3"/>
        <v>1012</v>
      </c>
      <c r="AD5" s="1">
        <f aca="true" t="shared" si="4" ref="AD5:AD10">SUM(V5:AC5)</f>
        <v>3243</v>
      </c>
      <c r="AE5" s="2">
        <f>SUM(P5:P22)</f>
        <v>148</v>
      </c>
      <c r="AF5" s="2">
        <f>SUM(Q5:Q22)</f>
        <v>0</v>
      </c>
      <c r="AG5" s="5">
        <f aca="true" t="shared" si="5" ref="AG5:AG10">((4*AC5)+(3.5*AB5)+(3*AA5)+(2.5*Z5)+(2*Y5)+(1.5*X5)+(W5))/AD5</f>
        <v>2.7303422756706754</v>
      </c>
    </row>
    <row r="6" spans="1:33" s="1" customFormat="1" ht="23.25">
      <c r="A6" s="34"/>
      <c r="B6" s="22" t="s">
        <v>437</v>
      </c>
      <c r="C6" s="22" t="s">
        <v>368</v>
      </c>
      <c r="D6" s="7" t="s">
        <v>30</v>
      </c>
      <c r="E6" s="7">
        <v>0</v>
      </c>
      <c r="F6" s="7">
        <v>0</v>
      </c>
      <c r="G6" s="7">
        <v>0</v>
      </c>
      <c r="H6" s="7">
        <v>2</v>
      </c>
      <c r="I6" s="7">
        <v>2</v>
      </c>
      <c r="J6" s="7">
        <v>12</v>
      </c>
      <c r="K6" s="7">
        <v>11</v>
      </c>
      <c r="L6" s="7">
        <v>26</v>
      </c>
      <c r="M6" s="91">
        <f t="shared" si="0"/>
        <v>53</v>
      </c>
      <c r="N6" s="8">
        <f t="shared" si="1"/>
        <v>3.5377358490566038</v>
      </c>
      <c r="O6" s="40">
        <f t="shared" si="2"/>
        <v>0.5481448696729789</v>
      </c>
      <c r="P6" s="7">
        <v>11</v>
      </c>
      <c r="Q6" s="7">
        <v>0</v>
      </c>
      <c r="R6" s="7" t="s">
        <v>552</v>
      </c>
      <c r="U6" s="1" t="s">
        <v>24</v>
      </c>
      <c r="V6" s="2">
        <f>SUM(E27:E40)</f>
        <v>123</v>
      </c>
      <c r="W6" s="2">
        <f aca="true" t="shared" si="6" ref="W6:AC6">SUM(F27:F40)</f>
        <v>109</v>
      </c>
      <c r="X6" s="2">
        <f t="shared" si="6"/>
        <v>223</v>
      </c>
      <c r="Y6" s="2">
        <f t="shared" si="6"/>
        <v>313</v>
      </c>
      <c r="Z6" s="2">
        <f t="shared" si="6"/>
        <v>262</v>
      </c>
      <c r="AA6" s="2">
        <f t="shared" si="6"/>
        <v>278</v>
      </c>
      <c r="AB6" s="2">
        <f t="shared" si="6"/>
        <v>252</v>
      </c>
      <c r="AC6" s="2">
        <f t="shared" si="6"/>
        <v>973</v>
      </c>
      <c r="AD6" s="1">
        <f t="shared" si="4"/>
        <v>2533</v>
      </c>
      <c r="AE6" s="2">
        <f>SUM(P27:P40)</f>
        <v>53</v>
      </c>
      <c r="AF6" s="2">
        <f>SUM(Q27:Q40)</f>
        <v>0</v>
      </c>
      <c r="AG6" s="5">
        <f t="shared" si="5"/>
        <v>2.894788787998421</v>
      </c>
    </row>
    <row r="7" spans="1:33" s="1" customFormat="1" ht="23.25">
      <c r="A7" s="10"/>
      <c r="B7" s="22" t="s">
        <v>335</v>
      </c>
      <c r="C7" s="22" t="s">
        <v>336</v>
      </c>
      <c r="D7" s="7" t="s">
        <v>31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24</v>
      </c>
      <c r="L7" s="7">
        <v>40</v>
      </c>
      <c r="M7" s="91">
        <f t="shared" si="0"/>
        <v>64</v>
      </c>
      <c r="N7" s="8">
        <f t="shared" si="1"/>
        <v>3.8125</v>
      </c>
      <c r="O7" s="40">
        <f t="shared" si="2"/>
        <v>0.24206145913796356</v>
      </c>
      <c r="P7" s="7">
        <v>0</v>
      </c>
      <c r="Q7" s="7">
        <v>0</v>
      </c>
      <c r="R7" s="7" t="s">
        <v>551</v>
      </c>
      <c r="U7" s="1" t="s">
        <v>25</v>
      </c>
      <c r="V7" s="2">
        <f>SUM(E48:E59)</f>
        <v>80</v>
      </c>
      <c r="W7" s="2">
        <f aca="true" t="shared" si="7" ref="W7:AC7">SUM(F48:F59)</f>
        <v>190</v>
      </c>
      <c r="X7" s="2">
        <f t="shared" si="7"/>
        <v>133</v>
      </c>
      <c r="Y7" s="2">
        <f t="shared" si="7"/>
        <v>192</v>
      </c>
      <c r="Z7" s="2">
        <f t="shared" si="7"/>
        <v>279</v>
      </c>
      <c r="AA7" s="2">
        <f t="shared" si="7"/>
        <v>244</v>
      </c>
      <c r="AB7" s="2">
        <f t="shared" si="7"/>
        <v>220</v>
      </c>
      <c r="AC7" s="2">
        <f t="shared" si="7"/>
        <v>1108</v>
      </c>
      <c r="AD7" s="1">
        <f t="shared" si="4"/>
        <v>2446</v>
      </c>
      <c r="AE7" s="2">
        <f>SUM(P48:P59)</f>
        <v>8</v>
      </c>
      <c r="AF7" s="2">
        <f>SUM(Q48:Q59)</f>
        <v>1</v>
      </c>
      <c r="AG7" s="5">
        <f t="shared" si="5"/>
        <v>3.027391659852821</v>
      </c>
    </row>
    <row r="8" spans="1:33" s="1" customFormat="1" ht="23.25">
      <c r="A8" s="10"/>
      <c r="B8" s="22" t="s">
        <v>337</v>
      </c>
      <c r="C8" s="22" t="s">
        <v>338</v>
      </c>
      <c r="D8" s="7" t="s">
        <v>30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5</v>
      </c>
      <c r="K8" s="7">
        <v>13</v>
      </c>
      <c r="L8" s="7">
        <v>45</v>
      </c>
      <c r="M8" s="91">
        <f t="shared" si="0"/>
        <v>64</v>
      </c>
      <c r="N8" s="8">
        <f t="shared" si="1"/>
        <v>3.796875</v>
      </c>
      <c r="O8" s="40">
        <f t="shared" si="2"/>
        <v>0.3504322108125907</v>
      </c>
      <c r="P8" s="7">
        <v>0</v>
      </c>
      <c r="Q8" s="7">
        <v>0</v>
      </c>
      <c r="R8" s="7" t="s">
        <v>552</v>
      </c>
      <c r="U8" s="1" t="s">
        <v>26</v>
      </c>
      <c r="V8" s="12">
        <f aca="true" t="shared" si="8" ref="V8:AC8">SUM(E70:E85)</f>
        <v>132</v>
      </c>
      <c r="W8" s="47">
        <f t="shared" si="8"/>
        <v>178</v>
      </c>
      <c r="X8" s="47">
        <f t="shared" si="8"/>
        <v>183</v>
      </c>
      <c r="Y8" s="47">
        <f t="shared" si="8"/>
        <v>259</v>
      </c>
      <c r="Z8" s="47">
        <f t="shared" si="8"/>
        <v>330</v>
      </c>
      <c r="AA8" s="47">
        <f t="shared" si="8"/>
        <v>373</v>
      </c>
      <c r="AB8" s="47">
        <f t="shared" si="8"/>
        <v>258</v>
      </c>
      <c r="AC8" s="47">
        <f t="shared" si="8"/>
        <v>1175</v>
      </c>
      <c r="AD8" s="1">
        <f t="shared" si="4"/>
        <v>2888</v>
      </c>
      <c r="AE8" s="2">
        <f>SUM(P70:P85)</f>
        <v>48</v>
      </c>
      <c r="AF8" s="2">
        <f>SUM(Q70:Q85)</f>
        <v>22</v>
      </c>
      <c r="AG8" s="5">
        <f t="shared" si="5"/>
        <v>2.9492728531855956</v>
      </c>
    </row>
    <row r="9" spans="1:33" s="1" customFormat="1" ht="23.25">
      <c r="A9" s="10"/>
      <c r="B9" s="22" t="s">
        <v>85</v>
      </c>
      <c r="C9" s="71" t="s">
        <v>216</v>
      </c>
      <c r="D9" s="7" t="s">
        <v>30</v>
      </c>
      <c r="E9" s="7">
        <v>26</v>
      </c>
      <c r="F9" s="7">
        <v>87</v>
      </c>
      <c r="G9" s="7">
        <v>80</v>
      </c>
      <c r="H9" s="7">
        <v>131</v>
      </c>
      <c r="I9" s="7">
        <v>72</v>
      </c>
      <c r="J9" s="7">
        <v>45</v>
      </c>
      <c r="K9" s="7">
        <v>41</v>
      </c>
      <c r="L9" s="7">
        <v>72</v>
      </c>
      <c r="M9" s="91">
        <f t="shared" si="0"/>
        <v>554</v>
      </c>
      <c r="N9" s="8">
        <f t="shared" si="1"/>
        <v>2.194043321299639</v>
      </c>
      <c r="O9" s="40">
        <f t="shared" si="2"/>
        <v>1.0692538838645227</v>
      </c>
      <c r="P9" s="7">
        <v>0</v>
      </c>
      <c r="Q9" s="7">
        <v>0</v>
      </c>
      <c r="R9" s="7" t="s">
        <v>551</v>
      </c>
      <c r="U9" s="1" t="s">
        <v>27</v>
      </c>
      <c r="V9" s="12">
        <f>SUM(E85:E89,E97:E113)</f>
        <v>222</v>
      </c>
      <c r="W9" s="12">
        <f aca="true" t="shared" si="9" ref="W9:AC9">SUM(F85:F89,F97:F113)</f>
        <v>247</v>
      </c>
      <c r="X9" s="12">
        <f t="shared" si="9"/>
        <v>401</v>
      </c>
      <c r="Y9" s="12">
        <f t="shared" si="9"/>
        <v>662</v>
      </c>
      <c r="Z9" s="12">
        <f t="shared" si="9"/>
        <v>516</v>
      </c>
      <c r="AA9" s="12">
        <f t="shared" si="9"/>
        <v>495</v>
      </c>
      <c r="AB9" s="12">
        <f t="shared" si="9"/>
        <v>406</v>
      </c>
      <c r="AC9" s="12">
        <f t="shared" si="9"/>
        <v>1312</v>
      </c>
      <c r="AD9" s="1">
        <f t="shared" si="4"/>
        <v>4261</v>
      </c>
      <c r="AE9" s="73">
        <f>SUM(P85:P89,P97:P113)</f>
        <v>109</v>
      </c>
      <c r="AF9" s="73">
        <f>SUM(Q85:Q89,Q97:Q113)</f>
        <v>12</v>
      </c>
      <c r="AG9" s="5">
        <f t="shared" si="5"/>
        <v>2.7262379723069703</v>
      </c>
    </row>
    <row r="10" spans="1:33" s="1" customFormat="1" ht="23.25">
      <c r="A10" s="10"/>
      <c r="B10" s="22" t="s">
        <v>86</v>
      </c>
      <c r="C10" s="22" t="s">
        <v>217</v>
      </c>
      <c r="D10" s="7" t="s">
        <v>30</v>
      </c>
      <c r="E10" s="7">
        <v>120</v>
      </c>
      <c r="F10" s="7">
        <v>68</v>
      </c>
      <c r="G10" s="7">
        <v>48</v>
      </c>
      <c r="H10" s="7">
        <v>73</v>
      </c>
      <c r="I10" s="7">
        <v>57</v>
      </c>
      <c r="J10" s="7">
        <v>47</v>
      </c>
      <c r="K10" s="7">
        <v>41</v>
      </c>
      <c r="L10" s="7">
        <v>65</v>
      </c>
      <c r="M10" s="91">
        <f t="shared" si="0"/>
        <v>519</v>
      </c>
      <c r="N10" s="8">
        <f t="shared" si="1"/>
        <v>1.8747591522157996</v>
      </c>
      <c r="O10" s="40">
        <f t="shared" si="2"/>
        <v>1.363831834721164</v>
      </c>
      <c r="P10" s="7">
        <v>36</v>
      </c>
      <c r="Q10" s="7">
        <v>0</v>
      </c>
      <c r="R10" s="7" t="s">
        <v>552</v>
      </c>
      <c r="U10" s="1" t="s">
        <v>28</v>
      </c>
      <c r="V10" s="12">
        <f>SUM(E121:E138,E147:E150)</f>
        <v>146</v>
      </c>
      <c r="W10" s="12">
        <f aca="true" t="shared" si="10" ref="W10:AC10">SUM(F121:F138,F147:F150)</f>
        <v>390</v>
      </c>
      <c r="X10" s="12">
        <f t="shared" si="10"/>
        <v>321</v>
      </c>
      <c r="Y10" s="12">
        <f t="shared" si="10"/>
        <v>589</v>
      </c>
      <c r="Z10" s="12">
        <f t="shared" si="10"/>
        <v>1012</v>
      </c>
      <c r="AA10" s="12">
        <f t="shared" si="10"/>
        <v>850</v>
      </c>
      <c r="AB10" s="12">
        <f t="shared" si="10"/>
        <v>625</v>
      </c>
      <c r="AC10" s="12">
        <f t="shared" si="10"/>
        <v>1765</v>
      </c>
      <c r="AD10" s="1">
        <f t="shared" si="4"/>
        <v>5698</v>
      </c>
      <c r="AE10" s="67">
        <f>SUM(N121:N138,N147:N150)</f>
        <v>64.30531256349227</v>
      </c>
      <c r="AF10" s="67">
        <f>SUM(O121:O138,O147:O150)</f>
        <v>22.433942534936467</v>
      </c>
      <c r="AG10" s="5">
        <f t="shared" si="5"/>
        <v>2.874166374166374</v>
      </c>
    </row>
    <row r="11" spans="1:18" s="1" customFormat="1" ht="23.25">
      <c r="A11" s="10"/>
      <c r="B11" s="22" t="s">
        <v>147</v>
      </c>
      <c r="C11" s="22" t="s">
        <v>148</v>
      </c>
      <c r="D11" s="7" t="s">
        <v>30</v>
      </c>
      <c r="E11" s="7">
        <v>0</v>
      </c>
      <c r="F11" s="7">
        <v>0</v>
      </c>
      <c r="G11" s="7">
        <v>0</v>
      </c>
      <c r="H11" s="7">
        <v>2</v>
      </c>
      <c r="I11" s="7">
        <v>9</v>
      </c>
      <c r="J11" s="7">
        <v>7</v>
      </c>
      <c r="K11" s="7">
        <v>3</v>
      </c>
      <c r="L11" s="7">
        <v>43</v>
      </c>
      <c r="M11" s="91">
        <f t="shared" si="0"/>
        <v>64</v>
      </c>
      <c r="N11" s="8">
        <f t="shared" si="1"/>
        <v>3.59375</v>
      </c>
      <c r="O11" s="40">
        <f t="shared" si="2"/>
        <v>0.6304450313072505</v>
      </c>
      <c r="P11" s="7">
        <v>0</v>
      </c>
      <c r="Q11" s="7">
        <v>0</v>
      </c>
      <c r="R11" s="7" t="s">
        <v>551</v>
      </c>
    </row>
    <row r="12" spans="1:18" s="1" customFormat="1" ht="23.25">
      <c r="A12" s="10"/>
      <c r="B12" s="22" t="s">
        <v>158</v>
      </c>
      <c r="C12" s="22" t="s">
        <v>148</v>
      </c>
      <c r="D12" s="7" t="s">
        <v>30</v>
      </c>
      <c r="E12" s="7">
        <v>0</v>
      </c>
      <c r="F12" s="7">
        <v>24</v>
      </c>
      <c r="G12" s="7">
        <v>68</v>
      </c>
      <c r="H12" s="7">
        <v>152</v>
      </c>
      <c r="I12" s="7">
        <v>77</v>
      </c>
      <c r="J12" s="7">
        <v>40</v>
      </c>
      <c r="K12" s="7">
        <v>28</v>
      </c>
      <c r="L12" s="7">
        <v>101</v>
      </c>
      <c r="M12" s="91">
        <f t="shared" si="0"/>
        <v>490</v>
      </c>
      <c r="N12" s="8">
        <f t="shared" si="1"/>
        <v>2.539795918367347</v>
      </c>
      <c r="O12" s="40">
        <f t="shared" si="2"/>
        <v>0.9307381091039748</v>
      </c>
      <c r="P12" s="7">
        <v>0</v>
      </c>
      <c r="Q12" s="7">
        <v>0</v>
      </c>
      <c r="R12" s="7" t="s">
        <v>551</v>
      </c>
    </row>
    <row r="13" spans="1:18" s="1" customFormat="1" ht="23.25">
      <c r="A13" s="10"/>
      <c r="B13" s="22" t="s">
        <v>159</v>
      </c>
      <c r="C13" s="149" t="s">
        <v>148</v>
      </c>
      <c r="D13" s="7" t="s">
        <v>30</v>
      </c>
      <c r="E13" s="7">
        <v>0</v>
      </c>
      <c r="F13" s="7">
        <v>0</v>
      </c>
      <c r="G13" s="7">
        <v>0</v>
      </c>
      <c r="H13" s="7">
        <v>0</v>
      </c>
      <c r="I13" s="7">
        <v>18</v>
      </c>
      <c r="J13" s="7">
        <v>142</v>
      </c>
      <c r="K13" s="7">
        <v>94</v>
      </c>
      <c r="L13" s="7">
        <v>237</v>
      </c>
      <c r="M13" s="91">
        <f t="shared" si="0"/>
        <v>491</v>
      </c>
      <c r="N13" s="8">
        <f aca="true" t="shared" si="11" ref="N13:N18">((4*L13)+(3.5*K13)+(3*J13)+(2.5*I13)+(2*H13)+(1.5*G13)+(F13))/M13</f>
        <v>3.560081466395112</v>
      </c>
      <c r="O13" s="40">
        <f aca="true" t="shared" si="12" ref="O13:O18">SQRT((16*L13+12.25*K13+9*J13+6.25*I13+4*H13+2.25*G13+F13)/M13-(N13^2))</f>
        <v>0.47541941337918386</v>
      </c>
      <c r="P13" s="7">
        <v>0</v>
      </c>
      <c r="Q13" s="7">
        <v>0</v>
      </c>
      <c r="R13" s="7" t="s">
        <v>552</v>
      </c>
    </row>
    <row r="14" spans="1:33" s="1" customFormat="1" ht="23.25">
      <c r="A14" s="10"/>
      <c r="B14" s="22" t="s">
        <v>366</v>
      </c>
      <c r="C14" s="22" t="s">
        <v>367</v>
      </c>
      <c r="D14" s="7" t="s">
        <v>31</v>
      </c>
      <c r="E14" s="7">
        <v>0</v>
      </c>
      <c r="F14" s="7">
        <v>0</v>
      </c>
      <c r="G14" s="7">
        <v>3</v>
      </c>
      <c r="H14" s="7">
        <v>13</v>
      </c>
      <c r="I14" s="7">
        <v>19</v>
      </c>
      <c r="J14" s="7">
        <v>14</v>
      </c>
      <c r="K14" s="7">
        <v>6</v>
      </c>
      <c r="L14" s="7">
        <v>9</v>
      </c>
      <c r="M14" s="91">
        <f t="shared" si="0"/>
        <v>64</v>
      </c>
      <c r="N14" s="8">
        <f t="shared" si="11"/>
        <v>2.765625</v>
      </c>
      <c r="O14" s="40">
        <f t="shared" si="12"/>
        <v>0.7013867402332326</v>
      </c>
      <c r="P14" s="7">
        <v>0</v>
      </c>
      <c r="Q14" s="7">
        <v>0</v>
      </c>
      <c r="R14" s="7" t="s">
        <v>551</v>
      </c>
      <c r="U14" s="47" t="s">
        <v>62</v>
      </c>
      <c r="V14" s="12">
        <f>SUM(V5:V7)</f>
        <v>400</v>
      </c>
      <c r="W14" s="12">
        <f aca="true" t="shared" si="13" ref="W14:AC14">SUM(W5:W7)</f>
        <v>555</v>
      </c>
      <c r="X14" s="12">
        <f t="shared" si="13"/>
        <v>594</v>
      </c>
      <c r="Y14" s="12">
        <f t="shared" si="13"/>
        <v>940</v>
      </c>
      <c r="Z14" s="12">
        <f t="shared" si="13"/>
        <v>875</v>
      </c>
      <c r="AA14" s="12">
        <f t="shared" si="13"/>
        <v>942</v>
      </c>
      <c r="AB14" s="12">
        <f t="shared" si="13"/>
        <v>823</v>
      </c>
      <c r="AC14" s="12">
        <f t="shared" si="13"/>
        <v>3093</v>
      </c>
      <c r="AD14" s="67">
        <f>SUM(V14:AC14)</f>
        <v>8222</v>
      </c>
      <c r="AE14" s="12">
        <f>SUM(AE5:AE8)</f>
        <v>257</v>
      </c>
      <c r="AF14" s="12">
        <f>SUM(AF5:AF8)</f>
        <v>23</v>
      </c>
      <c r="AG14" s="5">
        <f>((4*AC14)+(3.5*AB14)+(3*AA14)+(2.5*Z14)+(2*Y14)+(1.5*X14)+(W14))/AD14</f>
        <v>2.869374847968864</v>
      </c>
    </row>
    <row r="15" spans="1:33" s="1" customFormat="1" ht="23.25">
      <c r="A15" s="10"/>
      <c r="B15" s="22" t="s">
        <v>369</v>
      </c>
      <c r="C15" s="22" t="s">
        <v>367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9</v>
      </c>
      <c r="K15" s="7">
        <v>20</v>
      </c>
      <c r="L15" s="7">
        <v>33</v>
      </c>
      <c r="M15" s="91">
        <f>SUM(E15:L15)</f>
        <v>64</v>
      </c>
      <c r="N15" s="8">
        <f t="shared" si="11"/>
        <v>3.65625</v>
      </c>
      <c r="O15" s="40">
        <f t="shared" si="12"/>
        <v>0.41339864235384227</v>
      </c>
      <c r="P15" s="7">
        <v>0</v>
      </c>
      <c r="Q15" s="7">
        <v>0</v>
      </c>
      <c r="R15" s="7" t="s">
        <v>552</v>
      </c>
      <c r="T15" s="47"/>
      <c r="U15" s="47" t="s">
        <v>63</v>
      </c>
      <c r="V15" s="12">
        <f>SUM(V8:V10)</f>
        <v>500</v>
      </c>
      <c r="W15" s="12">
        <f aca="true" t="shared" si="14" ref="W15:AC15">SUM(W8:W10)</f>
        <v>815</v>
      </c>
      <c r="X15" s="12">
        <f t="shared" si="14"/>
        <v>905</v>
      </c>
      <c r="Y15" s="12">
        <f t="shared" si="14"/>
        <v>1510</v>
      </c>
      <c r="Z15" s="12">
        <f t="shared" si="14"/>
        <v>1858</v>
      </c>
      <c r="AA15" s="12">
        <f t="shared" si="14"/>
        <v>1718</v>
      </c>
      <c r="AB15" s="12">
        <f t="shared" si="14"/>
        <v>1289</v>
      </c>
      <c r="AC15" s="12">
        <f t="shared" si="14"/>
        <v>4252</v>
      </c>
      <c r="AD15" s="67">
        <f>SUM(V15:AC15)</f>
        <v>12847</v>
      </c>
      <c r="AE15" s="67">
        <f>SUM(AF9:AF33)</f>
        <v>108.76282292686645</v>
      </c>
      <c r="AF15" s="67">
        <f>SUM(AG9:AG33)</f>
        <v>14.164440195964993</v>
      </c>
      <c r="AG15" s="5">
        <f>((4*AC15)+(3.5*AB15)+(3*AA15)+(2.5*Z15)+(2*Y15)+(1.5*X15)+(W15))/AD15</f>
        <v>2.8419864559819414</v>
      </c>
    </row>
    <row r="16" spans="1:33" s="1" customFormat="1" ht="23.25">
      <c r="A16" s="10"/>
      <c r="B16" s="22" t="s">
        <v>577</v>
      </c>
      <c r="C16" s="22" t="s">
        <v>368</v>
      </c>
      <c r="D16" s="7" t="s">
        <v>30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29</v>
      </c>
      <c r="M16" s="91">
        <f>SUM(E16:L16)</f>
        <v>29</v>
      </c>
      <c r="N16" s="8">
        <f t="shared" si="11"/>
        <v>4</v>
      </c>
      <c r="O16" s="40">
        <f t="shared" si="12"/>
        <v>0</v>
      </c>
      <c r="P16" s="7">
        <v>0</v>
      </c>
      <c r="Q16" s="7">
        <v>0</v>
      </c>
      <c r="R16" s="7" t="s">
        <v>551</v>
      </c>
      <c r="T16" s="47"/>
      <c r="U16" s="74" t="s">
        <v>64</v>
      </c>
      <c r="V16" s="12">
        <f>SUM(V14:V15)</f>
        <v>900</v>
      </c>
      <c r="W16" s="12">
        <f aca="true" t="shared" si="15" ref="W16:AF16">SUM(W14:W15)</f>
        <v>1370</v>
      </c>
      <c r="X16" s="12">
        <f t="shared" si="15"/>
        <v>1499</v>
      </c>
      <c r="Y16" s="12">
        <f t="shared" si="15"/>
        <v>2450</v>
      </c>
      <c r="Z16" s="12">
        <f t="shared" si="15"/>
        <v>2733</v>
      </c>
      <c r="AA16" s="12">
        <f t="shared" si="15"/>
        <v>2660</v>
      </c>
      <c r="AB16" s="12">
        <f t="shared" si="15"/>
        <v>2112</v>
      </c>
      <c r="AC16" s="12">
        <f t="shared" si="15"/>
        <v>7345</v>
      </c>
      <c r="AD16" s="67">
        <f>SUM(V16:AC16)</f>
        <v>21069</v>
      </c>
      <c r="AE16" s="67">
        <f t="shared" si="15"/>
        <v>365.7628229268664</v>
      </c>
      <c r="AF16" s="67">
        <f t="shared" si="15"/>
        <v>37.16444019596499</v>
      </c>
      <c r="AG16" s="5">
        <f>((4*AC16)+(3.5*AB16)+(3*AA16)+(2.5*Z16)+(2*Y16)+(1.5*X16)+(W16))/AD16</f>
        <v>2.852674545540842</v>
      </c>
    </row>
    <row r="17" spans="1:21" s="1" customFormat="1" ht="23.25">
      <c r="A17" s="10"/>
      <c r="B17" s="22" t="s">
        <v>578</v>
      </c>
      <c r="C17" s="22" t="s">
        <v>447</v>
      </c>
      <c r="D17" s="7" t="s">
        <v>30</v>
      </c>
      <c r="E17" s="7">
        <v>0</v>
      </c>
      <c r="F17" s="7">
        <v>13</v>
      </c>
      <c r="G17" s="7">
        <v>7</v>
      </c>
      <c r="H17" s="7">
        <v>16</v>
      </c>
      <c r="I17" s="7">
        <v>11</v>
      </c>
      <c r="J17" s="7">
        <v>17</v>
      </c>
      <c r="K17" s="7">
        <v>14</v>
      </c>
      <c r="L17" s="7">
        <v>29</v>
      </c>
      <c r="M17" s="91">
        <f>SUM(E17:L17)</f>
        <v>107</v>
      </c>
      <c r="N17" s="8">
        <f t="shared" si="11"/>
        <v>2.794392523364486</v>
      </c>
      <c r="O17" s="40">
        <f t="shared" si="12"/>
        <v>1.0343476679829935</v>
      </c>
      <c r="P17" s="7">
        <v>12</v>
      </c>
      <c r="Q17" s="7">
        <v>0</v>
      </c>
      <c r="R17" s="7" t="s">
        <v>551</v>
      </c>
      <c r="T17" s="47"/>
      <c r="U17" s="47"/>
    </row>
    <row r="18" spans="1:30" s="1" customFormat="1" ht="23.25">
      <c r="A18" s="10"/>
      <c r="B18" s="22" t="s">
        <v>579</v>
      </c>
      <c r="C18" s="22" t="s">
        <v>447</v>
      </c>
      <c r="D18" s="7" t="s">
        <v>30</v>
      </c>
      <c r="E18" s="7">
        <v>4</v>
      </c>
      <c r="F18" s="7">
        <v>12</v>
      </c>
      <c r="G18" s="7">
        <v>6</v>
      </c>
      <c r="H18" s="7">
        <v>14</v>
      </c>
      <c r="I18" s="7">
        <v>13</v>
      </c>
      <c r="J18" s="7">
        <v>14</v>
      </c>
      <c r="K18" s="7">
        <v>13</v>
      </c>
      <c r="L18" s="7">
        <v>16</v>
      </c>
      <c r="M18" s="91">
        <f>SUM(E18:L18)</f>
        <v>92</v>
      </c>
      <c r="N18" s="8">
        <f t="shared" si="11"/>
        <v>2.532608695652174</v>
      </c>
      <c r="O18" s="40">
        <f t="shared" si="12"/>
        <v>1.112684639846562</v>
      </c>
      <c r="P18" s="7">
        <v>27</v>
      </c>
      <c r="Q18" s="7">
        <v>0</v>
      </c>
      <c r="R18" s="7" t="s">
        <v>552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10" t="s">
        <v>18</v>
      </c>
      <c r="B19" s="22" t="s">
        <v>580</v>
      </c>
      <c r="C19" s="71" t="s">
        <v>61</v>
      </c>
      <c r="D19" s="7" t="s">
        <v>30</v>
      </c>
      <c r="E19" s="7">
        <v>0</v>
      </c>
      <c r="F19" s="7">
        <v>1</v>
      </c>
      <c r="G19" s="7">
        <v>5</v>
      </c>
      <c r="H19" s="7">
        <v>2</v>
      </c>
      <c r="I19" s="7">
        <v>7</v>
      </c>
      <c r="J19" s="7">
        <v>8</v>
      </c>
      <c r="K19" s="7">
        <v>10</v>
      </c>
      <c r="L19" s="7">
        <v>123</v>
      </c>
      <c r="M19" s="91">
        <f t="shared" si="0"/>
        <v>156</v>
      </c>
      <c r="N19" s="8">
        <f t="shared" si="1"/>
        <v>3.7243589743589745</v>
      </c>
      <c r="O19" s="40">
        <f t="shared" si="2"/>
        <v>0.6337082353478333</v>
      </c>
      <c r="P19" s="7">
        <v>0</v>
      </c>
      <c r="Q19" s="7">
        <v>0</v>
      </c>
      <c r="R19" s="7" t="s">
        <v>551</v>
      </c>
      <c r="T19" s="47"/>
      <c r="U19" s="47"/>
      <c r="V19" s="1">
        <f>SUM(H14:L14)</f>
        <v>61</v>
      </c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10"/>
      <c r="B20" s="22" t="s">
        <v>371</v>
      </c>
      <c r="C20" s="149" t="s">
        <v>370</v>
      </c>
      <c r="D20" s="7" t="s">
        <v>30</v>
      </c>
      <c r="E20" s="7">
        <v>0</v>
      </c>
      <c r="F20" s="7">
        <v>0</v>
      </c>
      <c r="G20" s="7">
        <v>0</v>
      </c>
      <c r="H20" s="7">
        <v>4</v>
      </c>
      <c r="I20" s="7">
        <v>5</v>
      </c>
      <c r="J20" s="7">
        <v>3</v>
      </c>
      <c r="K20" s="7">
        <v>3</v>
      </c>
      <c r="L20" s="7">
        <v>79</v>
      </c>
      <c r="M20" s="91">
        <f t="shared" si="0"/>
        <v>94</v>
      </c>
      <c r="N20" s="8">
        <f t="shared" si="1"/>
        <v>3.7872340425531914</v>
      </c>
      <c r="O20" s="40">
        <f t="shared" si="2"/>
        <v>0.5334021760307106</v>
      </c>
      <c r="P20" s="7">
        <v>62</v>
      </c>
      <c r="Q20" s="7">
        <v>0</v>
      </c>
      <c r="R20" s="7" t="s">
        <v>552</v>
      </c>
      <c r="T20" s="47"/>
      <c r="U20" s="47"/>
      <c r="V20" s="1">
        <f>SUM(H32:K32)</f>
        <v>333</v>
      </c>
      <c r="W20" s="47"/>
      <c r="X20" s="47"/>
      <c r="Y20" s="47"/>
      <c r="Z20" s="47"/>
      <c r="AA20" s="47"/>
      <c r="AB20" s="47"/>
      <c r="AC20" s="47"/>
      <c r="AD20" s="47"/>
    </row>
    <row r="21" spans="1:30" s="1" customFormat="1" ht="23.25">
      <c r="A21" s="10"/>
      <c r="B21" s="22" t="s">
        <v>581</v>
      </c>
      <c r="C21" s="22" t="s">
        <v>582</v>
      </c>
      <c r="D21" s="7" t="s">
        <v>30</v>
      </c>
      <c r="E21" s="7">
        <v>15</v>
      </c>
      <c r="F21" s="7">
        <v>31</v>
      </c>
      <c r="G21" s="7">
        <v>8</v>
      </c>
      <c r="H21" s="7">
        <v>13</v>
      </c>
      <c r="I21" s="7">
        <v>16</v>
      </c>
      <c r="J21" s="7">
        <v>27</v>
      </c>
      <c r="K21" s="7">
        <v>21</v>
      </c>
      <c r="L21" s="7">
        <v>20</v>
      </c>
      <c r="M21" s="91">
        <f t="shared" si="0"/>
        <v>151</v>
      </c>
      <c r="N21" s="8">
        <f t="shared" si="1"/>
        <v>2.274834437086093</v>
      </c>
      <c r="O21" s="40">
        <f t="shared" si="2"/>
        <v>1.2603068344493658</v>
      </c>
      <c r="P21" s="7">
        <v>0</v>
      </c>
      <c r="Q21" s="7">
        <v>0</v>
      </c>
      <c r="R21" s="7" t="s">
        <v>551</v>
      </c>
      <c r="T21" s="47"/>
      <c r="U21" s="47"/>
      <c r="V21" s="1">
        <f>SUM(H49:L49)</f>
        <v>30</v>
      </c>
      <c r="W21" s="47"/>
      <c r="X21" s="47"/>
      <c r="Y21" s="47"/>
      <c r="Z21" s="47"/>
      <c r="AA21" s="47"/>
      <c r="AB21" s="47"/>
      <c r="AC21" s="47"/>
      <c r="AD21" s="47"/>
    </row>
    <row r="22" spans="1:30" s="1" customFormat="1" ht="23.25">
      <c r="A22" s="11"/>
      <c r="B22" s="22" t="s">
        <v>583</v>
      </c>
      <c r="C22" s="149" t="s">
        <v>582</v>
      </c>
      <c r="D22" s="7" t="s">
        <v>30</v>
      </c>
      <c r="E22" s="7">
        <v>32</v>
      </c>
      <c r="F22" s="7">
        <v>20</v>
      </c>
      <c r="G22" s="7">
        <v>13</v>
      </c>
      <c r="H22" s="7">
        <v>13</v>
      </c>
      <c r="I22" s="7">
        <v>25</v>
      </c>
      <c r="J22" s="7">
        <v>30</v>
      </c>
      <c r="K22" s="7">
        <v>9</v>
      </c>
      <c r="L22" s="7">
        <v>10</v>
      </c>
      <c r="M22" s="91">
        <f t="shared" si="0"/>
        <v>152</v>
      </c>
      <c r="N22" s="8">
        <f t="shared" si="1"/>
        <v>1.9046052631578947</v>
      </c>
      <c r="O22" s="40">
        <f t="shared" si="2"/>
        <v>1.2731198116081384</v>
      </c>
      <c r="P22" s="7">
        <v>0</v>
      </c>
      <c r="Q22" s="7">
        <v>0</v>
      </c>
      <c r="R22" s="7" t="s">
        <v>552</v>
      </c>
      <c r="T22" s="47"/>
      <c r="U22" s="47"/>
      <c r="V22" s="1">
        <f>SUM(H84:L84)</f>
        <v>35</v>
      </c>
      <c r="W22" s="47"/>
      <c r="X22" s="47"/>
      <c r="Y22" s="47"/>
      <c r="Z22" s="47"/>
      <c r="AA22" s="47"/>
      <c r="AB22" s="47"/>
      <c r="AC22" s="47"/>
      <c r="AD22" s="47"/>
    </row>
    <row r="23" spans="1:22" s="1" customFormat="1" ht="29.25">
      <c r="A23" s="205" t="s">
        <v>52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T23" s="12"/>
      <c r="U23" s="12"/>
      <c r="V23" s="1">
        <f>SUM(H106:L106)</f>
        <v>77</v>
      </c>
    </row>
    <row r="24" spans="1:22" s="1" customFormat="1" ht="29.25">
      <c r="A24" s="205" t="s">
        <v>549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T24" s="12"/>
      <c r="U24" s="12"/>
      <c r="V24" s="1">
        <f>SUM(H128:L128)</f>
        <v>137</v>
      </c>
    </row>
    <row r="25" spans="1:31" s="1" customFormat="1" ht="23.25">
      <c r="A25" s="9" t="s">
        <v>99</v>
      </c>
      <c r="B25" s="186" t="s">
        <v>0</v>
      </c>
      <c r="C25" s="186" t="s">
        <v>32</v>
      </c>
      <c r="D25" s="186" t="s">
        <v>29</v>
      </c>
      <c r="E25" s="184" t="s">
        <v>17</v>
      </c>
      <c r="F25" s="184"/>
      <c r="G25" s="184"/>
      <c r="H25" s="184"/>
      <c r="I25" s="184"/>
      <c r="J25" s="184"/>
      <c r="K25" s="184"/>
      <c r="L25" s="184"/>
      <c r="M25" s="9" t="s">
        <v>16</v>
      </c>
      <c r="N25" s="186" t="s">
        <v>20</v>
      </c>
      <c r="O25" s="190" t="s">
        <v>21</v>
      </c>
      <c r="P25" s="68"/>
      <c r="Q25" s="68"/>
      <c r="R25" s="186" t="s">
        <v>3</v>
      </c>
      <c r="T25" s="12"/>
      <c r="U25" s="12"/>
      <c r="V25" s="1">
        <f>SUM(V19:V24)</f>
        <v>673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" customFormat="1" ht="23.25">
      <c r="A26" s="11" t="s">
        <v>100</v>
      </c>
      <c r="B26" s="186"/>
      <c r="C26" s="186"/>
      <c r="D26" s="186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19</v>
      </c>
      <c r="N26" s="186"/>
      <c r="O26" s="190"/>
      <c r="P26" s="69" t="s">
        <v>1</v>
      </c>
      <c r="Q26" s="69" t="s">
        <v>2</v>
      </c>
      <c r="R26" s="186"/>
      <c r="T26" s="12"/>
      <c r="U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18" s="45" customFormat="1" ht="29.25">
      <c r="A27" s="7" t="s">
        <v>384</v>
      </c>
      <c r="B27" s="22" t="s">
        <v>438</v>
      </c>
      <c r="C27" s="71" t="s">
        <v>368</v>
      </c>
      <c r="D27" s="7" t="s">
        <v>30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31</v>
      </c>
      <c r="M27" s="91">
        <f aca="true" t="shared" si="16" ref="M27:M33">SUM(E27:L27)</f>
        <v>31</v>
      </c>
      <c r="N27" s="8">
        <f aca="true" t="shared" si="17" ref="N27:N33">((4*L27)+(3.5*K27)+(3*J27)+(2.5*I27)+(2*H27)+(1.5*G27)+(F27))/M27</f>
        <v>4</v>
      </c>
      <c r="O27" s="40">
        <f aca="true" t="shared" si="18" ref="O27:O33">SQRT((16*L27+12.25*K27+9*J27+6.25*I27+4*H27+2.25*G27+F27)/M27-(N27^2))</f>
        <v>0</v>
      </c>
      <c r="P27" s="7">
        <v>0</v>
      </c>
      <c r="Q27" s="7">
        <v>0</v>
      </c>
      <c r="R27" s="7" t="s">
        <v>555</v>
      </c>
    </row>
    <row r="28" spans="1:18" s="45" customFormat="1" ht="25.5" customHeight="1">
      <c r="A28" s="9" t="s">
        <v>18</v>
      </c>
      <c r="B28" s="34" t="s">
        <v>440</v>
      </c>
      <c r="C28" s="22" t="s">
        <v>368</v>
      </c>
      <c r="D28" s="7" t="s">
        <v>30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30</v>
      </c>
      <c r="M28" s="91">
        <f t="shared" si="16"/>
        <v>31</v>
      </c>
      <c r="N28" s="8">
        <f t="shared" si="17"/>
        <v>3.935483870967742</v>
      </c>
      <c r="O28" s="40">
        <f t="shared" si="18"/>
        <v>0.3533693919388158</v>
      </c>
      <c r="P28" s="7">
        <v>0</v>
      </c>
      <c r="Q28" s="7">
        <v>0</v>
      </c>
      <c r="R28" s="7" t="s">
        <v>554</v>
      </c>
    </row>
    <row r="29" spans="1:18" s="45" customFormat="1" ht="23.25" customHeight="1">
      <c r="A29" s="10"/>
      <c r="B29" s="34" t="s">
        <v>383</v>
      </c>
      <c r="C29" s="22" t="s">
        <v>592</v>
      </c>
      <c r="D29" s="7" t="s">
        <v>30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3</v>
      </c>
      <c r="L29" s="7">
        <v>26</v>
      </c>
      <c r="M29" s="91">
        <f t="shared" si="16"/>
        <v>30</v>
      </c>
      <c r="N29" s="8">
        <f t="shared" si="17"/>
        <v>3.9166666666666665</v>
      </c>
      <c r="O29" s="40">
        <f t="shared" si="18"/>
        <v>0.22669117514559473</v>
      </c>
      <c r="P29" s="7">
        <v>0</v>
      </c>
      <c r="Q29" s="7">
        <v>0</v>
      </c>
      <c r="R29" s="7" t="s">
        <v>555</v>
      </c>
    </row>
    <row r="30" spans="1:18" s="45" customFormat="1" ht="24" customHeight="1">
      <c r="A30" s="10"/>
      <c r="B30" s="34" t="s">
        <v>386</v>
      </c>
      <c r="C30" s="22" t="s">
        <v>593</v>
      </c>
      <c r="D30" s="7" t="s">
        <v>30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6</v>
      </c>
      <c r="L30" s="7">
        <v>22</v>
      </c>
      <c r="M30" s="91">
        <f t="shared" si="16"/>
        <v>30</v>
      </c>
      <c r="N30" s="8">
        <f t="shared" si="17"/>
        <v>3.8333333333333335</v>
      </c>
      <c r="O30" s="40">
        <f t="shared" si="18"/>
        <v>0.2981423969999685</v>
      </c>
      <c r="P30" s="7">
        <v>0</v>
      </c>
      <c r="Q30" s="7">
        <v>0</v>
      </c>
      <c r="R30" s="7" t="s">
        <v>554</v>
      </c>
    </row>
    <row r="31" spans="1:18" s="1" customFormat="1" ht="23.25">
      <c r="A31" s="10"/>
      <c r="B31" s="34" t="s">
        <v>340</v>
      </c>
      <c r="C31" s="130" t="s">
        <v>235</v>
      </c>
      <c r="D31" s="7" t="s">
        <v>31</v>
      </c>
      <c r="E31" s="7">
        <v>73</v>
      </c>
      <c r="F31" s="7">
        <v>51</v>
      </c>
      <c r="G31" s="7">
        <v>72</v>
      </c>
      <c r="H31" s="7">
        <v>79</v>
      </c>
      <c r="I31" s="7">
        <v>62</v>
      </c>
      <c r="J31" s="7">
        <v>85</v>
      </c>
      <c r="K31" s="7">
        <v>44</v>
      </c>
      <c r="L31" s="7">
        <v>90</v>
      </c>
      <c r="M31" s="91">
        <f t="shared" si="16"/>
        <v>556</v>
      </c>
      <c r="N31" s="8">
        <f t="shared" si="17"/>
        <v>2.2320143884892087</v>
      </c>
      <c r="O31" s="40">
        <f t="shared" si="18"/>
        <v>1.2656005938297923</v>
      </c>
      <c r="P31" s="7">
        <v>7</v>
      </c>
      <c r="Q31" s="7">
        <v>0</v>
      </c>
      <c r="R31" s="7" t="s">
        <v>555</v>
      </c>
    </row>
    <row r="32" spans="1:18" s="1" customFormat="1" ht="23.25">
      <c r="A32" s="10"/>
      <c r="B32" s="34" t="s">
        <v>149</v>
      </c>
      <c r="C32" s="22" t="s">
        <v>236</v>
      </c>
      <c r="D32" s="7" t="s">
        <v>31</v>
      </c>
      <c r="E32" s="7">
        <v>43</v>
      </c>
      <c r="F32" s="7">
        <v>46</v>
      </c>
      <c r="G32" s="7">
        <v>56</v>
      </c>
      <c r="H32" s="7">
        <v>90</v>
      </c>
      <c r="I32" s="7">
        <v>105</v>
      </c>
      <c r="J32" s="7">
        <v>84</v>
      </c>
      <c r="K32" s="7">
        <v>54</v>
      </c>
      <c r="L32" s="7">
        <v>80</v>
      </c>
      <c r="M32" s="91">
        <f t="shared" si="16"/>
        <v>558</v>
      </c>
      <c r="N32" s="8">
        <f t="shared" si="17"/>
        <v>2.389784946236559</v>
      </c>
      <c r="O32" s="40">
        <f t="shared" si="18"/>
        <v>1.1192129324487285</v>
      </c>
      <c r="P32" s="7">
        <v>6</v>
      </c>
      <c r="Q32" s="7">
        <v>0</v>
      </c>
      <c r="R32" s="7" t="s">
        <v>554</v>
      </c>
    </row>
    <row r="33" spans="1:32" s="1" customFormat="1" ht="23.25">
      <c r="A33" s="10"/>
      <c r="B33" s="22" t="s">
        <v>160</v>
      </c>
      <c r="C33" s="22" t="s">
        <v>148</v>
      </c>
      <c r="D33" s="7" t="s">
        <v>30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59</v>
      </c>
      <c r="M33" s="91">
        <f t="shared" si="16"/>
        <v>59</v>
      </c>
      <c r="N33" s="8">
        <f t="shared" si="17"/>
        <v>4</v>
      </c>
      <c r="O33" s="40">
        <f t="shared" si="18"/>
        <v>0</v>
      </c>
      <c r="P33" s="7">
        <v>0</v>
      </c>
      <c r="Q33" s="7">
        <v>0</v>
      </c>
      <c r="R33" s="7" t="s">
        <v>555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1" s="1" customFormat="1" ht="23.25">
      <c r="A34" s="140"/>
      <c r="B34" s="22" t="s">
        <v>161</v>
      </c>
      <c r="C34" s="22" t="s">
        <v>148</v>
      </c>
      <c r="D34" s="7" t="s">
        <v>30</v>
      </c>
      <c r="E34" s="7">
        <v>2</v>
      </c>
      <c r="F34" s="7">
        <v>2</v>
      </c>
      <c r="G34" s="7">
        <v>8</v>
      </c>
      <c r="H34" s="7">
        <v>4</v>
      </c>
      <c r="I34" s="7">
        <v>5</v>
      </c>
      <c r="J34" s="7">
        <v>17</v>
      </c>
      <c r="K34" s="7">
        <v>87</v>
      </c>
      <c r="L34" s="7">
        <v>380</v>
      </c>
      <c r="M34" s="91">
        <f aca="true" t="shared" si="19" ref="M34:M39">SUM(E34:L34)</f>
        <v>505</v>
      </c>
      <c r="N34" s="8">
        <f aca="true" t="shared" si="20" ref="N34:N39">((4*L34)+(3.5*K34)+(3*J34)+(2.5*I34)+(2*H34)+(1.5*G34)+(F34))/M34</f>
        <v>3.782178217821782</v>
      </c>
      <c r="O34" s="40">
        <f aca="true" t="shared" si="21" ref="O34:O39">SQRT((16*L34+12.25*K34+9*J34+6.25*I34+4*H34+2.25*G34+F34)/M34-(N34^2))</f>
        <v>0.5303456820752248</v>
      </c>
      <c r="P34" s="7">
        <v>0</v>
      </c>
      <c r="Q34" s="7">
        <v>0</v>
      </c>
      <c r="R34" s="7" t="s">
        <v>555</v>
      </c>
      <c r="T34" s="12"/>
      <c r="U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" customFormat="1" ht="23.25">
      <c r="A35" s="10" t="s">
        <v>18</v>
      </c>
      <c r="B35" s="22" t="s">
        <v>162</v>
      </c>
      <c r="C35" s="71" t="s">
        <v>148</v>
      </c>
      <c r="D35" s="7" t="s">
        <v>30</v>
      </c>
      <c r="E35" s="7">
        <v>3</v>
      </c>
      <c r="F35" s="7">
        <v>6</v>
      </c>
      <c r="G35" s="7">
        <v>80</v>
      </c>
      <c r="H35" s="7">
        <v>127</v>
      </c>
      <c r="I35" s="7">
        <v>81</v>
      </c>
      <c r="J35" s="7">
        <v>66</v>
      </c>
      <c r="K35" s="7">
        <v>36</v>
      </c>
      <c r="L35" s="7">
        <v>165</v>
      </c>
      <c r="M35" s="91">
        <f t="shared" si="19"/>
        <v>564</v>
      </c>
      <c r="N35" s="8">
        <f t="shared" si="20"/>
        <v>2.777482269503546</v>
      </c>
      <c r="O35" s="40">
        <f t="shared" si="21"/>
        <v>0.9641849025375656</v>
      </c>
      <c r="P35" s="7">
        <v>0</v>
      </c>
      <c r="Q35" s="7">
        <v>0</v>
      </c>
      <c r="R35" s="7" t="s">
        <v>554</v>
      </c>
      <c r="T35" s="12"/>
      <c r="U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" customFormat="1" ht="23.25">
      <c r="A36" s="10"/>
      <c r="B36" s="22" t="s">
        <v>514</v>
      </c>
      <c r="C36" s="22" t="s">
        <v>515</v>
      </c>
      <c r="D36" s="7" t="s">
        <v>30</v>
      </c>
      <c r="E36" s="7">
        <v>0</v>
      </c>
      <c r="F36" s="7">
        <v>0</v>
      </c>
      <c r="G36" s="7">
        <v>0</v>
      </c>
      <c r="H36" s="7">
        <v>5</v>
      </c>
      <c r="I36" s="7">
        <v>6</v>
      </c>
      <c r="J36" s="7">
        <v>11</v>
      </c>
      <c r="K36" s="7">
        <v>11</v>
      </c>
      <c r="L36" s="7">
        <v>22</v>
      </c>
      <c r="M36" s="91">
        <f t="shared" si="19"/>
        <v>55</v>
      </c>
      <c r="N36" s="8">
        <f t="shared" si="20"/>
        <v>3.3545454545454545</v>
      </c>
      <c r="O36" s="40">
        <f t="shared" si="21"/>
        <v>0.6651912047246081</v>
      </c>
      <c r="P36" s="7">
        <v>4</v>
      </c>
      <c r="Q36" s="7">
        <v>0</v>
      </c>
      <c r="R36" s="7" t="s">
        <v>555</v>
      </c>
      <c r="T36" s="12"/>
      <c r="U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29" s="1" customFormat="1" ht="23.25">
      <c r="A37" s="10" t="s">
        <v>18</v>
      </c>
      <c r="B37" s="22" t="s">
        <v>516</v>
      </c>
      <c r="C37" s="22" t="s">
        <v>515</v>
      </c>
      <c r="D37" s="7" t="s">
        <v>30</v>
      </c>
      <c r="E37" s="7">
        <v>0</v>
      </c>
      <c r="F37" s="7">
        <v>0</v>
      </c>
      <c r="G37" s="7">
        <v>2</v>
      </c>
      <c r="H37" s="7">
        <v>5</v>
      </c>
      <c r="I37" s="7">
        <v>2</v>
      </c>
      <c r="J37" s="7">
        <v>5</v>
      </c>
      <c r="K37" s="7">
        <v>5</v>
      </c>
      <c r="L37" s="7">
        <v>34</v>
      </c>
      <c r="M37" s="91">
        <f t="shared" si="19"/>
        <v>53</v>
      </c>
      <c r="N37" s="8">
        <f t="shared" si="20"/>
        <v>3.518867924528302</v>
      </c>
      <c r="O37" s="40">
        <f t="shared" si="21"/>
        <v>0.7645584750699913</v>
      </c>
      <c r="P37" s="7">
        <v>6</v>
      </c>
      <c r="Q37" s="7">
        <v>0</v>
      </c>
      <c r="R37" s="7" t="s">
        <v>554</v>
      </c>
      <c r="T37" s="13"/>
      <c r="U37" s="13"/>
      <c r="V37" s="13"/>
      <c r="W37" s="13"/>
      <c r="X37" s="13"/>
      <c r="Y37" s="13"/>
      <c r="Z37" s="13"/>
      <c r="AA37" s="13"/>
      <c r="AB37" s="13"/>
      <c r="AC37" s="47"/>
    </row>
    <row r="38" spans="1:21" s="2" customFormat="1" ht="23.25">
      <c r="A38" s="10"/>
      <c r="B38" s="22" t="s">
        <v>580</v>
      </c>
      <c r="C38" s="71" t="s">
        <v>61</v>
      </c>
      <c r="D38" s="7" t="s">
        <v>30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91">
        <f t="shared" si="19"/>
        <v>1</v>
      </c>
      <c r="N38" s="8">
        <f t="shared" si="20"/>
        <v>4</v>
      </c>
      <c r="O38" s="40">
        <f t="shared" si="21"/>
        <v>0</v>
      </c>
      <c r="P38" s="7">
        <v>0</v>
      </c>
      <c r="Q38" s="7">
        <v>0</v>
      </c>
      <c r="R38" s="7" t="s">
        <v>555</v>
      </c>
      <c r="T38" s="47"/>
      <c r="U38" s="47"/>
    </row>
    <row r="39" spans="1:21" s="1" customFormat="1" ht="23.25">
      <c r="A39" s="10"/>
      <c r="B39" s="22" t="s">
        <v>439</v>
      </c>
      <c r="C39" s="71" t="s">
        <v>370</v>
      </c>
      <c r="D39" s="7" t="s">
        <v>30</v>
      </c>
      <c r="E39" s="7">
        <v>0</v>
      </c>
      <c r="F39" s="7">
        <v>1</v>
      </c>
      <c r="G39" s="7">
        <v>4</v>
      </c>
      <c r="H39" s="7">
        <v>2</v>
      </c>
      <c r="I39" s="7">
        <v>1</v>
      </c>
      <c r="J39" s="7">
        <v>4</v>
      </c>
      <c r="K39" s="7">
        <v>3</v>
      </c>
      <c r="L39" s="7">
        <v>16</v>
      </c>
      <c r="M39" s="91">
        <f t="shared" si="19"/>
        <v>31</v>
      </c>
      <c r="N39" s="8">
        <f t="shared" si="20"/>
        <v>3.225806451612903</v>
      </c>
      <c r="O39" s="40">
        <f t="shared" si="21"/>
        <v>0.9905904859860709</v>
      </c>
      <c r="P39" s="7">
        <v>14</v>
      </c>
      <c r="Q39" s="7">
        <v>0</v>
      </c>
      <c r="R39" s="7" t="s">
        <v>555</v>
      </c>
      <c r="T39" s="47"/>
      <c r="U39" s="47"/>
    </row>
    <row r="40" spans="1:18" s="47" customFormat="1" ht="23.25">
      <c r="A40" s="11"/>
      <c r="B40" s="22" t="s">
        <v>441</v>
      </c>
      <c r="C40" s="71" t="s">
        <v>370</v>
      </c>
      <c r="D40" s="7" t="s">
        <v>30</v>
      </c>
      <c r="E40" s="7">
        <v>2</v>
      </c>
      <c r="F40" s="7">
        <v>3</v>
      </c>
      <c r="G40" s="7">
        <v>1</v>
      </c>
      <c r="H40" s="7">
        <v>0</v>
      </c>
      <c r="I40" s="7">
        <v>0</v>
      </c>
      <c r="J40" s="7">
        <v>3</v>
      </c>
      <c r="K40" s="7">
        <v>3</v>
      </c>
      <c r="L40" s="7">
        <v>17</v>
      </c>
      <c r="M40" s="91">
        <f>SUM(E40:L40)</f>
        <v>29</v>
      </c>
      <c r="N40" s="8">
        <f>((4*L40)+(3.5*K40)+(3*J40)+(2.5*I40)+(2*H40)+(1.5*G40)+(F40))/M40</f>
        <v>3.1724137931034484</v>
      </c>
      <c r="O40" s="40">
        <f>SQRT((16*L40+12.25*K40+9*J40+6.25*I40+4*H40+2.25*G40+F40)/M40-(N40^2))</f>
        <v>1.3016955922880598</v>
      </c>
      <c r="P40" s="7">
        <v>16</v>
      </c>
      <c r="Q40" s="7">
        <v>0</v>
      </c>
      <c r="R40" s="7" t="s">
        <v>554</v>
      </c>
    </row>
    <row r="41" spans="1:18" s="47" customFormat="1" ht="23.25">
      <c r="A41" s="12"/>
      <c r="C41" s="119"/>
      <c r="D41" s="12"/>
      <c r="E41" s="12"/>
      <c r="F41" s="12"/>
      <c r="G41" s="12"/>
      <c r="H41" s="12"/>
      <c r="I41" s="12"/>
      <c r="J41" s="12"/>
      <c r="K41" s="12"/>
      <c r="L41" s="12"/>
      <c r="M41" s="113"/>
      <c r="N41" s="13"/>
      <c r="O41" s="37"/>
      <c r="P41" s="12"/>
      <c r="Q41" s="12"/>
      <c r="R41" s="12"/>
    </row>
    <row r="42" spans="1:18" s="47" customFormat="1" ht="23.25">
      <c r="A42" s="12"/>
      <c r="C42" s="119"/>
      <c r="D42" s="12"/>
      <c r="E42" s="12"/>
      <c r="F42" s="12"/>
      <c r="G42" s="12"/>
      <c r="H42" s="12"/>
      <c r="I42" s="12"/>
      <c r="J42" s="12"/>
      <c r="K42" s="12"/>
      <c r="L42" s="12"/>
      <c r="M42" s="113"/>
      <c r="N42" s="13"/>
      <c r="O42" s="37"/>
      <c r="P42" s="12"/>
      <c r="Q42" s="12"/>
      <c r="R42" s="12"/>
    </row>
    <row r="43" spans="1:18" s="47" customFormat="1" ht="23.25">
      <c r="A43" s="12"/>
      <c r="C43" s="119"/>
      <c r="D43" s="12"/>
      <c r="E43" s="12"/>
      <c r="F43" s="12"/>
      <c r="G43" s="12"/>
      <c r="H43" s="12"/>
      <c r="I43" s="12"/>
      <c r="J43" s="12"/>
      <c r="K43" s="12"/>
      <c r="L43" s="12"/>
      <c r="M43" s="113"/>
      <c r="N43" s="13"/>
      <c r="O43" s="37"/>
      <c r="P43" s="12"/>
      <c r="Q43" s="12"/>
      <c r="R43" s="12"/>
    </row>
    <row r="44" spans="1:21" s="1" customFormat="1" ht="29.25">
      <c r="A44" s="205" t="s">
        <v>52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T44" s="12"/>
      <c r="U44" s="12"/>
    </row>
    <row r="45" spans="1:21" s="1" customFormat="1" ht="29.25">
      <c r="A45" s="205" t="s">
        <v>549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T45" s="12"/>
      <c r="U45" s="12"/>
    </row>
    <row r="46" spans="1:31" s="1" customFormat="1" ht="23.25">
      <c r="A46" s="9" t="s">
        <v>99</v>
      </c>
      <c r="B46" s="186" t="s">
        <v>0</v>
      </c>
      <c r="C46" s="186" t="s">
        <v>32</v>
      </c>
      <c r="D46" s="186" t="s">
        <v>29</v>
      </c>
      <c r="E46" s="184" t="s">
        <v>17</v>
      </c>
      <c r="F46" s="184"/>
      <c r="G46" s="184"/>
      <c r="H46" s="184"/>
      <c r="I46" s="184"/>
      <c r="J46" s="184"/>
      <c r="K46" s="184"/>
      <c r="L46" s="184"/>
      <c r="M46" s="9" t="s">
        <v>16</v>
      </c>
      <c r="N46" s="186" t="s">
        <v>20</v>
      </c>
      <c r="O46" s="190" t="s">
        <v>21</v>
      </c>
      <c r="P46" s="68"/>
      <c r="Q46" s="68"/>
      <c r="R46" s="186" t="s">
        <v>3</v>
      </c>
      <c r="T46" s="12"/>
      <c r="U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" customFormat="1" ht="23.25">
      <c r="A47" s="11" t="s">
        <v>100</v>
      </c>
      <c r="B47" s="186"/>
      <c r="C47" s="186"/>
      <c r="D47" s="186"/>
      <c r="E47" s="7">
        <v>0</v>
      </c>
      <c r="F47" s="7">
        <v>1</v>
      </c>
      <c r="G47" s="7">
        <v>1.5</v>
      </c>
      <c r="H47" s="7">
        <v>2</v>
      </c>
      <c r="I47" s="7">
        <v>2.5</v>
      </c>
      <c r="J47" s="7">
        <v>3</v>
      </c>
      <c r="K47" s="7">
        <v>3.5</v>
      </c>
      <c r="L47" s="7">
        <v>4</v>
      </c>
      <c r="M47" s="11" t="s">
        <v>19</v>
      </c>
      <c r="N47" s="186"/>
      <c r="O47" s="190"/>
      <c r="P47" s="69" t="s">
        <v>1</v>
      </c>
      <c r="Q47" s="69" t="s">
        <v>2</v>
      </c>
      <c r="R47" s="186"/>
      <c r="T47" s="12"/>
      <c r="U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1" ht="23.25">
      <c r="A48" s="10" t="s">
        <v>25</v>
      </c>
      <c r="B48" s="75" t="s">
        <v>617</v>
      </c>
      <c r="C48" s="75" t="s">
        <v>368</v>
      </c>
      <c r="D48" s="11" t="s">
        <v>30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30</v>
      </c>
      <c r="M48" s="139">
        <f>SUM(E48:L48)</f>
        <v>30</v>
      </c>
      <c r="N48" s="29">
        <f>((4*L48)+(3.5*K48)+(3*J48)+(2.5*I48)+(2*H48)+(1.5*G48)+(F48))/M48</f>
        <v>4</v>
      </c>
      <c r="O48" s="98">
        <f>SQRT((16*L48+12.25*K48+9*J48+6.25*I48+4*H48+2.25*G48+F48)/M48-(N48^2))</f>
        <v>0</v>
      </c>
      <c r="P48" s="7">
        <v>0</v>
      </c>
      <c r="Q48" s="7">
        <v>0</v>
      </c>
      <c r="R48" s="11" t="s">
        <v>556</v>
      </c>
      <c r="S48" s="1"/>
      <c r="T48" s="90"/>
      <c r="U48" s="90"/>
    </row>
    <row r="49" spans="1:21" ht="23.25">
      <c r="A49" s="10" t="s">
        <v>18</v>
      </c>
      <c r="B49" s="22" t="s">
        <v>478</v>
      </c>
      <c r="C49" s="22" t="s">
        <v>368</v>
      </c>
      <c r="D49" s="7" t="s">
        <v>30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9</v>
      </c>
      <c r="L49" s="7">
        <v>21</v>
      </c>
      <c r="M49" s="91">
        <f>SUM(E49:L49)</f>
        <v>30</v>
      </c>
      <c r="N49" s="8">
        <f>((4*L49)+(3.5*K49)+(3*J49)+(2.5*I49)+(2*H49)+(1.5*G49)+(F49))/M49</f>
        <v>3.85</v>
      </c>
      <c r="O49" s="40">
        <f>SQRT((16*L49+12.25*K49+9*J49+6.25*I49+4*H49+2.25*G49+F49)/M49-(N49^2))</f>
        <v>0.22912878474778858</v>
      </c>
      <c r="P49" s="7">
        <v>0</v>
      </c>
      <c r="Q49" s="7">
        <v>0</v>
      </c>
      <c r="R49" s="9" t="s">
        <v>557</v>
      </c>
      <c r="S49" s="1"/>
      <c r="T49" s="90"/>
      <c r="U49" s="90"/>
    </row>
    <row r="50" spans="1:21" ht="23.25">
      <c r="A50" s="10"/>
      <c r="B50" s="22" t="s">
        <v>442</v>
      </c>
      <c r="C50" s="22" t="s">
        <v>443</v>
      </c>
      <c r="D50" s="7" t="s">
        <v>30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29</v>
      </c>
      <c r="M50" s="91">
        <f aca="true" t="shared" si="22" ref="M50:M59">SUM(E50:L50)</f>
        <v>29</v>
      </c>
      <c r="N50" s="8">
        <f aca="true" t="shared" si="23" ref="N50:N59">((4*L50)+(3.5*K50)+(3*J50)+(2.5*I50)+(2*H50)+(1.5*G50)+(F50))/M50</f>
        <v>4</v>
      </c>
      <c r="O50" s="40">
        <f aca="true" t="shared" si="24" ref="O50:O59">SQRT((16*L50+12.25*K50+9*J50+6.25*I50+4*H50+2.25*G50+F50)/M50-(N50^2))</f>
        <v>0</v>
      </c>
      <c r="P50" s="7">
        <v>0</v>
      </c>
      <c r="Q50" s="7">
        <v>0</v>
      </c>
      <c r="R50" s="9" t="s">
        <v>556</v>
      </c>
      <c r="S50" s="1"/>
      <c r="T50" s="90"/>
      <c r="U50" s="90"/>
    </row>
    <row r="51" spans="1:21" ht="23.25">
      <c r="A51" s="10"/>
      <c r="B51" s="22" t="s">
        <v>177</v>
      </c>
      <c r="C51" s="22" t="s">
        <v>253</v>
      </c>
      <c r="D51" s="7" t="s">
        <v>31</v>
      </c>
      <c r="E51" s="7">
        <v>25</v>
      </c>
      <c r="F51" s="7">
        <v>35</v>
      </c>
      <c r="G51" s="7">
        <v>48</v>
      </c>
      <c r="H51" s="7">
        <v>60</v>
      </c>
      <c r="I51" s="7">
        <v>107</v>
      </c>
      <c r="J51" s="7">
        <v>85</v>
      </c>
      <c r="K51" s="7">
        <v>53</v>
      </c>
      <c r="L51" s="7">
        <v>131</v>
      </c>
      <c r="M51" s="91">
        <f t="shared" si="22"/>
        <v>544</v>
      </c>
      <c r="N51" s="8">
        <f t="shared" si="23"/>
        <v>2.681985294117647</v>
      </c>
      <c r="O51" s="40">
        <f t="shared" si="24"/>
        <v>1.0922382038279856</v>
      </c>
      <c r="P51" s="7">
        <v>0</v>
      </c>
      <c r="Q51" s="7">
        <v>0</v>
      </c>
      <c r="R51" s="9" t="s">
        <v>556</v>
      </c>
      <c r="S51" s="1"/>
      <c r="T51" s="90"/>
      <c r="U51" s="90"/>
    </row>
    <row r="52" spans="1:21" ht="23.25">
      <c r="A52" s="10"/>
      <c r="B52" s="22" t="s">
        <v>178</v>
      </c>
      <c r="C52" s="22" t="s">
        <v>254</v>
      </c>
      <c r="D52" s="7" t="s">
        <v>31</v>
      </c>
      <c r="E52" s="7">
        <v>25</v>
      </c>
      <c r="F52" s="7">
        <v>57</v>
      </c>
      <c r="G52" s="7">
        <v>45</v>
      </c>
      <c r="H52" s="7">
        <v>65</v>
      </c>
      <c r="I52" s="7">
        <v>110</v>
      </c>
      <c r="J52" s="7">
        <v>83</v>
      </c>
      <c r="K52" s="7">
        <v>55</v>
      </c>
      <c r="L52" s="7">
        <v>103</v>
      </c>
      <c r="M52" s="91">
        <f t="shared" si="22"/>
        <v>543</v>
      </c>
      <c r="N52" s="8">
        <f t="shared" si="23"/>
        <v>2.546961325966851</v>
      </c>
      <c r="O52" s="40">
        <f t="shared" si="24"/>
        <v>1.0958254002789787</v>
      </c>
      <c r="P52" s="7">
        <v>0</v>
      </c>
      <c r="Q52" s="7">
        <v>1</v>
      </c>
      <c r="R52" s="9" t="s">
        <v>557</v>
      </c>
      <c r="S52" s="1"/>
      <c r="T52" s="90"/>
      <c r="U52" s="90"/>
    </row>
    <row r="53" spans="1:21" ht="24.75" customHeight="1">
      <c r="A53" s="10"/>
      <c r="B53" s="22" t="s">
        <v>618</v>
      </c>
      <c r="C53" s="22" t="s">
        <v>148</v>
      </c>
      <c r="D53" s="7" t="s">
        <v>30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49</v>
      </c>
      <c r="M53" s="91">
        <f t="shared" si="22"/>
        <v>49</v>
      </c>
      <c r="N53" s="8">
        <f t="shared" si="23"/>
        <v>4</v>
      </c>
      <c r="O53" s="40">
        <f t="shared" si="24"/>
        <v>0</v>
      </c>
      <c r="P53" s="7">
        <v>0</v>
      </c>
      <c r="Q53" s="7">
        <v>0</v>
      </c>
      <c r="R53" s="9" t="s">
        <v>556</v>
      </c>
      <c r="S53" s="1"/>
      <c r="T53" s="90"/>
      <c r="U53" s="90"/>
    </row>
    <row r="54" spans="1:21" ht="23.25">
      <c r="A54" s="10"/>
      <c r="B54" s="22" t="s">
        <v>619</v>
      </c>
      <c r="C54" s="22" t="s">
        <v>148</v>
      </c>
      <c r="D54" s="7" t="s">
        <v>30</v>
      </c>
      <c r="E54" s="7">
        <v>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29</v>
      </c>
      <c r="L54" s="7">
        <v>464</v>
      </c>
      <c r="M54" s="91">
        <f t="shared" si="22"/>
        <v>495</v>
      </c>
      <c r="N54" s="8">
        <f t="shared" si="23"/>
        <v>3.9545454545454546</v>
      </c>
      <c r="O54" s="40">
        <f t="shared" si="24"/>
        <v>0.2778971277117662</v>
      </c>
      <c r="P54" s="7">
        <v>0</v>
      </c>
      <c r="Q54" s="7">
        <v>0</v>
      </c>
      <c r="R54" s="9" t="s">
        <v>556</v>
      </c>
      <c r="S54" s="1"/>
      <c r="T54" s="90"/>
      <c r="U54" s="90"/>
    </row>
    <row r="55" spans="1:21" ht="23.25">
      <c r="A55" s="10"/>
      <c r="B55" s="22" t="s">
        <v>479</v>
      </c>
      <c r="C55" s="22" t="s">
        <v>148</v>
      </c>
      <c r="D55" s="7" t="s">
        <v>30</v>
      </c>
      <c r="E55" s="7">
        <v>22</v>
      </c>
      <c r="F55" s="7">
        <v>84</v>
      </c>
      <c r="G55" s="7">
        <v>36</v>
      </c>
      <c r="H55" s="7">
        <v>65</v>
      </c>
      <c r="I55" s="7">
        <v>54</v>
      </c>
      <c r="J55" s="7">
        <v>66</v>
      </c>
      <c r="K55" s="7">
        <v>50</v>
      </c>
      <c r="L55" s="7">
        <v>167</v>
      </c>
      <c r="M55" s="91">
        <f>SUM(E55:L55)</f>
        <v>544</v>
      </c>
      <c r="N55" s="8">
        <f>((4*L55)+(3.5*K55)+(3*J55)+(2.5*I55)+(2*H55)+(1.5*G55)+(F55))/M55</f>
        <v>2.6544117647058822</v>
      </c>
      <c r="O55" s="40">
        <f>SQRT((16*L55+12.25*K55+9*J55+6.25*I55+4*H55+2.25*G55+F55)/M55-(N55^2))</f>
        <v>1.218748613698085</v>
      </c>
      <c r="P55" s="7">
        <v>0</v>
      </c>
      <c r="Q55" s="7">
        <v>0</v>
      </c>
      <c r="R55" s="9" t="s">
        <v>557</v>
      </c>
      <c r="S55" s="1"/>
      <c r="T55" s="90"/>
      <c r="U55" s="90"/>
    </row>
    <row r="56" spans="1:21" ht="23.25">
      <c r="A56" s="10"/>
      <c r="B56" s="22" t="s">
        <v>620</v>
      </c>
      <c r="C56" s="22" t="s">
        <v>367</v>
      </c>
      <c r="D56" s="7" t="s">
        <v>30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6</v>
      </c>
      <c r="K56" s="7">
        <v>15</v>
      </c>
      <c r="L56" s="7">
        <v>27</v>
      </c>
      <c r="M56" s="91">
        <f>SUM(E56:L56)</f>
        <v>49</v>
      </c>
      <c r="N56" s="8">
        <f>((4*L56)+(3.5*K56)+(3*J56)+(2.5*I56)+(2*H56)+(1.5*G56)+(F56))/M56</f>
        <v>3.693877551020408</v>
      </c>
      <c r="O56" s="40">
        <f>SQRT((16*L56+12.25*K56+9*J56+6.25*I56+4*H56+2.25*G56+F56)/M56-(N56^2))</f>
        <v>0.3888277323113826</v>
      </c>
      <c r="P56" s="7">
        <v>0</v>
      </c>
      <c r="Q56" s="7">
        <v>0</v>
      </c>
      <c r="R56" s="9" t="s">
        <v>556</v>
      </c>
      <c r="S56" s="1"/>
      <c r="T56" s="90"/>
      <c r="U56" s="90"/>
    </row>
    <row r="57" spans="1:21" ht="23.25">
      <c r="A57" s="10"/>
      <c r="B57" s="22" t="s">
        <v>527</v>
      </c>
      <c r="C57" s="22" t="s">
        <v>367</v>
      </c>
      <c r="D57" s="7" t="s">
        <v>30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49</v>
      </c>
      <c r="M57" s="91">
        <f t="shared" si="22"/>
        <v>49</v>
      </c>
      <c r="N57" s="8">
        <f t="shared" si="23"/>
        <v>4</v>
      </c>
      <c r="O57" s="40">
        <f t="shared" si="24"/>
        <v>0</v>
      </c>
      <c r="P57" s="7">
        <v>0</v>
      </c>
      <c r="Q57" s="7">
        <v>0</v>
      </c>
      <c r="R57" s="9" t="s">
        <v>557</v>
      </c>
      <c r="S57" s="1"/>
      <c r="T57" s="90"/>
      <c r="U57" s="90"/>
    </row>
    <row r="58" spans="1:21" ht="23.25">
      <c r="A58" s="10"/>
      <c r="B58" s="22" t="s">
        <v>477</v>
      </c>
      <c r="C58" s="22" t="s">
        <v>370</v>
      </c>
      <c r="D58" s="7" t="s">
        <v>30</v>
      </c>
      <c r="E58" s="7">
        <v>0</v>
      </c>
      <c r="F58" s="7">
        <v>7</v>
      </c>
      <c r="G58" s="7">
        <v>1</v>
      </c>
      <c r="H58" s="7">
        <v>1</v>
      </c>
      <c r="I58" s="7">
        <v>5</v>
      </c>
      <c r="J58" s="7">
        <v>2</v>
      </c>
      <c r="K58" s="7">
        <v>4</v>
      </c>
      <c r="L58" s="7">
        <v>18</v>
      </c>
      <c r="M58" s="91">
        <f t="shared" si="22"/>
        <v>38</v>
      </c>
      <c r="N58" s="8">
        <f t="shared" si="23"/>
        <v>3.026315789473684</v>
      </c>
      <c r="O58" s="40">
        <f t="shared" si="24"/>
        <v>1.163860230920842</v>
      </c>
      <c r="P58" s="7">
        <v>8</v>
      </c>
      <c r="Q58" s="7">
        <v>0</v>
      </c>
      <c r="R58" s="9" t="s">
        <v>556</v>
      </c>
      <c r="S58" s="1"/>
      <c r="T58" s="90"/>
      <c r="U58" s="90"/>
    </row>
    <row r="59" spans="1:21" ht="23.25">
      <c r="A59" s="10"/>
      <c r="B59" s="22" t="s">
        <v>480</v>
      </c>
      <c r="C59" s="22" t="s">
        <v>370</v>
      </c>
      <c r="D59" s="7" t="s">
        <v>30</v>
      </c>
      <c r="E59" s="7">
        <v>6</v>
      </c>
      <c r="F59" s="7">
        <v>7</v>
      </c>
      <c r="G59" s="7">
        <v>3</v>
      </c>
      <c r="H59" s="7">
        <v>1</v>
      </c>
      <c r="I59" s="7">
        <v>2</v>
      </c>
      <c r="J59" s="7">
        <v>2</v>
      </c>
      <c r="K59" s="7">
        <v>5</v>
      </c>
      <c r="L59" s="7">
        <v>20</v>
      </c>
      <c r="M59" s="91">
        <f t="shared" si="22"/>
        <v>46</v>
      </c>
      <c r="N59" s="8">
        <f t="shared" si="23"/>
        <v>2.652173913043478</v>
      </c>
      <c r="O59" s="40">
        <f t="shared" si="24"/>
        <v>1.5175407924371511</v>
      </c>
      <c r="P59" s="7">
        <v>0</v>
      </c>
      <c r="Q59" s="7">
        <v>0</v>
      </c>
      <c r="R59" s="9" t="s">
        <v>557</v>
      </c>
      <c r="S59" s="1"/>
      <c r="T59" s="90"/>
      <c r="U59" s="90"/>
    </row>
    <row r="60" spans="1:29" ht="23.25">
      <c r="A60" s="184" t="s">
        <v>41</v>
      </c>
      <c r="B60" s="184"/>
      <c r="C60" s="184"/>
      <c r="D60" s="184"/>
      <c r="E60" s="7">
        <f>SUM(E5:E22,E27:E39,E48:E59)</f>
        <v>398</v>
      </c>
      <c r="F60" s="7">
        <f aca="true" t="shared" si="25" ref="F60:L60">SUM(F5:F22,F27:F39,F48:F59)</f>
        <v>552</v>
      </c>
      <c r="G60" s="7">
        <f t="shared" si="25"/>
        <v>593</v>
      </c>
      <c r="H60" s="7">
        <f t="shared" si="25"/>
        <v>940</v>
      </c>
      <c r="I60" s="7">
        <f t="shared" si="25"/>
        <v>875</v>
      </c>
      <c r="J60" s="7">
        <f t="shared" si="25"/>
        <v>939</v>
      </c>
      <c r="K60" s="7">
        <f t="shared" si="25"/>
        <v>820</v>
      </c>
      <c r="L60" s="7">
        <f t="shared" si="25"/>
        <v>3076</v>
      </c>
      <c r="M60" s="91">
        <f>SUM(E60:L60)</f>
        <v>8193</v>
      </c>
      <c r="N60" s="8">
        <f>((4*L60)+(3.5*K60)+(3*J60)+(2.5*I60)+(2*H60)+(1.5*G60)+(F60))/M60</f>
        <v>2.868302209202978</v>
      </c>
      <c r="O60" s="40">
        <f>SQRT((16*L60+12.25*K60+9*J60+6.25*I60+4*H60+2.25*G60+F60)/M60-(N60^2))</f>
        <v>1.180722020482961</v>
      </c>
      <c r="P60" s="7">
        <f>SUM(P5:P22,P27:P39,P48:P59)</f>
        <v>193</v>
      </c>
      <c r="Q60" s="7">
        <f>SUM(Q5:Q22,Q27:Q39,Q48:Q59)</f>
        <v>1</v>
      </c>
      <c r="R60" s="9"/>
      <c r="S60" s="1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  <row r="61" spans="1:29" ht="23.25">
      <c r="A61" s="184" t="s">
        <v>43</v>
      </c>
      <c r="B61" s="184"/>
      <c r="C61" s="184"/>
      <c r="D61" s="184"/>
      <c r="E61" s="8">
        <f>(E60*100)/$M60</f>
        <v>4.857805443671427</v>
      </c>
      <c r="F61" s="8">
        <f aca="true" t="shared" si="26" ref="F61:L61">(F60*100)/$M60</f>
        <v>6.73745880629806</v>
      </c>
      <c r="G61" s="8">
        <f t="shared" si="26"/>
        <v>7.237886000244111</v>
      </c>
      <c r="H61" s="8">
        <f t="shared" si="26"/>
        <v>11.473208836811912</v>
      </c>
      <c r="I61" s="8">
        <f t="shared" si="26"/>
        <v>10.679848651287685</v>
      </c>
      <c r="J61" s="8">
        <f t="shared" si="26"/>
        <v>11.461003295496155</v>
      </c>
      <c r="K61" s="8">
        <f t="shared" si="26"/>
        <v>10.00854387892103</v>
      </c>
      <c r="L61" s="8">
        <f t="shared" si="26"/>
        <v>37.54424508726962</v>
      </c>
      <c r="M61" s="92">
        <f>((M60-(P60+Q60))*100)/$M60</f>
        <v>97.63212498474307</v>
      </c>
      <c r="N61" s="7"/>
      <c r="O61" s="7"/>
      <c r="P61" s="7">
        <f>(P60*100)/$M60</f>
        <v>2.355669473941169</v>
      </c>
      <c r="Q61" s="7">
        <f>(Q60*100)/$M60</f>
        <v>0.012205541315757355</v>
      </c>
      <c r="R61" s="11"/>
      <c r="S61" s="1"/>
      <c r="T61" s="90"/>
      <c r="U61" s="90"/>
      <c r="V61" s="90"/>
      <c r="W61" s="90"/>
      <c r="X61" s="90"/>
      <c r="Y61" s="90"/>
      <c r="Z61" s="90"/>
      <c r="AA61" s="90"/>
      <c r="AB61" s="90"/>
      <c r="AC61" s="90"/>
    </row>
    <row r="62" spans="1:29" ht="23.25">
      <c r="A62" s="2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2"/>
      <c r="N62" s="5"/>
      <c r="O62" s="39"/>
      <c r="P62" s="2"/>
      <c r="Q62" s="2"/>
      <c r="R62" s="2"/>
      <c r="S62" s="1"/>
      <c r="T62" s="90"/>
      <c r="U62" s="90"/>
      <c r="V62" s="90"/>
      <c r="W62" s="90"/>
      <c r="X62" s="90"/>
      <c r="Y62" s="90"/>
      <c r="Z62" s="90"/>
      <c r="AA62" s="90"/>
      <c r="AB62" s="90"/>
      <c r="AC62" s="90"/>
    </row>
    <row r="63" spans="19:29" ht="23.25">
      <c r="S63" s="1"/>
      <c r="T63" s="90"/>
      <c r="U63" s="90"/>
      <c r="V63" s="90"/>
      <c r="W63" s="90"/>
      <c r="X63" s="90"/>
      <c r="Y63" s="90"/>
      <c r="Z63" s="90"/>
      <c r="AA63" s="90"/>
      <c r="AB63" s="90"/>
      <c r="AC63" s="90"/>
    </row>
    <row r="64" spans="19:29" ht="23.25">
      <c r="S64" s="1"/>
      <c r="T64" s="90"/>
      <c r="U64" s="90"/>
      <c r="V64" s="90"/>
      <c r="W64" s="90"/>
      <c r="X64" s="90"/>
      <c r="Y64" s="90"/>
      <c r="Z64" s="90"/>
      <c r="AA64" s="90"/>
      <c r="AB64" s="90"/>
      <c r="AC64" s="90"/>
    </row>
    <row r="65" spans="19:29" ht="23.25">
      <c r="S65" s="1"/>
      <c r="T65" s="90"/>
      <c r="U65" s="90"/>
      <c r="V65" s="90"/>
      <c r="W65" s="90"/>
      <c r="X65" s="90"/>
      <c r="Y65" s="90"/>
      <c r="Z65" s="90"/>
      <c r="AA65" s="90"/>
      <c r="AB65" s="90"/>
      <c r="AC65" s="90"/>
    </row>
    <row r="66" spans="1:18" s="17" customFormat="1" ht="23.25">
      <c r="A66" s="194" t="s">
        <v>52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</row>
    <row r="67" spans="1:18" s="17" customFormat="1" ht="18.75" customHeight="1">
      <c r="A67" s="194" t="s">
        <v>594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</row>
    <row r="68" spans="1:18" s="161" customFormat="1" ht="18.75" customHeight="1">
      <c r="A68" s="162" t="s">
        <v>99</v>
      </c>
      <c r="B68" s="195" t="s">
        <v>0</v>
      </c>
      <c r="C68" s="195" t="s">
        <v>32</v>
      </c>
      <c r="D68" s="195" t="s">
        <v>29</v>
      </c>
      <c r="E68" s="211" t="s">
        <v>17</v>
      </c>
      <c r="F68" s="211"/>
      <c r="G68" s="211"/>
      <c r="H68" s="211"/>
      <c r="I68" s="211"/>
      <c r="J68" s="211"/>
      <c r="K68" s="211"/>
      <c r="L68" s="211"/>
      <c r="M68" s="162" t="s">
        <v>16</v>
      </c>
      <c r="N68" s="195" t="s">
        <v>20</v>
      </c>
      <c r="O68" s="212" t="s">
        <v>21</v>
      </c>
      <c r="P68" s="168"/>
      <c r="Q68" s="168"/>
      <c r="R68" s="195" t="s">
        <v>3</v>
      </c>
    </row>
    <row r="69" spans="1:18" s="161" customFormat="1" ht="18.75" customHeight="1">
      <c r="A69" s="154" t="s">
        <v>100</v>
      </c>
      <c r="B69" s="195"/>
      <c r="C69" s="195"/>
      <c r="D69" s="195"/>
      <c r="E69" s="131">
        <v>0</v>
      </c>
      <c r="F69" s="131">
        <v>1</v>
      </c>
      <c r="G69" s="131">
        <v>1.5</v>
      </c>
      <c r="H69" s="131">
        <v>2</v>
      </c>
      <c r="I69" s="131">
        <v>2.5</v>
      </c>
      <c r="J69" s="131">
        <v>3</v>
      </c>
      <c r="K69" s="131">
        <v>3.5</v>
      </c>
      <c r="L69" s="131">
        <v>4</v>
      </c>
      <c r="M69" s="154" t="s">
        <v>19</v>
      </c>
      <c r="N69" s="195"/>
      <c r="O69" s="212"/>
      <c r="P69" s="169" t="s">
        <v>1</v>
      </c>
      <c r="Q69" s="169" t="s">
        <v>2</v>
      </c>
      <c r="R69" s="195"/>
    </row>
    <row r="70" spans="1:18" s="161" customFormat="1" ht="18.75" customHeight="1">
      <c r="A70" s="150" t="s">
        <v>26</v>
      </c>
      <c r="B70" s="158" t="s">
        <v>405</v>
      </c>
      <c r="C70" s="158" t="s">
        <v>406</v>
      </c>
      <c r="D70" s="150" t="s">
        <v>30</v>
      </c>
      <c r="E70" s="131">
        <v>0</v>
      </c>
      <c r="F70" s="131">
        <v>0</v>
      </c>
      <c r="G70" s="131">
        <v>0</v>
      </c>
      <c r="H70" s="131">
        <v>3</v>
      </c>
      <c r="I70" s="131">
        <v>1</v>
      </c>
      <c r="J70" s="131">
        <v>2</v>
      </c>
      <c r="K70" s="131">
        <v>0</v>
      </c>
      <c r="L70" s="131">
        <v>26</v>
      </c>
      <c r="M70" s="160">
        <f aca="true" t="shared" si="27" ref="M70:M75">SUM(E70:L70)</f>
        <v>32</v>
      </c>
      <c r="N70" s="155">
        <f aca="true" t="shared" si="28" ref="N70:N84">((4*L70)+(3.5*K70)+(3*J70)+(2.5*I70)+(2*H70)+(1.5*G70)+(F70))/M70</f>
        <v>3.703125</v>
      </c>
      <c r="O70" s="156">
        <f aca="true" t="shared" si="29" ref="O70:O75">SQRT((16*L70+12.25*K70+9*J70+6.25*I70+4*H70+2.25*G70+F70)/M70-(N70^2))</f>
        <v>0.6478253888008713</v>
      </c>
      <c r="P70" s="131">
        <v>0</v>
      </c>
      <c r="Q70" s="131">
        <v>0</v>
      </c>
      <c r="R70" s="131" t="s">
        <v>562</v>
      </c>
    </row>
    <row r="71" spans="1:18" s="161" customFormat="1" ht="18.75" customHeight="1">
      <c r="A71" s="162"/>
      <c r="B71" s="158" t="s">
        <v>9</v>
      </c>
      <c r="C71" s="158" t="s">
        <v>216</v>
      </c>
      <c r="D71" s="150" t="s">
        <v>31</v>
      </c>
      <c r="E71" s="131">
        <v>66</v>
      </c>
      <c r="F71" s="131">
        <v>43</v>
      </c>
      <c r="G71" s="131">
        <v>55</v>
      </c>
      <c r="H71" s="131">
        <v>100</v>
      </c>
      <c r="I71" s="131">
        <v>93</v>
      </c>
      <c r="J71" s="131">
        <v>69</v>
      </c>
      <c r="K71" s="131">
        <v>34</v>
      </c>
      <c r="L71" s="131">
        <v>57</v>
      </c>
      <c r="M71" s="160">
        <f t="shared" si="27"/>
        <v>517</v>
      </c>
      <c r="N71" s="155">
        <f t="shared" si="28"/>
        <v>2.150870406189555</v>
      </c>
      <c r="O71" s="156">
        <f t="shared" si="29"/>
        <v>1.1683545839694498</v>
      </c>
      <c r="P71" s="131">
        <v>1</v>
      </c>
      <c r="Q71" s="131">
        <v>4</v>
      </c>
      <c r="R71" s="131" t="s">
        <v>562</v>
      </c>
    </row>
    <row r="72" spans="1:18" s="161" customFormat="1" ht="18.75" customHeight="1">
      <c r="A72" s="157"/>
      <c r="B72" s="158" t="s">
        <v>96</v>
      </c>
      <c r="C72" s="158" t="s">
        <v>217</v>
      </c>
      <c r="D72" s="150" t="s">
        <v>31</v>
      </c>
      <c r="E72" s="131">
        <v>25</v>
      </c>
      <c r="F72" s="131">
        <v>69</v>
      </c>
      <c r="G72" s="131">
        <v>57</v>
      </c>
      <c r="H72" s="131">
        <v>65</v>
      </c>
      <c r="I72" s="131">
        <v>95</v>
      </c>
      <c r="J72" s="131">
        <v>95</v>
      </c>
      <c r="K72" s="131">
        <v>50</v>
      </c>
      <c r="L72" s="131">
        <v>55</v>
      </c>
      <c r="M72" s="160">
        <f t="shared" si="27"/>
        <v>511</v>
      </c>
      <c r="N72" s="155">
        <f t="shared" si="28"/>
        <v>2.352250489236791</v>
      </c>
      <c r="O72" s="156">
        <f t="shared" si="29"/>
        <v>1.0571672371919818</v>
      </c>
      <c r="P72" s="131">
        <v>0</v>
      </c>
      <c r="Q72" s="131">
        <v>11</v>
      </c>
      <c r="R72" s="131" t="s">
        <v>563</v>
      </c>
    </row>
    <row r="73" spans="1:18" s="161" customFormat="1" ht="18.75" customHeight="1">
      <c r="A73" s="157"/>
      <c r="B73" s="158" t="s">
        <v>10</v>
      </c>
      <c r="C73" s="158" t="s">
        <v>281</v>
      </c>
      <c r="D73" s="150" t="s">
        <v>30</v>
      </c>
      <c r="E73" s="131">
        <v>2</v>
      </c>
      <c r="F73" s="131">
        <v>9</v>
      </c>
      <c r="G73" s="131">
        <v>26</v>
      </c>
      <c r="H73" s="131">
        <v>18</v>
      </c>
      <c r="I73" s="131">
        <v>17</v>
      </c>
      <c r="J73" s="131">
        <v>16</v>
      </c>
      <c r="K73" s="131">
        <v>14</v>
      </c>
      <c r="L73" s="131">
        <v>32</v>
      </c>
      <c r="M73" s="160">
        <f t="shared" si="27"/>
        <v>134</v>
      </c>
      <c r="N73" s="155">
        <f t="shared" si="28"/>
        <v>2.623134328358209</v>
      </c>
      <c r="O73" s="156">
        <f t="shared" si="29"/>
        <v>1.062306289917218</v>
      </c>
      <c r="P73" s="131">
        <v>0</v>
      </c>
      <c r="Q73" s="131">
        <v>2</v>
      </c>
      <c r="R73" s="131" t="s">
        <v>562</v>
      </c>
    </row>
    <row r="74" spans="1:18" s="161" customFormat="1" ht="18.75" customHeight="1">
      <c r="A74" s="157"/>
      <c r="B74" s="158" t="s">
        <v>97</v>
      </c>
      <c r="C74" s="158" t="s">
        <v>284</v>
      </c>
      <c r="D74" s="150" t="s">
        <v>30</v>
      </c>
      <c r="E74" s="131">
        <v>4</v>
      </c>
      <c r="F74" s="131">
        <v>11</v>
      </c>
      <c r="G74" s="131">
        <v>15</v>
      </c>
      <c r="H74" s="131">
        <v>16</v>
      </c>
      <c r="I74" s="131">
        <v>18</v>
      </c>
      <c r="J74" s="131">
        <v>22</v>
      </c>
      <c r="K74" s="131">
        <v>12</v>
      </c>
      <c r="L74" s="131">
        <v>35</v>
      </c>
      <c r="M74" s="160">
        <f t="shared" si="27"/>
        <v>133</v>
      </c>
      <c r="N74" s="155">
        <f>((4*L74)+(3.5*K74)+(3*J74)+(2.5*I74)+(2*H74)+(1.5*G74)+(F74))/M74</f>
        <v>2.6954887218045114</v>
      </c>
      <c r="O74" s="156">
        <f t="shared" si="29"/>
        <v>1.0965334757346152</v>
      </c>
      <c r="P74" s="131">
        <v>1</v>
      </c>
      <c r="Q74" s="131">
        <v>2</v>
      </c>
      <c r="R74" s="131" t="s">
        <v>563</v>
      </c>
    </row>
    <row r="75" spans="1:18" s="161" customFormat="1" ht="18.75" customHeight="1">
      <c r="A75" s="157"/>
      <c r="B75" s="158" t="s">
        <v>95</v>
      </c>
      <c r="C75" s="158" t="s">
        <v>282</v>
      </c>
      <c r="D75" s="150" t="s">
        <v>30</v>
      </c>
      <c r="E75" s="131">
        <v>0</v>
      </c>
      <c r="F75" s="131">
        <v>4</v>
      </c>
      <c r="G75" s="131">
        <v>1</v>
      </c>
      <c r="H75" s="131">
        <v>12</v>
      </c>
      <c r="I75" s="131">
        <v>30</v>
      </c>
      <c r="J75" s="131">
        <v>36</v>
      </c>
      <c r="K75" s="131">
        <v>14</v>
      </c>
      <c r="L75" s="131">
        <v>7</v>
      </c>
      <c r="M75" s="160">
        <f t="shared" si="27"/>
        <v>104</v>
      </c>
      <c r="N75" s="155">
        <f t="shared" si="28"/>
        <v>2.7836538461538463</v>
      </c>
      <c r="O75" s="156">
        <f t="shared" si="29"/>
        <v>0.6458611688345134</v>
      </c>
      <c r="P75" s="131">
        <v>3</v>
      </c>
      <c r="Q75" s="131">
        <v>0</v>
      </c>
      <c r="R75" s="131" t="s">
        <v>562</v>
      </c>
    </row>
    <row r="76" spans="1:18" s="161" customFormat="1" ht="18.75" customHeight="1">
      <c r="A76" s="157"/>
      <c r="B76" s="158" t="s">
        <v>98</v>
      </c>
      <c r="C76" s="158" t="s">
        <v>641</v>
      </c>
      <c r="D76" s="150" t="s">
        <v>30</v>
      </c>
      <c r="E76" s="131">
        <v>0</v>
      </c>
      <c r="F76" s="131">
        <v>0</v>
      </c>
      <c r="G76" s="131">
        <v>1</v>
      </c>
      <c r="H76" s="131">
        <v>2</v>
      </c>
      <c r="I76" s="131">
        <v>1</v>
      </c>
      <c r="J76" s="131">
        <v>21</v>
      </c>
      <c r="K76" s="131">
        <v>29</v>
      </c>
      <c r="L76" s="131">
        <v>49</v>
      </c>
      <c r="M76" s="160">
        <f aca="true" t="shared" si="30" ref="M76:M81">SUM(E76:L76)</f>
        <v>103</v>
      </c>
      <c r="N76" s="155">
        <f aca="true" t="shared" si="31" ref="N76:N81">((4*L76)+(3.5*K76)+(3*J76)+(2.5*I76)+(2*H76)+(1.5*G76)+(F76))/M76</f>
        <v>3.5776699029126213</v>
      </c>
      <c r="O76" s="156">
        <f aca="true" t="shared" si="32" ref="O76:O81">SQRT((16*L76+12.25*K76+9*J76+6.25*I76+4*H76+2.25*G76+F76)/M76-(N76^2))</f>
        <v>0.5060665060163937</v>
      </c>
      <c r="P76" s="131">
        <v>2</v>
      </c>
      <c r="Q76" s="131">
        <v>2</v>
      </c>
      <c r="R76" s="131" t="s">
        <v>563</v>
      </c>
    </row>
    <row r="77" spans="1:18" s="161" customFormat="1" ht="18.75" customHeight="1">
      <c r="A77" s="157"/>
      <c r="B77" s="158" t="s">
        <v>150</v>
      </c>
      <c r="C77" s="158" t="s">
        <v>283</v>
      </c>
      <c r="D77" s="150" t="s">
        <v>30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61</v>
      </c>
      <c r="M77" s="160">
        <f t="shared" si="30"/>
        <v>61</v>
      </c>
      <c r="N77" s="155">
        <f t="shared" si="31"/>
        <v>4</v>
      </c>
      <c r="O77" s="156">
        <f t="shared" si="32"/>
        <v>0</v>
      </c>
      <c r="P77" s="131">
        <v>0</v>
      </c>
      <c r="Q77" s="131">
        <v>0</v>
      </c>
      <c r="R77" s="131" t="s">
        <v>562</v>
      </c>
    </row>
    <row r="78" spans="1:18" s="161" customFormat="1" ht="18.75" customHeight="1">
      <c r="A78" s="157"/>
      <c r="B78" s="158" t="s">
        <v>179</v>
      </c>
      <c r="C78" s="158" t="s">
        <v>283</v>
      </c>
      <c r="D78" s="150" t="s">
        <v>30</v>
      </c>
      <c r="E78" s="131">
        <v>4</v>
      </c>
      <c r="F78" s="131">
        <v>15</v>
      </c>
      <c r="G78" s="131">
        <v>12</v>
      </c>
      <c r="H78" s="131">
        <v>18</v>
      </c>
      <c r="I78" s="131">
        <v>47</v>
      </c>
      <c r="J78" s="131">
        <v>73</v>
      </c>
      <c r="K78" s="131">
        <v>54</v>
      </c>
      <c r="L78" s="131">
        <v>203</v>
      </c>
      <c r="M78" s="160">
        <f t="shared" si="30"/>
        <v>426</v>
      </c>
      <c r="N78" s="155">
        <f t="shared" si="31"/>
        <v>3.301643192488263</v>
      </c>
      <c r="O78" s="156">
        <f t="shared" si="32"/>
        <v>0.8807924965530601</v>
      </c>
      <c r="P78" s="131">
        <v>34</v>
      </c>
      <c r="Q78" s="131">
        <v>0</v>
      </c>
      <c r="R78" s="131" t="s">
        <v>562</v>
      </c>
    </row>
    <row r="79" spans="1:18" s="161" customFormat="1" ht="18.75" customHeight="1">
      <c r="A79" s="157"/>
      <c r="B79" s="158" t="s">
        <v>180</v>
      </c>
      <c r="C79" s="158" t="s">
        <v>285</v>
      </c>
      <c r="D79" s="150" t="s">
        <v>30</v>
      </c>
      <c r="E79" s="131">
        <v>7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10</v>
      </c>
      <c r="L79" s="131">
        <v>504</v>
      </c>
      <c r="M79" s="160">
        <f t="shared" si="30"/>
        <v>521</v>
      </c>
      <c r="N79" s="155">
        <f t="shared" si="31"/>
        <v>3.9366602687140113</v>
      </c>
      <c r="O79" s="156">
        <f t="shared" si="32"/>
        <v>0.46449731123552723</v>
      </c>
      <c r="P79" s="131">
        <v>0</v>
      </c>
      <c r="Q79" s="131">
        <v>0</v>
      </c>
      <c r="R79" s="131" t="s">
        <v>563</v>
      </c>
    </row>
    <row r="80" spans="1:18" s="161" customFormat="1" ht="18.75" customHeight="1">
      <c r="A80" s="157"/>
      <c r="B80" s="158" t="s">
        <v>642</v>
      </c>
      <c r="C80" s="158" t="s">
        <v>447</v>
      </c>
      <c r="D80" s="150" t="s">
        <v>30</v>
      </c>
      <c r="E80" s="131">
        <v>2</v>
      </c>
      <c r="F80" s="131">
        <v>7</v>
      </c>
      <c r="G80" s="131">
        <v>5</v>
      </c>
      <c r="H80" s="131">
        <v>11</v>
      </c>
      <c r="I80" s="131">
        <v>0</v>
      </c>
      <c r="J80" s="131">
        <v>3</v>
      </c>
      <c r="K80" s="131">
        <v>7</v>
      </c>
      <c r="L80" s="131">
        <v>35</v>
      </c>
      <c r="M80" s="160">
        <f t="shared" si="30"/>
        <v>70</v>
      </c>
      <c r="N80" s="155">
        <f t="shared" si="31"/>
        <v>3</v>
      </c>
      <c r="O80" s="156">
        <f t="shared" si="32"/>
        <v>1.224744871391589</v>
      </c>
      <c r="P80" s="131">
        <v>5</v>
      </c>
      <c r="Q80" s="131">
        <v>0</v>
      </c>
      <c r="R80" s="131" t="s">
        <v>562</v>
      </c>
    </row>
    <row r="81" spans="1:18" s="161" customFormat="1" ht="18.75" customHeight="1">
      <c r="A81" s="157"/>
      <c r="B81" s="158" t="s">
        <v>643</v>
      </c>
      <c r="C81" s="158" t="s">
        <v>447</v>
      </c>
      <c r="D81" s="150" t="s">
        <v>30</v>
      </c>
      <c r="E81" s="131">
        <v>4</v>
      </c>
      <c r="F81" s="131">
        <v>0</v>
      </c>
      <c r="G81" s="131">
        <v>1</v>
      </c>
      <c r="H81" s="131">
        <v>0</v>
      </c>
      <c r="I81" s="131">
        <v>3</v>
      </c>
      <c r="J81" s="131">
        <v>4</v>
      </c>
      <c r="K81" s="131">
        <v>8</v>
      </c>
      <c r="L81" s="131">
        <v>53</v>
      </c>
      <c r="M81" s="160">
        <f t="shared" si="30"/>
        <v>73</v>
      </c>
      <c r="N81" s="155">
        <f t="shared" si="31"/>
        <v>3.5753424657534247</v>
      </c>
      <c r="O81" s="156">
        <f t="shared" si="32"/>
        <v>0.9780860289245937</v>
      </c>
      <c r="P81" s="131">
        <v>2</v>
      </c>
      <c r="Q81" s="131">
        <v>0</v>
      </c>
      <c r="R81" s="131" t="s">
        <v>563</v>
      </c>
    </row>
    <row r="82" spans="1:18" s="161" customFormat="1" ht="18.75" customHeight="1">
      <c r="A82" s="157"/>
      <c r="B82" s="158" t="s">
        <v>484</v>
      </c>
      <c r="C82" s="158" t="s">
        <v>485</v>
      </c>
      <c r="D82" s="150" t="s">
        <v>30</v>
      </c>
      <c r="E82" s="131">
        <v>9</v>
      </c>
      <c r="F82" s="131">
        <v>10</v>
      </c>
      <c r="G82" s="131">
        <v>4</v>
      </c>
      <c r="H82" s="131">
        <v>5</v>
      </c>
      <c r="I82" s="131">
        <v>7</v>
      </c>
      <c r="J82" s="131">
        <v>12</v>
      </c>
      <c r="K82" s="131">
        <v>8</v>
      </c>
      <c r="L82" s="131">
        <v>16</v>
      </c>
      <c r="M82" s="160">
        <f aca="true" t="shared" si="33" ref="M82:M89">SUM(E82:L82)</f>
        <v>71</v>
      </c>
      <c r="N82" s="155">
        <f t="shared" si="28"/>
        <v>2.415492957746479</v>
      </c>
      <c r="O82" s="156">
        <f aca="true" t="shared" si="34" ref="O82:O89">SQRT((16*L82+12.25*K82+9*J82+6.25*I82+4*H82+2.25*G82+F82)/M82-(N82^2))</f>
        <v>1.355702394460072</v>
      </c>
      <c r="P82" s="131">
        <v>0</v>
      </c>
      <c r="Q82" s="131">
        <v>0</v>
      </c>
      <c r="R82" s="131" t="s">
        <v>562</v>
      </c>
    </row>
    <row r="83" spans="1:18" s="161" customFormat="1" ht="18.75" customHeight="1">
      <c r="A83" s="157"/>
      <c r="B83" s="158" t="s">
        <v>487</v>
      </c>
      <c r="C83" s="158" t="s">
        <v>488</v>
      </c>
      <c r="D83" s="150" t="s">
        <v>30</v>
      </c>
      <c r="E83" s="131">
        <v>7</v>
      </c>
      <c r="F83" s="131">
        <v>10</v>
      </c>
      <c r="G83" s="131">
        <v>5</v>
      </c>
      <c r="H83" s="131">
        <v>5</v>
      </c>
      <c r="I83" s="131">
        <v>10</v>
      </c>
      <c r="J83" s="131">
        <v>10</v>
      </c>
      <c r="K83" s="131">
        <v>12</v>
      </c>
      <c r="L83" s="131">
        <v>11</v>
      </c>
      <c r="M83" s="160">
        <f t="shared" si="33"/>
        <v>70</v>
      </c>
      <c r="N83" s="155">
        <f t="shared" si="28"/>
        <v>2.407142857142857</v>
      </c>
      <c r="O83" s="156">
        <f t="shared" si="34"/>
        <v>1.2600817919678786</v>
      </c>
      <c r="P83" s="131">
        <v>0</v>
      </c>
      <c r="Q83" s="131">
        <v>1</v>
      </c>
      <c r="R83" s="131" t="s">
        <v>563</v>
      </c>
    </row>
    <row r="84" spans="1:18" s="161" customFormat="1" ht="18.75" customHeight="1">
      <c r="A84" s="154"/>
      <c r="B84" s="158" t="s">
        <v>531</v>
      </c>
      <c r="C84" s="158" t="s">
        <v>61</v>
      </c>
      <c r="D84" s="150" t="s">
        <v>30</v>
      </c>
      <c r="E84" s="131">
        <v>1</v>
      </c>
      <c r="F84" s="131">
        <v>0</v>
      </c>
      <c r="G84" s="131">
        <v>0</v>
      </c>
      <c r="H84" s="131">
        <v>0</v>
      </c>
      <c r="I84" s="131">
        <v>1</v>
      </c>
      <c r="J84" s="131">
        <v>5</v>
      </c>
      <c r="K84" s="131">
        <v>3</v>
      </c>
      <c r="L84" s="131">
        <v>26</v>
      </c>
      <c r="M84" s="160">
        <f t="shared" si="33"/>
        <v>36</v>
      </c>
      <c r="N84" s="155">
        <f t="shared" si="28"/>
        <v>3.6666666666666665</v>
      </c>
      <c r="O84" s="156">
        <f t="shared" si="34"/>
        <v>0.745355992499931</v>
      </c>
      <c r="P84" s="131">
        <v>0</v>
      </c>
      <c r="Q84" s="131">
        <v>0</v>
      </c>
      <c r="R84" s="131" t="s">
        <v>562</v>
      </c>
    </row>
    <row r="85" spans="1:18" s="161" customFormat="1" ht="18.75" customHeight="1">
      <c r="A85" s="131" t="s">
        <v>407</v>
      </c>
      <c r="B85" s="158" t="s">
        <v>444</v>
      </c>
      <c r="C85" s="158" t="s">
        <v>406</v>
      </c>
      <c r="D85" s="150" t="s">
        <v>30</v>
      </c>
      <c r="E85" s="131">
        <v>1</v>
      </c>
      <c r="F85" s="131">
        <v>0</v>
      </c>
      <c r="G85" s="131">
        <v>1</v>
      </c>
      <c r="H85" s="131">
        <v>4</v>
      </c>
      <c r="I85" s="131">
        <v>7</v>
      </c>
      <c r="J85" s="131">
        <v>5</v>
      </c>
      <c r="K85" s="131">
        <v>3</v>
      </c>
      <c r="L85" s="131">
        <v>5</v>
      </c>
      <c r="M85" s="160">
        <f t="shared" si="33"/>
        <v>26</v>
      </c>
      <c r="N85" s="155">
        <f>((4*L85)+(3.5*K85)+(3*J85)+(2.5*I85)+(2*H85)+(1.5*G85)+(F85))/M85</f>
        <v>2.7884615384615383</v>
      </c>
      <c r="O85" s="156">
        <f t="shared" si="34"/>
        <v>0.9111813646524718</v>
      </c>
      <c r="P85" s="131">
        <v>0</v>
      </c>
      <c r="Q85" s="131">
        <v>0</v>
      </c>
      <c r="R85" s="131" t="s">
        <v>564</v>
      </c>
    </row>
    <row r="86" spans="1:18" s="161" customFormat="1" ht="18.75" customHeight="1">
      <c r="A86" s="157"/>
      <c r="B86" s="158" t="s">
        <v>445</v>
      </c>
      <c r="C86" s="158" t="s">
        <v>406</v>
      </c>
      <c r="D86" s="150" t="s">
        <v>30</v>
      </c>
      <c r="E86" s="131">
        <v>2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24</v>
      </c>
      <c r="M86" s="160">
        <f t="shared" si="33"/>
        <v>26</v>
      </c>
      <c r="N86" s="155">
        <f>((4*L86)+(3.5*K86)+(3*J86)+(2.5*I86)+(2*H86)+(1.5*G86)+(F86))/M86</f>
        <v>3.6923076923076925</v>
      </c>
      <c r="O86" s="156">
        <f t="shared" si="34"/>
        <v>1.0658774200423855</v>
      </c>
      <c r="P86" s="131">
        <v>0</v>
      </c>
      <c r="Q86" s="131">
        <v>0</v>
      </c>
      <c r="R86" s="131" t="s">
        <v>565</v>
      </c>
    </row>
    <row r="87" spans="1:18" s="161" customFormat="1" ht="18.75" customHeight="1">
      <c r="A87" s="157"/>
      <c r="B87" s="158" t="s">
        <v>15</v>
      </c>
      <c r="C87" s="158" t="s">
        <v>235</v>
      </c>
      <c r="D87" s="150" t="s">
        <v>31</v>
      </c>
      <c r="E87" s="131">
        <v>55</v>
      </c>
      <c r="F87" s="131">
        <v>33</v>
      </c>
      <c r="G87" s="131">
        <v>70</v>
      </c>
      <c r="H87" s="131">
        <v>116</v>
      </c>
      <c r="I87" s="131">
        <v>39</v>
      </c>
      <c r="J87" s="131">
        <v>45</v>
      </c>
      <c r="K87" s="131">
        <v>41</v>
      </c>
      <c r="L87" s="131">
        <v>36</v>
      </c>
      <c r="M87" s="160">
        <f t="shared" si="33"/>
        <v>435</v>
      </c>
      <c r="N87" s="155">
        <f>((4*L87)+(3.5*K87)+(3*J87)+(2.5*I87)+(2*H87)+(1.5*G87)+(F87))/M87</f>
        <v>2.045977011494253</v>
      </c>
      <c r="O87" s="156">
        <f t="shared" si="34"/>
        <v>1.135205140983429</v>
      </c>
      <c r="P87" s="131">
        <v>0</v>
      </c>
      <c r="Q87" s="131">
        <v>2</v>
      </c>
      <c r="R87" s="131" t="s">
        <v>564</v>
      </c>
    </row>
    <row r="88" spans="1:18" s="161" customFormat="1" ht="18.75" customHeight="1">
      <c r="A88" s="157"/>
      <c r="B88" s="158" t="s">
        <v>153</v>
      </c>
      <c r="C88" s="158" t="s">
        <v>236</v>
      </c>
      <c r="D88" s="150" t="s">
        <v>31</v>
      </c>
      <c r="E88" s="131">
        <v>42</v>
      </c>
      <c r="F88" s="131">
        <v>21</v>
      </c>
      <c r="G88" s="131">
        <v>35</v>
      </c>
      <c r="H88" s="131">
        <v>85</v>
      </c>
      <c r="I88" s="131">
        <v>85</v>
      </c>
      <c r="J88" s="131">
        <v>104</v>
      </c>
      <c r="K88" s="131">
        <v>37</v>
      </c>
      <c r="L88" s="131">
        <v>27</v>
      </c>
      <c r="M88" s="160">
        <f t="shared" si="33"/>
        <v>436</v>
      </c>
      <c r="N88" s="155">
        <f>((4*L88)+(3.5*K88)+(3*J88)+(2.5*I88)+(2*H88)+(1.5*G88)+(F88))/M88</f>
        <v>2.3061926605504586</v>
      </c>
      <c r="O88" s="156">
        <f t="shared" si="34"/>
        <v>1.0419781819641198</v>
      </c>
      <c r="P88" s="131">
        <v>0</v>
      </c>
      <c r="Q88" s="131">
        <v>2</v>
      </c>
      <c r="R88" s="131" t="s">
        <v>565</v>
      </c>
    </row>
    <row r="89" spans="1:18" s="161" customFormat="1" ht="18.75" customHeight="1">
      <c r="A89" s="154"/>
      <c r="B89" s="158" t="s">
        <v>45</v>
      </c>
      <c r="C89" s="158" t="s">
        <v>298</v>
      </c>
      <c r="D89" s="150" t="s">
        <v>30</v>
      </c>
      <c r="E89" s="131">
        <v>58</v>
      </c>
      <c r="F89" s="131">
        <v>72</v>
      </c>
      <c r="G89" s="131">
        <v>92</v>
      </c>
      <c r="H89" s="131">
        <v>86</v>
      </c>
      <c r="I89" s="131">
        <v>64</v>
      </c>
      <c r="J89" s="131">
        <v>36</v>
      </c>
      <c r="K89" s="131">
        <v>16</v>
      </c>
      <c r="L89" s="131">
        <v>13</v>
      </c>
      <c r="M89" s="160">
        <f t="shared" si="33"/>
        <v>437</v>
      </c>
      <c r="N89" s="155">
        <f>((4*L89)+(3.5*K89)+(3*J89)+(2.5*I89)+(2*H89)+(1.5*G89)+(F89))/M89</f>
        <v>1.734553775743707</v>
      </c>
      <c r="O89" s="156">
        <f t="shared" si="34"/>
        <v>0.9990936831006401</v>
      </c>
      <c r="P89" s="131">
        <v>0</v>
      </c>
      <c r="Q89" s="131">
        <v>1</v>
      </c>
      <c r="R89" s="131" t="s">
        <v>564</v>
      </c>
    </row>
    <row r="90" spans="1:18" s="161" customFormat="1" ht="18.75" customHeight="1">
      <c r="A90" s="174"/>
      <c r="B90" s="175"/>
      <c r="C90" s="175"/>
      <c r="D90" s="176"/>
      <c r="E90" s="174"/>
      <c r="F90" s="174"/>
      <c r="G90" s="174"/>
      <c r="H90" s="174"/>
      <c r="I90" s="174"/>
      <c r="J90" s="174"/>
      <c r="K90" s="174"/>
      <c r="L90" s="174"/>
      <c r="M90" s="177"/>
      <c r="N90" s="178"/>
      <c r="O90" s="179"/>
      <c r="P90" s="174"/>
      <c r="Q90" s="174"/>
      <c r="R90" s="174"/>
    </row>
    <row r="91" spans="1:18" s="161" customFormat="1" ht="18.75" customHeight="1">
      <c r="A91" s="174"/>
      <c r="B91" s="175"/>
      <c r="C91" s="175"/>
      <c r="D91" s="176"/>
      <c r="E91" s="174"/>
      <c r="F91" s="174"/>
      <c r="G91" s="174"/>
      <c r="H91" s="174"/>
      <c r="I91" s="174"/>
      <c r="J91" s="174"/>
      <c r="K91" s="174"/>
      <c r="L91" s="174"/>
      <c r="M91" s="177"/>
      <c r="N91" s="178"/>
      <c r="O91" s="179"/>
      <c r="P91" s="174"/>
      <c r="Q91" s="174"/>
      <c r="R91" s="174"/>
    </row>
    <row r="92" spans="1:18" s="161" customFormat="1" ht="18.75" customHeight="1">
      <c r="A92" s="174"/>
      <c r="B92" s="175"/>
      <c r="C92" s="175"/>
      <c r="D92" s="176"/>
      <c r="E92" s="174"/>
      <c r="F92" s="174"/>
      <c r="G92" s="174"/>
      <c r="H92" s="174"/>
      <c r="I92" s="174"/>
      <c r="J92" s="174"/>
      <c r="K92" s="174"/>
      <c r="L92" s="174"/>
      <c r="M92" s="177"/>
      <c r="N92" s="178"/>
      <c r="O92" s="179"/>
      <c r="P92" s="174"/>
      <c r="Q92" s="174"/>
      <c r="R92" s="174"/>
    </row>
    <row r="93" spans="1:18" s="1" customFormat="1" ht="23.25">
      <c r="A93" s="194" t="s">
        <v>52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</row>
    <row r="94" spans="1:18" s="1" customFormat="1" ht="23.25">
      <c r="A94" s="194" t="s">
        <v>594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</row>
    <row r="95" spans="1:18" s="1" customFormat="1" ht="21" customHeight="1">
      <c r="A95" s="162" t="s">
        <v>99</v>
      </c>
      <c r="B95" s="192" t="s">
        <v>0</v>
      </c>
      <c r="C95" s="192" t="s">
        <v>32</v>
      </c>
      <c r="D95" s="192" t="s">
        <v>29</v>
      </c>
      <c r="E95" s="191" t="s">
        <v>17</v>
      </c>
      <c r="F95" s="191"/>
      <c r="G95" s="191"/>
      <c r="H95" s="191"/>
      <c r="I95" s="191"/>
      <c r="J95" s="191"/>
      <c r="K95" s="191"/>
      <c r="L95" s="191"/>
      <c r="M95" s="16" t="s">
        <v>16</v>
      </c>
      <c r="N95" s="192" t="s">
        <v>20</v>
      </c>
      <c r="O95" s="199" t="s">
        <v>21</v>
      </c>
      <c r="P95" s="117"/>
      <c r="Q95" s="117"/>
      <c r="R95" s="192" t="s">
        <v>3</v>
      </c>
    </row>
    <row r="96" spans="1:18" s="1" customFormat="1" ht="23.25">
      <c r="A96" s="154" t="s">
        <v>100</v>
      </c>
      <c r="B96" s="192"/>
      <c r="C96" s="192"/>
      <c r="D96" s="192"/>
      <c r="E96" s="15">
        <v>0</v>
      </c>
      <c r="F96" s="15">
        <v>1</v>
      </c>
      <c r="G96" s="15">
        <v>1.5</v>
      </c>
      <c r="H96" s="15">
        <v>2</v>
      </c>
      <c r="I96" s="15">
        <v>2.5</v>
      </c>
      <c r="J96" s="15">
        <v>3</v>
      </c>
      <c r="K96" s="15">
        <v>3.5</v>
      </c>
      <c r="L96" s="15">
        <v>4</v>
      </c>
      <c r="M96" s="18" t="s">
        <v>19</v>
      </c>
      <c r="N96" s="192"/>
      <c r="O96" s="199"/>
      <c r="P96" s="118" t="s">
        <v>1</v>
      </c>
      <c r="Q96" s="118" t="s">
        <v>2</v>
      </c>
      <c r="R96" s="192"/>
    </row>
    <row r="97" spans="1:18" s="1" customFormat="1" ht="21" customHeight="1">
      <c r="A97" s="162" t="s">
        <v>407</v>
      </c>
      <c r="B97" s="95" t="s">
        <v>154</v>
      </c>
      <c r="C97" s="158" t="s">
        <v>302</v>
      </c>
      <c r="D97" s="95" t="s">
        <v>30</v>
      </c>
      <c r="E97" s="15">
        <v>9</v>
      </c>
      <c r="F97" s="15">
        <v>40</v>
      </c>
      <c r="G97" s="15">
        <v>81</v>
      </c>
      <c r="H97" s="15">
        <v>108</v>
      </c>
      <c r="I97" s="15">
        <v>81</v>
      </c>
      <c r="J97" s="15">
        <v>50</v>
      </c>
      <c r="K97" s="15">
        <v>33</v>
      </c>
      <c r="L97" s="15">
        <v>29</v>
      </c>
      <c r="M97" s="159">
        <f aca="true" t="shared" si="35" ref="M97:M113">SUM(E97:L97)</f>
        <v>431</v>
      </c>
      <c r="N97" s="19">
        <f aca="true" t="shared" si="36" ref="N97:N113">((4*L97)+(3.5*K97)+(3*J97)+(2.5*I97)+(2*H97)+(1.5*G97)+(F97))/M97</f>
        <v>2.230858468677494</v>
      </c>
      <c r="O97" s="35">
        <f aca="true" t="shared" si="37" ref="O97:O113">SQRT((16*L97+12.25*K97+9*J97+6.25*I97+4*H97+2.25*G97+F97)/M97-(N97^2))</f>
        <v>0.8800173779746229</v>
      </c>
      <c r="P97" s="164">
        <v>0</v>
      </c>
      <c r="Q97" s="164">
        <v>7</v>
      </c>
      <c r="R97" s="15" t="s">
        <v>565</v>
      </c>
    </row>
    <row r="98" spans="1:18" s="1" customFormat="1" ht="21" customHeight="1">
      <c r="A98" s="157" t="s">
        <v>385</v>
      </c>
      <c r="B98" s="95" t="s">
        <v>151</v>
      </c>
      <c r="C98" s="158" t="s">
        <v>299</v>
      </c>
      <c r="D98" s="95" t="s">
        <v>31</v>
      </c>
      <c r="E98" s="15">
        <v>5</v>
      </c>
      <c r="F98" s="15">
        <v>9</v>
      </c>
      <c r="G98" s="15">
        <v>41</v>
      </c>
      <c r="H98" s="15">
        <v>53</v>
      </c>
      <c r="I98" s="15">
        <v>25</v>
      </c>
      <c r="J98" s="15">
        <v>5</v>
      </c>
      <c r="K98" s="15">
        <v>5</v>
      </c>
      <c r="L98" s="15">
        <v>4</v>
      </c>
      <c r="M98" s="159">
        <f t="shared" si="35"/>
        <v>147</v>
      </c>
      <c r="N98" s="19">
        <f t="shared" si="36"/>
        <v>1.9557823129251701</v>
      </c>
      <c r="O98" s="35">
        <f t="shared" si="37"/>
        <v>0.7259175991637085</v>
      </c>
      <c r="P98" s="164">
        <v>0</v>
      </c>
      <c r="Q98" s="164">
        <v>0</v>
      </c>
      <c r="R98" s="15" t="s">
        <v>564</v>
      </c>
    </row>
    <row r="99" spans="1:18" s="1" customFormat="1" ht="21" customHeight="1">
      <c r="A99" s="157"/>
      <c r="B99" s="95" t="s">
        <v>155</v>
      </c>
      <c r="C99" s="158" t="s">
        <v>303</v>
      </c>
      <c r="D99" s="95" t="s">
        <v>30</v>
      </c>
      <c r="E99" s="15">
        <v>6</v>
      </c>
      <c r="F99" s="15">
        <v>0</v>
      </c>
      <c r="G99" s="15">
        <v>15</v>
      </c>
      <c r="H99" s="15">
        <v>52</v>
      </c>
      <c r="I99" s="15">
        <v>46</v>
      </c>
      <c r="J99" s="15">
        <v>20</v>
      </c>
      <c r="K99" s="15">
        <v>4</v>
      </c>
      <c r="L99" s="15">
        <v>4</v>
      </c>
      <c r="M99" s="159">
        <f t="shared" si="35"/>
        <v>147</v>
      </c>
      <c r="N99" s="19">
        <f t="shared" si="36"/>
        <v>2.2551020408163267</v>
      </c>
      <c r="O99" s="35">
        <f t="shared" si="37"/>
        <v>0.7127778058217196</v>
      </c>
      <c r="P99" s="164">
        <v>0</v>
      </c>
      <c r="Q99" s="164">
        <v>0</v>
      </c>
      <c r="R99" s="15" t="s">
        <v>565</v>
      </c>
    </row>
    <row r="100" spans="1:18" s="1" customFormat="1" ht="21" customHeight="1">
      <c r="A100" s="157"/>
      <c r="B100" s="95" t="s">
        <v>186</v>
      </c>
      <c r="C100" s="158" t="s">
        <v>300</v>
      </c>
      <c r="D100" s="95" t="s">
        <v>30</v>
      </c>
      <c r="E100" s="15">
        <v>1</v>
      </c>
      <c r="F100" s="15">
        <v>1</v>
      </c>
      <c r="G100" s="15">
        <v>1</v>
      </c>
      <c r="H100" s="15">
        <v>9</v>
      </c>
      <c r="I100" s="15">
        <v>7</v>
      </c>
      <c r="J100" s="15">
        <v>8</v>
      </c>
      <c r="K100" s="15">
        <v>10</v>
      </c>
      <c r="L100" s="15">
        <v>64</v>
      </c>
      <c r="M100" s="159">
        <f t="shared" si="35"/>
        <v>101</v>
      </c>
      <c r="N100" s="19">
        <f t="shared" si="36"/>
        <v>3.495049504950495</v>
      </c>
      <c r="O100" s="35">
        <f t="shared" si="37"/>
        <v>0.8190040120821663</v>
      </c>
      <c r="P100" s="164">
        <v>6</v>
      </c>
      <c r="Q100" s="164">
        <v>0</v>
      </c>
      <c r="R100" s="15" t="s">
        <v>564</v>
      </c>
    </row>
    <row r="101" spans="1:18" s="1" customFormat="1" ht="21" customHeight="1">
      <c r="A101" s="157"/>
      <c r="B101" s="95" t="s">
        <v>187</v>
      </c>
      <c r="C101" s="158" t="s">
        <v>300</v>
      </c>
      <c r="D101" s="95" t="s">
        <v>30</v>
      </c>
      <c r="E101" s="15">
        <v>1</v>
      </c>
      <c r="F101" s="15">
        <v>15</v>
      </c>
      <c r="G101" s="15">
        <v>19</v>
      </c>
      <c r="H101" s="15">
        <v>33</v>
      </c>
      <c r="I101" s="15">
        <v>28</v>
      </c>
      <c r="J101" s="15">
        <v>37</v>
      </c>
      <c r="K101" s="15">
        <v>31</v>
      </c>
      <c r="L101" s="15">
        <v>162</v>
      </c>
      <c r="M101" s="159">
        <f t="shared" si="35"/>
        <v>326</v>
      </c>
      <c r="N101" s="19">
        <f t="shared" si="36"/>
        <v>3.2116564417177913</v>
      </c>
      <c r="O101" s="35">
        <f t="shared" si="37"/>
        <v>0.9702565999248695</v>
      </c>
      <c r="P101" s="164">
        <v>4</v>
      </c>
      <c r="Q101" s="164">
        <v>0</v>
      </c>
      <c r="R101" s="15" t="s">
        <v>564</v>
      </c>
    </row>
    <row r="102" spans="1:18" s="1" customFormat="1" ht="21" customHeight="1">
      <c r="A102" s="157"/>
      <c r="B102" s="95" t="s">
        <v>188</v>
      </c>
      <c r="C102" s="158" t="s">
        <v>304</v>
      </c>
      <c r="D102" s="95" t="s">
        <v>30</v>
      </c>
      <c r="E102" s="15">
        <v>5</v>
      </c>
      <c r="F102" s="15">
        <v>0</v>
      </c>
      <c r="G102" s="15">
        <v>2</v>
      </c>
      <c r="H102" s="15">
        <v>24</v>
      </c>
      <c r="I102" s="15">
        <v>39</v>
      </c>
      <c r="J102" s="15">
        <v>61</v>
      </c>
      <c r="K102" s="15">
        <v>93</v>
      </c>
      <c r="L102" s="15">
        <v>208</v>
      </c>
      <c r="M102" s="159">
        <f t="shared" si="35"/>
        <v>432</v>
      </c>
      <c r="N102" s="19">
        <f t="shared" si="36"/>
        <v>3.446759259259259</v>
      </c>
      <c r="O102" s="35">
        <f t="shared" si="37"/>
        <v>0.7269218826843632</v>
      </c>
      <c r="P102" s="164">
        <v>6</v>
      </c>
      <c r="Q102" s="164">
        <v>0</v>
      </c>
      <c r="R102" s="15" t="s">
        <v>565</v>
      </c>
    </row>
    <row r="103" spans="1:18" s="1" customFormat="1" ht="21" customHeight="1">
      <c r="A103" s="157"/>
      <c r="B103" s="95" t="s">
        <v>481</v>
      </c>
      <c r="C103" s="158" t="s">
        <v>447</v>
      </c>
      <c r="D103" s="95" t="s">
        <v>30</v>
      </c>
      <c r="E103" s="15">
        <v>2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1</v>
      </c>
      <c r="M103" s="159">
        <f t="shared" si="35"/>
        <v>3</v>
      </c>
      <c r="N103" s="19">
        <f t="shared" si="36"/>
        <v>1.3333333333333333</v>
      </c>
      <c r="O103" s="35">
        <f t="shared" si="37"/>
        <v>1.8856180831641267</v>
      </c>
      <c r="P103" s="164">
        <v>1</v>
      </c>
      <c r="Q103" s="164">
        <v>0</v>
      </c>
      <c r="R103" s="15" t="s">
        <v>651</v>
      </c>
    </row>
    <row r="104" spans="1:18" s="1" customFormat="1" ht="21" customHeight="1">
      <c r="A104" s="157"/>
      <c r="B104" s="95" t="s">
        <v>486</v>
      </c>
      <c r="C104" s="158" t="s">
        <v>447</v>
      </c>
      <c r="D104" s="95" t="s">
        <v>30</v>
      </c>
      <c r="E104" s="15">
        <v>3</v>
      </c>
      <c r="F104" s="15">
        <v>26</v>
      </c>
      <c r="G104" s="15">
        <v>11</v>
      </c>
      <c r="H104" s="15">
        <v>36</v>
      </c>
      <c r="I104" s="15">
        <v>24</v>
      </c>
      <c r="J104" s="15">
        <v>34</v>
      </c>
      <c r="K104" s="15">
        <v>29</v>
      </c>
      <c r="L104" s="15">
        <v>119</v>
      </c>
      <c r="M104" s="159">
        <f t="shared" si="35"/>
        <v>282</v>
      </c>
      <c r="N104" s="19">
        <f t="shared" si="36"/>
        <v>3.028368794326241</v>
      </c>
      <c r="O104" s="35">
        <f t="shared" si="37"/>
        <v>1.0715089275042193</v>
      </c>
      <c r="P104" s="164">
        <v>12</v>
      </c>
      <c r="Q104" s="164">
        <v>0</v>
      </c>
      <c r="R104" s="15" t="s">
        <v>651</v>
      </c>
    </row>
    <row r="105" spans="1:18" s="1" customFormat="1" ht="21" customHeight="1">
      <c r="A105" s="157"/>
      <c r="B105" s="95" t="s">
        <v>532</v>
      </c>
      <c r="C105" s="158" t="s">
        <v>447</v>
      </c>
      <c r="D105" s="95" t="s">
        <v>30</v>
      </c>
      <c r="E105" s="15">
        <v>4</v>
      </c>
      <c r="F105" s="15">
        <v>7</v>
      </c>
      <c r="G105" s="15">
        <v>13</v>
      </c>
      <c r="H105" s="15">
        <v>15</v>
      </c>
      <c r="I105" s="15">
        <v>27</v>
      </c>
      <c r="J105" s="15">
        <v>25</v>
      </c>
      <c r="K105" s="15">
        <v>28</v>
      </c>
      <c r="L105" s="15">
        <v>134</v>
      </c>
      <c r="M105" s="159">
        <f t="shared" si="35"/>
        <v>253</v>
      </c>
      <c r="N105" s="19">
        <f t="shared" si="36"/>
        <v>3.292490118577075</v>
      </c>
      <c r="O105" s="35">
        <f t="shared" si="37"/>
        <v>0.9624485638436219</v>
      </c>
      <c r="P105" s="164">
        <v>40</v>
      </c>
      <c r="Q105" s="164">
        <v>0</v>
      </c>
      <c r="R105" s="15" t="s">
        <v>607</v>
      </c>
    </row>
    <row r="106" spans="1:18" s="1" customFormat="1" ht="21" customHeight="1">
      <c r="A106" s="157"/>
      <c r="B106" s="95" t="s">
        <v>446</v>
      </c>
      <c r="C106" s="158" t="s">
        <v>61</v>
      </c>
      <c r="D106" s="95" t="s">
        <v>30</v>
      </c>
      <c r="E106" s="15">
        <v>3</v>
      </c>
      <c r="F106" s="15">
        <v>3</v>
      </c>
      <c r="G106" s="15">
        <v>0</v>
      </c>
      <c r="H106" s="15">
        <v>0</v>
      </c>
      <c r="I106" s="15">
        <v>2</v>
      </c>
      <c r="J106" s="15">
        <v>1</v>
      </c>
      <c r="K106" s="15">
        <v>0</v>
      </c>
      <c r="L106" s="15">
        <v>74</v>
      </c>
      <c r="M106" s="159">
        <f t="shared" si="35"/>
        <v>83</v>
      </c>
      <c r="N106" s="19">
        <f t="shared" si="36"/>
        <v>3.6987951807228914</v>
      </c>
      <c r="O106" s="35">
        <f t="shared" si="37"/>
        <v>0.9376327505567067</v>
      </c>
      <c r="P106" s="164">
        <v>0</v>
      </c>
      <c r="Q106" s="164">
        <v>0</v>
      </c>
      <c r="R106" s="15" t="s">
        <v>565</v>
      </c>
    </row>
    <row r="107" spans="1:18" s="1" customFormat="1" ht="21" customHeight="1">
      <c r="A107" s="163"/>
      <c r="B107" s="95" t="s">
        <v>647</v>
      </c>
      <c r="C107" s="158" t="s">
        <v>61</v>
      </c>
      <c r="D107" s="95" t="s">
        <v>30</v>
      </c>
      <c r="E107" s="15">
        <v>0</v>
      </c>
      <c r="F107" s="15">
        <v>0</v>
      </c>
      <c r="G107" s="15">
        <v>2</v>
      </c>
      <c r="H107" s="15">
        <v>6</v>
      </c>
      <c r="I107" s="15">
        <v>3</v>
      </c>
      <c r="J107" s="15">
        <v>3</v>
      </c>
      <c r="K107" s="15">
        <v>4</v>
      </c>
      <c r="L107" s="15">
        <v>63</v>
      </c>
      <c r="M107" s="159">
        <f t="shared" si="35"/>
        <v>81</v>
      </c>
      <c r="N107" s="19">
        <f t="shared" si="36"/>
        <v>3.6728395061728394</v>
      </c>
      <c r="O107" s="35">
        <f t="shared" si="37"/>
        <v>0.6901444374999349</v>
      </c>
      <c r="P107" s="165">
        <v>2</v>
      </c>
      <c r="Q107" s="165">
        <v>0</v>
      </c>
      <c r="R107" s="15" t="s">
        <v>564</v>
      </c>
    </row>
    <row r="108" spans="1:18" s="1" customFormat="1" ht="21" customHeight="1">
      <c r="A108" s="157"/>
      <c r="B108" s="95" t="s">
        <v>648</v>
      </c>
      <c r="C108" s="158" t="s">
        <v>61</v>
      </c>
      <c r="D108" s="95" t="s">
        <v>31</v>
      </c>
      <c r="E108" s="15">
        <v>2</v>
      </c>
      <c r="F108" s="15">
        <v>2</v>
      </c>
      <c r="G108" s="15">
        <v>1</v>
      </c>
      <c r="H108" s="15">
        <v>1</v>
      </c>
      <c r="I108" s="15">
        <v>2</v>
      </c>
      <c r="J108" s="15">
        <v>3</v>
      </c>
      <c r="K108" s="15">
        <v>1</v>
      </c>
      <c r="L108" s="15">
        <v>16</v>
      </c>
      <c r="M108" s="159">
        <f t="shared" si="35"/>
        <v>28</v>
      </c>
      <c r="N108" s="19">
        <f t="shared" si="36"/>
        <v>3.107142857142857</v>
      </c>
      <c r="O108" s="35">
        <f t="shared" si="37"/>
        <v>1.2772539101605478</v>
      </c>
      <c r="P108" s="165">
        <v>0</v>
      </c>
      <c r="Q108" s="165">
        <v>0</v>
      </c>
      <c r="R108" s="15" t="s">
        <v>564</v>
      </c>
    </row>
    <row r="109" spans="1:18" s="1" customFormat="1" ht="21" customHeight="1">
      <c r="A109" s="157"/>
      <c r="B109" s="95" t="s">
        <v>649</v>
      </c>
      <c r="C109" s="158" t="s">
        <v>61</v>
      </c>
      <c r="D109" s="95" t="s">
        <v>30</v>
      </c>
      <c r="E109" s="15">
        <v>0</v>
      </c>
      <c r="F109" s="15">
        <v>0</v>
      </c>
      <c r="G109" s="15">
        <v>0</v>
      </c>
      <c r="H109" s="15">
        <v>2</v>
      </c>
      <c r="I109" s="15">
        <v>2</v>
      </c>
      <c r="J109" s="15">
        <v>2</v>
      </c>
      <c r="K109" s="15">
        <v>2</v>
      </c>
      <c r="L109" s="15">
        <v>13</v>
      </c>
      <c r="M109" s="159">
        <f t="shared" si="35"/>
        <v>21</v>
      </c>
      <c r="N109" s="19">
        <f t="shared" si="36"/>
        <v>3.5238095238095237</v>
      </c>
      <c r="O109" s="35">
        <f t="shared" si="37"/>
        <v>0.698232299934057</v>
      </c>
      <c r="P109" s="164">
        <v>7</v>
      </c>
      <c r="Q109" s="164">
        <v>0</v>
      </c>
      <c r="R109" s="15" t="s">
        <v>565</v>
      </c>
    </row>
    <row r="110" spans="1:18" s="1" customFormat="1" ht="21" customHeight="1">
      <c r="A110" s="157"/>
      <c r="B110" s="95" t="s">
        <v>482</v>
      </c>
      <c r="C110" s="158" t="s">
        <v>483</v>
      </c>
      <c r="D110" s="95" t="s">
        <v>30</v>
      </c>
      <c r="E110" s="15">
        <v>1</v>
      </c>
      <c r="F110" s="15">
        <v>8</v>
      </c>
      <c r="G110" s="15">
        <v>8</v>
      </c>
      <c r="H110" s="15">
        <v>16</v>
      </c>
      <c r="I110" s="15">
        <v>24</v>
      </c>
      <c r="J110" s="15">
        <v>37</v>
      </c>
      <c r="K110" s="15">
        <v>47</v>
      </c>
      <c r="L110" s="15">
        <v>131</v>
      </c>
      <c r="M110" s="159">
        <f t="shared" si="35"/>
        <v>272</v>
      </c>
      <c r="N110" s="19">
        <f t="shared" si="36"/>
        <v>3.3511029411764706</v>
      </c>
      <c r="O110" s="35">
        <f t="shared" si="37"/>
        <v>0.8362637256361657</v>
      </c>
      <c r="P110" s="165">
        <v>22</v>
      </c>
      <c r="Q110" s="165">
        <v>0</v>
      </c>
      <c r="R110" s="15" t="s">
        <v>651</v>
      </c>
    </row>
    <row r="111" spans="1:18" s="1" customFormat="1" ht="21" customHeight="1">
      <c r="A111" s="157"/>
      <c r="B111" s="158" t="s">
        <v>650</v>
      </c>
      <c r="C111" s="158" t="s">
        <v>483</v>
      </c>
      <c r="D111" s="95" t="s">
        <v>30</v>
      </c>
      <c r="E111" s="15">
        <v>11</v>
      </c>
      <c r="F111" s="15">
        <v>1</v>
      </c>
      <c r="G111" s="15">
        <v>0</v>
      </c>
      <c r="H111" s="15">
        <v>3</v>
      </c>
      <c r="I111" s="15">
        <v>2</v>
      </c>
      <c r="J111" s="15">
        <v>3</v>
      </c>
      <c r="K111" s="15">
        <v>7</v>
      </c>
      <c r="L111" s="15">
        <v>141</v>
      </c>
      <c r="M111" s="159">
        <f t="shared" si="35"/>
        <v>168</v>
      </c>
      <c r="N111" s="19">
        <f t="shared" si="36"/>
        <v>3.6279761904761907</v>
      </c>
      <c r="O111" s="35">
        <f t="shared" si="37"/>
        <v>1.043684270541605</v>
      </c>
      <c r="P111" s="18">
        <v>5</v>
      </c>
      <c r="Q111" s="18">
        <v>0</v>
      </c>
      <c r="R111" s="15" t="s">
        <v>565</v>
      </c>
    </row>
    <row r="112" spans="1:18" s="1" customFormat="1" ht="21" customHeight="1">
      <c r="A112" s="157"/>
      <c r="B112" s="158" t="s">
        <v>152</v>
      </c>
      <c r="C112" s="158" t="s">
        <v>297</v>
      </c>
      <c r="D112" s="95" t="s">
        <v>30</v>
      </c>
      <c r="E112" s="15">
        <v>2</v>
      </c>
      <c r="F112" s="15">
        <v>4</v>
      </c>
      <c r="G112" s="15">
        <v>4</v>
      </c>
      <c r="H112" s="15">
        <v>9</v>
      </c>
      <c r="I112" s="15">
        <v>6</v>
      </c>
      <c r="J112" s="15">
        <v>8</v>
      </c>
      <c r="K112" s="15">
        <v>9</v>
      </c>
      <c r="L112" s="15">
        <v>21</v>
      </c>
      <c r="M112" s="159">
        <f t="shared" si="35"/>
        <v>63</v>
      </c>
      <c r="N112" s="19">
        <f t="shared" si="36"/>
        <v>2.8968253968253967</v>
      </c>
      <c r="O112" s="35">
        <f t="shared" si="37"/>
        <v>1.0989126305187924</v>
      </c>
      <c r="P112" s="15">
        <v>2</v>
      </c>
      <c r="Q112" s="15">
        <v>0</v>
      </c>
      <c r="R112" s="15" t="s">
        <v>564</v>
      </c>
    </row>
    <row r="113" spans="1:18" s="1" customFormat="1" ht="21" customHeight="1">
      <c r="A113" s="154"/>
      <c r="B113" s="158" t="s">
        <v>156</v>
      </c>
      <c r="C113" s="158" t="s">
        <v>301</v>
      </c>
      <c r="D113" s="95" t="s">
        <v>30</v>
      </c>
      <c r="E113" s="15">
        <v>9</v>
      </c>
      <c r="F113" s="15">
        <v>5</v>
      </c>
      <c r="G113" s="15">
        <v>5</v>
      </c>
      <c r="H113" s="15">
        <v>4</v>
      </c>
      <c r="I113" s="15">
        <v>3</v>
      </c>
      <c r="J113" s="15">
        <v>8</v>
      </c>
      <c r="K113" s="15">
        <v>6</v>
      </c>
      <c r="L113" s="15">
        <v>23</v>
      </c>
      <c r="M113" s="159">
        <f t="shared" si="35"/>
        <v>63</v>
      </c>
      <c r="N113" s="19">
        <f t="shared" si="36"/>
        <v>2.619047619047619</v>
      </c>
      <c r="O113" s="35">
        <f t="shared" si="37"/>
        <v>1.4494505957356596</v>
      </c>
      <c r="P113" s="18">
        <v>2</v>
      </c>
      <c r="Q113" s="18">
        <v>0</v>
      </c>
      <c r="R113" s="15" t="s">
        <v>565</v>
      </c>
    </row>
    <row r="114" spans="1:18" s="1" customFormat="1" ht="21" customHeight="1">
      <c r="A114" s="174"/>
      <c r="B114" s="175"/>
      <c r="C114" s="175"/>
      <c r="D114" s="180"/>
      <c r="E114" s="43"/>
      <c r="F114" s="43"/>
      <c r="G114" s="43"/>
      <c r="H114" s="43"/>
      <c r="I114" s="43"/>
      <c r="J114" s="43"/>
      <c r="K114" s="43"/>
      <c r="L114" s="43"/>
      <c r="M114" s="181"/>
      <c r="N114" s="59"/>
      <c r="O114" s="60"/>
      <c r="P114" s="43"/>
      <c r="Q114" s="43"/>
      <c r="R114" s="43"/>
    </row>
    <row r="115" spans="1:18" s="1" customFormat="1" ht="21" customHeight="1">
      <c r="A115" s="174"/>
      <c r="B115" s="175"/>
      <c r="C115" s="175"/>
      <c r="D115" s="180"/>
      <c r="E115" s="43"/>
      <c r="F115" s="43"/>
      <c r="G115" s="43"/>
      <c r="H115" s="43"/>
      <c r="I115" s="43"/>
      <c r="J115" s="43"/>
      <c r="K115" s="43"/>
      <c r="L115" s="43"/>
      <c r="M115" s="181"/>
      <c r="N115" s="59"/>
      <c r="O115" s="60"/>
      <c r="P115" s="43"/>
      <c r="Q115" s="43"/>
      <c r="R115" s="43"/>
    </row>
    <row r="116" spans="1:18" s="1" customFormat="1" ht="21" customHeight="1">
      <c r="A116" s="174"/>
      <c r="B116" s="175"/>
      <c r="C116" s="175"/>
      <c r="D116" s="180"/>
      <c r="E116" s="43"/>
      <c r="F116" s="43"/>
      <c r="G116" s="43"/>
      <c r="H116" s="43"/>
      <c r="I116" s="43"/>
      <c r="J116" s="43"/>
      <c r="K116" s="43"/>
      <c r="L116" s="43"/>
      <c r="M116" s="181"/>
      <c r="N116" s="59"/>
      <c r="O116" s="60"/>
      <c r="P116" s="43"/>
      <c r="Q116" s="43"/>
      <c r="R116" s="43"/>
    </row>
    <row r="117" spans="1:18" s="1" customFormat="1" ht="26.25">
      <c r="A117" s="193" t="s">
        <v>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</row>
    <row r="118" spans="1:18" s="1" customFormat="1" ht="26.25">
      <c r="A118" s="193" t="s">
        <v>594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</row>
    <row r="119" spans="1:18" s="17" customFormat="1" ht="21.75">
      <c r="A119" s="16" t="s">
        <v>99</v>
      </c>
      <c r="B119" s="192" t="s">
        <v>0</v>
      </c>
      <c r="C119" s="192" t="s">
        <v>32</v>
      </c>
      <c r="D119" s="192" t="s">
        <v>29</v>
      </c>
      <c r="E119" s="191" t="s">
        <v>17</v>
      </c>
      <c r="F119" s="191"/>
      <c r="G119" s="191"/>
      <c r="H119" s="191"/>
      <c r="I119" s="191"/>
      <c r="J119" s="191"/>
      <c r="K119" s="191"/>
      <c r="L119" s="191"/>
      <c r="M119" s="16" t="s">
        <v>16</v>
      </c>
      <c r="N119" s="192" t="s">
        <v>20</v>
      </c>
      <c r="O119" s="199" t="s">
        <v>21</v>
      </c>
      <c r="P119" s="117"/>
      <c r="Q119" s="117"/>
      <c r="R119" s="192" t="s">
        <v>3</v>
      </c>
    </row>
    <row r="120" spans="1:18" s="17" customFormat="1" ht="19.5" customHeight="1">
      <c r="A120" s="18" t="s">
        <v>100</v>
      </c>
      <c r="B120" s="192"/>
      <c r="C120" s="192"/>
      <c r="D120" s="192"/>
      <c r="E120" s="15">
        <v>0</v>
      </c>
      <c r="F120" s="15">
        <v>1</v>
      </c>
      <c r="G120" s="15">
        <v>1.5</v>
      </c>
      <c r="H120" s="15">
        <v>2</v>
      </c>
      <c r="I120" s="15">
        <v>2.5</v>
      </c>
      <c r="J120" s="15">
        <v>3</v>
      </c>
      <c r="K120" s="15">
        <v>3.5</v>
      </c>
      <c r="L120" s="15">
        <v>4</v>
      </c>
      <c r="M120" s="18" t="s">
        <v>19</v>
      </c>
      <c r="N120" s="192"/>
      <c r="O120" s="199"/>
      <c r="P120" s="118" t="s">
        <v>1</v>
      </c>
      <c r="Q120" s="118" t="s">
        <v>2</v>
      </c>
      <c r="R120" s="192"/>
    </row>
    <row r="121" spans="1:18" s="17" customFormat="1" ht="21.75">
      <c r="A121" s="15" t="s">
        <v>448</v>
      </c>
      <c r="B121" s="158" t="s">
        <v>492</v>
      </c>
      <c r="C121" s="158" t="s">
        <v>406</v>
      </c>
      <c r="D121" s="95" t="s">
        <v>30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2</v>
      </c>
      <c r="L121" s="15">
        <v>24</v>
      </c>
      <c r="M121" s="159">
        <f aca="true" t="shared" si="38" ref="M121:M138">SUM(E121:L121)</f>
        <v>27</v>
      </c>
      <c r="N121" s="19">
        <f aca="true" t="shared" si="39" ref="N121:N138">((4*L121)+(3.5*K121)+(3*J121)+(2.5*I121)+(2*H121)+(1.5*G121)+(F121))/M121</f>
        <v>3.814814814814815</v>
      </c>
      <c r="O121" s="35">
        <f aca="true" t="shared" si="40" ref="O121:O138">SQRT((16*L121+12.25*K121+9*J121+6.25*I121+4*H121+2.25*G121+F121)/M121-(N121^2))</f>
        <v>0.7594850612744395</v>
      </c>
      <c r="P121" s="15">
        <v>0</v>
      </c>
      <c r="Q121" s="15">
        <v>0</v>
      </c>
      <c r="R121" s="15" t="s">
        <v>566</v>
      </c>
    </row>
    <row r="122" spans="1:18" s="17" customFormat="1" ht="21.75">
      <c r="A122" s="20"/>
      <c r="B122" s="158" t="s">
        <v>491</v>
      </c>
      <c r="C122" s="158" t="s">
        <v>406</v>
      </c>
      <c r="D122" s="95" t="s">
        <v>30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1</v>
      </c>
      <c r="K122" s="15">
        <v>1</v>
      </c>
      <c r="L122" s="15">
        <v>25</v>
      </c>
      <c r="M122" s="159">
        <f t="shared" si="38"/>
        <v>28</v>
      </c>
      <c r="N122" s="19">
        <f t="shared" si="39"/>
        <v>3.8035714285714284</v>
      </c>
      <c r="O122" s="35">
        <f t="shared" si="40"/>
        <v>0.7599258153911874</v>
      </c>
      <c r="P122" s="15">
        <v>0</v>
      </c>
      <c r="Q122" s="15">
        <v>0</v>
      </c>
      <c r="R122" s="15" t="s">
        <v>567</v>
      </c>
    </row>
    <row r="123" spans="1:18" s="17" customFormat="1" ht="21.75">
      <c r="A123" s="20"/>
      <c r="B123" s="158" t="s">
        <v>200</v>
      </c>
      <c r="C123" s="158" t="s">
        <v>253</v>
      </c>
      <c r="D123" s="95" t="s">
        <v>31</v>
      </c>
      <c r="E123" s="15">
        <v>10</v>
      </c>
      <c r="F123" s="15">
        <v>30</v>
      </c>
      <c r="G123" s="15">
        <v>79</v>
      </c>
      <c r="H123" s="15">
        <v>95</v>
      </c>
      <c r="I123" s="15">
        <v>61</v>
      </c>
      <c r="J123" s="15">
        <v>114</v>
      </c>
      <c r="K123" s="15">
        <v>64</v>
      </c>
      <c r="L123" s="15">
        <v>72</v>
      </c>
      <c r="M123" s="159">
        <f t="shared" si="38"/>
        <v>525</v>
      </c>
      <c r="N123" s="19">
        <f t="shared" si="39"/>
        <v>2.5619047619047617</v>
      </c>
      <c r="O123" s="35">
        <f t="shared" si="40"/>
        <v>0.9613859987272304</v>
      </c>
      <c r="P123" s="15">
        <v>10</v>
      </c>
      <c r="Q123" s="15">
        <v>0</v>
      </c>
      <c r="R123" s="15" t="s">
        <v>566</v>
      </c>
    </row>
    <row r="124" spans="1:18" s="17" customFormat="1" ht="21.75">
      <c r="A124" s="20"/>
      <c r="B124" s="158" t="s">
        <v>204</v>
      </c>
      <c r="C124" s="158" t="s">
        <v>254</v>
      </c>
      <c r="D124" s="95" t="s">
        <v>31</v>
      </c>
      <c r="E124" s="15">
        <v>13</v>
      </c>
      <c r="F124" s="15">
        <v>8</v>
      </c>
      <c r="G124" s="15">
        <v>20</v>
      </c>
      <c r="H124" s="15">
        <v>37</v>
      </c>
      <c r="I124" s="15">
        <v>111</v>
      </c>
      <c r="J124" s="15">
        <v>158</v>
      </c>
      <c r="K124" s="15">
        <v>59</v>
      </c>
      <c r="L124" s="15">
        <v>121</v>
      </c>
      <c r="M124" s="159">
        <f t="shared" si="38"/>
        <v>527</v>
      </c>
      <c r="N124" s="19">
        <f t="shared" si="39"/>
        <v>2.9487666034155597</v>
      </c>
      <c r="O124" s="35">
        <f t="shared" si="40"/>
        <v>0.8636851215398463</v>
      </c>
      <c r="P124" s="15">
        <v>7</v>
      </c>
      <c r="Q124" s="15">
        <v>2</v>
      </c>
      <c r="R124" s="15" t="s">
        <v>567</v>
      </c>
    </row>
    <row r="125" spans="1:18" s="17" customFormat="1" ht="20.25" customHeight="1">
      <c r="A125" s="20"/>
      <c r="B125" s="158" t="s">
        <v>545</v>
      </c>
      <c r="C125" s="158" t="s">
        <v>546</v>
      </c>
      <c r="D125" s="95" t="s">
        <v>30</v>
      </c>
      <c r="E125" s="15">
        <v>22</v>
      </c>
      <c r="F125" s="15">
        <v>42</v>
      </c>
      <c r="G125" s="15">
        <v>58</v>
      </c>
      <c r="H125" s="15">
        <v>82</v>
      </c>
      <c r="I125" s="15">
        <v>95</v>
      </c>
      <c r="J125" s="15">
        <v>88</v>
      </c>
      <c r="K125" s="15">
        <v>75</v>
      </c>
      <c r="L125" s="15">
        <v>69</v>
      </c>
      <c r="M125" s="159">
        <f t="shared" si="38"/>
        <v>531</v>
      </c>
      <c r="N125" s="19">
        <f t="shared" si="39"/>
        <v>2.5103578154425614</v>
      </c>
      <c r="O125" s="35">
        <f t="shared" si="40"/>
        <v>1.0294102968935204</v>
      </c>
      <c r="P125" s="15">
        <v>4</v>
      </c>
      <c r="Q125" s="15">
        <v>0</v>
      </c>
      <c r="R125" s="15" t="s">
        <v>566</v>
      </c>
    </row>
    <row r="126" spans="1:18" s="17" customFormat="1" ht="21.75">
      <c r="A126" s="20"/>
      <c r="B126" s="158" t="s">
        <v>489</v>
      </c>
      <c r="C126" s="158" t="s">
        <v>490</v>
      </c>
      <c r="D126" s="95" t="s">
        <v>30</v>
      </c>
      <c r="E126" s="15">
        <v>21</v>
      </c>
      <c r="F126" s="15">
        <v>27</v>
      </c>
      <c r="G126" s="15">
        <v>35</v>
      </c>
      <c r="H126" s="15">
        <v>130</v>
      </c>
      <c r="I126" s="15">
        <v>133</v>
      </c>
      <c r="J126" s="15">
        <v>78</v>
      </c>
      <c r="K126" s="15">
        <v>33</v>
      </c>
      <c r="L126" s="15">
        <v>56</v>
      </c>
      <c r="M126" s="159">
        <f t="shared" si="38"/>
        <v>513</v>
      </c>
      <c r="N126" s="19">
        <f t="shared" si="39"/>
        <v>2.4278752436647175</v>
      </c>
      <c r="O126" s="35">
        <f t="shared" si="40"/>
        <v>0.9211944361068507</v>
      </c>
      <c r="P126" s="15">
        <v>23</v>
      </c>
      <c r="Q126" s="15">
        <v>0</v>
      </c>
      <c r="R126" s="15" t="s">
        <v>567</v>
      </c>
    </row>
    <row r="127" spans="1:18" s="17" customFormat="1" ht="21.75">
      <c r="A127" s="20"/>
      <c r="B127" s="158" t="s">
        <v>201</v>
      </c>
      <c r="C127" s="158" t="s">
        <v>318</v>
      </c>
      <c r="D127" s="95" t="s">
        <v>30</v>
      </c>
      <c r="E127" s="15">
        <v>9</v>
      </c>
      <c r="F127" s="15">
        <v>8</v>
      </c>
      <c r="G127" s="15">
        <v>14</v>
      </c>
      <c r="H127" s="15">
        <v>24</v>
      </c>
      <c r="I127" s="15">
        <v>48</v>
      </c>
      <c r="J127" s="15">
        <v>25</v>
      </c>
      <c r="K127" s="15">
        <v>14</v>
      </c>
      <c r="L127" s="15">
        <v>45</v>
      </c>
      <c r="M127" s="159">
        <f t="shared" si="38"/>
        <v>187</v>
      </c>
      <c r="N127" s="19">
        <f t="shared" si="39"/>
        <v>2.679144385026738</v>
      </c>
      <c r="O127" s="35">
        <f t="shared" si="40"/>
        <v>1.0590800747919924</v>
      </c>
      <c r="P127" s="15">
        <v>0</v>
      </c>
      <c r="Q127" s="15">
        <v>0</v>
      </c>
      <c r="R127" s="15" t="s">
        <v>566</v>
      </c>
    </row>
    <row r="128" spans="1:18" s="51" customFormat="1" ht="21.75">
      <c r="A128" s="20"/>
      <c r="B128" s="158" t="s">
        <v>205</v>
      </c>
      <c r="C128" s="158" t="s">
        <v>322</v>
      </c>
      <c r="D128" s="95" t="s">
        <v>30</v>
      </c>
      <c r="E128" s="15">
        <v>13</v>
      </c>
      <c r="F128" s="15">
        <v>27</v>
      </c>
      <c r="G128" s="15">
        <v>9</v>
      </c>
      <c r="H128" s="15">
        <v>25</v>
      </c>
      <c r="I128" s="15">
        <v>32</v>
      </c>
      <c r="J128" s="15">
        <v>30</v>
      </c>
      <c r="K128" s="15">
        <v>31</v>
      </c>
      <c r="L128" s="15">
        <v>19</v>
      </c>
      <c r="M128" s="159">
        <f t="shared" si="38"/>
        <v>186</v>
      </c>
      <c r="N128" s="19">
        <f t="shared" si="39"/>
        <v>2.39247311827957</v>
      </c>
      <c r="O128" s="35">
        <f t="shared" si="40"/>
        <v>1.127251539907402</v>
      </c>
      <c r="P128" s="15">
        <v>0</v>
      </c>
      <c r="Q128" s="15">
        <v>2</v>
      </c>
      <c r="R128" s="15" t="s">
        <v>567</v>
      </c>
    </row>
    <row r="129" spans="1:18" s="17" customFormat="1" ht="21.75">
      <c r="A129" s="20"/>
      <c r="B129" s="158" t="s">
        <v>319</v>
      </c>
      <c r="C129" s="158" t="s">
        <v>320</v>
      </c>
      <c r="D129" s="95" t="s">
        <v>30</v>
      </c>
      <c r="E129" s="15">
        <v>5</v>
      </c>
      <c r="F129" s="15">
        <v>3</v>
      </c>
      <c r="G129" s="15">
        <v>0</v>
      </c>
      <c r="H129" s="15">
        <v>0</v>
      </c>
      <c r="I129" s="15">
        <v>72</v>
      </c>
      <c r="J129" s="15">
        <v>9</v>
      </c>
      <c r="K129" s="15">
        <v>13</v>
      </c>
      <c r="L129" s="15">
        <v>37</v>
      </c>
      <c r="M129" s="159">
        <f t="shared" si="38"/>
        <v>139</v>
      </c>
      <c r="N129" s="19">
        <f t="shared" si="39"/>
        <v>2.902877697841727</v>
      </c>
      <c r="O129" s="35">
        <f t="shared" si="40"/>
        <v>0.9053750322772092</v>
      </c>
      <c r="P129" s="15">
        <v>4</v>
      </c>
      <c r="Q129" s="15">
        <v>0</v>
      </c>
      <c r="R129" s="15" t="s">
        <v>566</v>
      </c>
    </row>
    <row r="130" spans="1:18" s="17" customFormat="1" ht="18" customHeight="1">
      <c r="A130" s="20"/>
      <c r="B130" s="158" t="s">
        <v>547</v>
      </c>
      <c r="C130" s="158" t="s">
        <v>320</v>
      </c>
      <c r="D130" s="95" t="s">
        <v>30</v>
      </c>
      <c r="E130" s="15">
        <v>2</v>
      </c>
      <c r="F130" s="15">
        <v>3</v>
      </c>
      <c r="G130" s="15">
        <v>0</v>
      </c>
      <c r="H130" s="15">
        <v>1</v>
      </c>
      <c r="I130" s="15">
        <v>220</v>
      </c>
      <c r="J130" s="15">
        <v>36</v>
      </c>
      <c r="K130" s="15">
        <v>34</v>
      </c>
      <c r="L130" s="15">
        <v>90</v>
      </c>
      <c r="M130" s="159">
        <f t="shared" si="38"/>
        <v>386</v>
      </c>
      <c r="N130" s="19">
        <f t="shared" si="39"/>
        <v>2.9585492227979273</v>
      </c>
      <c r="O130" s="35">
        <f t="shared" si="40"/>
        <v>0.6901167348215398</v>
      </c>
      <c r="P130" s="15">
        <v>6</v>
      </c>
      <c r="Q130" s="15">
        <v>0</v>
      </c>
      <c r="R130" s="15" t="s">
        <v>566</v>
      </c>
    </row>
    <row r="131" spans="1:18" s="17" customFormat="1" ht="21.75">
      <c r="A131" s="20"/>
      <c r="B131" s="158" t="s">
        <v>324</v>
      </c>
      <c r="C131" s="158" t="s">
        <v>323</v>
      </c>
      <c r="D131" s="95" t="s">
        <v>30</v>
      </c>
      <c r="E131" s="15">
        <v>9</v>
      </c>
      <c r="F131" s="15">
        <v>4</v>
      </c>
      <c r="G131" s="15">
        <v>4</v>
      </c>
      <c r="H131" s="15">
        <v>36</v>
      </c>
      <c r="I131" s="15">
        <v>58</v>
      </c>
      <c r="J131" s="15">
        <v>96</v>
      </c>
      <c r="K131" s="15">
        <v>105</v>
      </c>
      <c r="L131" s="15">
        <v>224</v>
      </c>
      <c r="M131" s="159">
        <f t="shared" si="38"/>
        <v>536</v>
      </c>
      <c r="N131" s="19">
        <f t="shared" si="39"/>
        <v>3.3180970149253732</v>
      </c>
      <c r="O131" s="35">
        <f t="shared" si="40"/>
        <v>0.810972397430439</v>
      </c>
      <c r="P131" s="15">
        <v>0</v>
      </c>
      <c r="Q131" s="15">
        <v>0</v>
      </c>
      <c r="R131" s="16" t="s">
        <v>567</v>
      </c>
    </row>
    <row r="132" spans="1:18" s="17" customFormat="1" ht="21.75">
      <c r="A132" s="20"/>
      <c r="B132" s="158" t="s">
        <v>481</v>
      </c>
      <c r="C132" s="158" t="s">
        <v>447</v>
      </c>
      <c r="D132" s="95" t="s">
        <v>30</v>
      </c>
      <c r="E132" s="15">
        <v>4</v>
      </c>
      <c r="F132" s="15">
        <v>6</v>
      </c>
      <c r="G132" s="15">
        <v>7</v>
      </c>
      <c r="H132" s="15">
        <v>11</v>
      </c>
      <c r="I132" s="15">
        <v>14</v>
      </c>
      <c r="J132" s="15">
        <v>18</v>
      </c>
      <c r="K132" s="15">
        <v>14</v>
      </c>
      <c r="L132" s="15">
        <v>120</v>
      </c>
      <c r="M132" s="159">
        <f>SUM(E132:L132)</f>
        <v>194</v>
      </c>
      <c r="N132" s="19">
        <f>((4*L132)+(3.5*K132)+(3*J132)+(2.5*I132)+(2*H132)+(1.5*G132)+(F132))/M132</f>
        <v>3.384020618556701</v>
      </c>
      <c r="O132" s="35">
        <f>SQRT((16*L132+12.25*K132+9*J132+6.25*I132+4*H132+2.25*G132+F132)/M132-(N132^2))</f>
        <v>0.9768993234897182</v>
      </c>
      <c r="P132" s="15">
        <v>2</v>
      </c>
      <c r="Q132" s="15">
        <v>0</v>
      </c>
      <c r="R132" s="16" t="s">
        <v>566</v>
      </c>
    </row>
    <row r="133" spans="1:18" s="17" customFormat="1" ht="21.75">
      <c r="A133" s="20"/>
      <c r="B133" s="158" t="s">
        <v>486</v>
      </c>
      <c r="C133" s="158" t="s">
        <v>447</v>
      </c>
      <c r="D133" s="95" t="s">
        <v>30</v>
      </c>
      <c r="E133" s="15">
        <v>6</v>
      </c>
      <c r="F133" s="15">
        <v>77</v>
      </c>
      <c r="G133" s="15">
        <v>14</v>
      </c>
      <c r="H133" s="15">
        <v>20</v>
      </c>
      <c r="I133" s="15">
        <v>19</v>
      </c>
      <c r="J133" s="15">
        <v>40</v>
      </c>
      <c r="K133" s="15">
        <v>35</v>
      </c>
      <c r="L133" s="15">
        <v>125</v>
      </c>
      <c r="M133" s="159">
        <f>SUM(E133:L133)</f>
        <v>336</v>
      </c>
      <c r="N133" s="19">
        <f>((4*L133)+(3.5*K133)+(3*J133)+(2.5*I133)+(2*H133)+(1.5*G133)+(F133))/M133</f>
        <v>2.761904761904762</v>
      </c>
      <c r="O133" s="35">
        <f>SQRT((16*L133+12.25*K133+9*J133+6.25*I133+4*H133+2.25*G133+F133)/M133-(N133^2))</f>
        <v>1.259431538613161</v>
      </c>
      <c r="P133" s="15">
        <v>1</v>
      </c>
      <c r="Q133" s="15">
        <v>0</v>
      </c>
      <c r="R133" s="16" t="s">
        <v>657</v>
      </c>
    </row>
    <row r="134" spans="1:18" s="17" customFormat="1" ht="21.75">
      <c r="A134" s="20"/>
      <c r="B134" s="158" t="s">
        <v>532</v>
      </c>
      <c r="C134" s="158" t="s">
        <v>447</v>
      </c>
      <c r="D134" s="95" t="s">
        <v>30</v>
      </c>
      <c r="E134" s="15">
        <v>7</v>
      </c>
      <c r="F134" s="15">
        <v>45</v>
      </c>
      <c r="G134" s="15">
        <v>17</v>
      </c>
      <c r="H134" s="15">
        <v>32</v>
      </c>
      <c r="I134" s="15">
        <v>41</v>
      </c>
      <c r="J134" s="15">
        <v>56</v>
      </c>
      <c r="K134" s="15">
        <v>38</v>
      </c>
      <c r="L134" s="15">
        <v>283</v>
      </c>
      <c r="M134" s="159">
        <f>SUM(E134:L134)</f>
        <v>519</v>
      </c>
      <c r="N134" s="19">
        <f>((4*L134)+(3.5*K134)+(3*J134)+(2.5*I134)+(2*H134)+(1.5*G134)+(F134))/M134</f>
        <v>3.2177263969171483</v>
      </c>
      <c r="O134" s="35">
        <f>SQRT((16*L134+12.25*K134+9*J134+6.25*I134+4*H134+2.25*G134+F134)/M134-(N134^2))</f>
        <v>1.067470419555022</v>
      </c>
      <c r="P134" s="15">
        <v>14</v>
      </c>
      <c r="Q134" s="15">
        <v>0</v>
      </c>
      <c r="R134" s="16" t="s">
        <v>607</v>
      </c>
    </row>
    <row r="135" spans="1:18" s="17" customFormat="1" ht="21.75">
      <c r="A135" s="20"/>
      <c r="B135" s="158" t="s">
        <v>482</v>
      </c>
      <c r="C135" s="158" t="s">
        <v>483</v>
      </c>
      <c r="D135" s="95" t="s">
        <v>30</v>
      </c>
      <c r="E135" s="15">
        <v>1</v>
      </c>
      <c r="F135" s="15">
        <v>3</v>
      </c>
      <c r="G135" s="15">
        <v>4</v>
      </c>
      <c r="H135" s="15">
        <v>33</v>
      </c>
      <c r="I135" s="15">
        <v>38</v>
      </c>
      <c r="J135" s="15">
        <v>39</v>
      </c>
      <c r="K135" s="15">
        <v>37</v>
      </c>
      <c r="L135" s="15">
        <v>133</v>
      </c>
      <c r="M135" s="159">
        <f t="shared" si="38"/>
        <v>288</v>
      </c>
      <c r="N135" s="19">
        <f t="shared" si="39"/>
        <v>3.2934027777777777</v>
      </c>
      <c r="O135" s="35">
        <f t="shared" si="40"/>
        <v>0.8121419409281276</v>
      </c>
      <c r="P135" s="15">
        <v>9</v>
      </c>
      <c r="Q135" s="15">
        <v>0</v>
      </c>
      <c r="R135" s="16" t="s">
        <v>651</v>
      </c>
    </row>
    <row r="136" spans="1:18" s="17" customFormat="1" ht="21.75">
      <c r="A136" s="20"/>
      <c r="B136" s="158" t="s">
        <v>655</v>
      </c>
      <c r="C136" s="158" t="s">
        <v>656</v>
      </c>
      <c r="D136" s="95" t="s">
        <v>30</v>
      </c>
      <c r="E136" s="15">
        <v>2</v>
      </c>
      <c r="F136" s="15">
        <v>19</v>
      </c>
      <c r="G136" s="15">
        <v>12</v>
      </c>
      <c r="H136" s="15">
        <v>11</v>
      </c>
      <c r="I136" s="15">
        <v>7</v>
      </c>
      <c r="J136" s="15">
        <v>12</v>
      </c>
      <c r="K136" s="15">
        <v>7</v>
      </c>
      <c r="L136" s="15">
        <v>53</v>
      </c>
      <c r="M136" s="159">
        <f t="shared" si="38"/>
        <v>123</v>
      </c>
      <c r="N136" s="19">
        <f t="shared" si="39"/>
        <v>2.83739837398374</v>
      </c>
      <c r="O136" s="35">
        <f t="shared" si="40"/>
        <v>1.227224933099112</v>
      </c>
      <c r="P136" s="15">
        <v>7</v>
      </c>
      <c r="Q136" s="15">
        <v>0</v>
      </c>
      <c r="R136" s="16" t="s">
        <v>567</v>
      </c>
    </row>
    <row r="137" spans="1:18" s="17" customFormat="1" ht="21.75">
      <c r="A137" s="20"/>
      <c r="B137" s="158" t="s">
        <v>203</v>
      </c>
      <c r="C137" s="158" t="s">
        <v>317</v>
      </c>
      <c r="D137" s="95" t="s">
        <v>30</v>
      </c>
      <c r="E137" s="15">
        <v>2</v>
      </c>
      <c r="F137" s="15">
        <v>5</v>
      </c>
      <c r="G137" s="15">
        <v>11</v>
      </c>
      <c r="H137" s="15">
        <v>10</v>
      </c>
      <c r="I137" s="15">
        <v>11</v>
      </c>
      <c r="J137" s="15">
        <v>9</v>
      </c>
      <c r="K137" s="15">
        <v>3</v>
      </c>
      <c r="L137" s="15">
        <v>12</v>
      </c>
      <c r="M137" s="159">
        <f t="shared" si="38"/>
        <v>63</v>
      </c>
      <c r="N137" s="19">
        <f t="shared" si="39"/>
        <v>2.4523809523809526</v>
      </c>
      <c r="O137" s="35">
        <f t="shared" si="40"/>
        <v>1.0492411684062233</v>
      </c>
      <c r="P137" s="15">
        <v>8</v>
      </c>
      <c r="Q137" s="15">
        <v>0</v>
      </c>
      <c r="R137" s="16" t="s">
        <v>566</v>
      </c>
    </row>
    <row r="138" spans="1:18" s="17" customFormat="1" ht="21.75">
      <c r="A138" s="18"/>
      <c r="B138" s="158" t="s">
        <v>207</v>
      </c>
      <c r="C138" s="158" t="s">
        <v>321</v>
      </c>
      <c r="D138" s="95" t="s">
        <v>30</v>
      </c>
      <c r="E138" s="15">
        <v>2</v>
      </c>
      <c r="F138" s="15">
        <v>18</v>
      </c>
      <c r="G138" s="15">
        <v>3</v>
      </c>
      <c r="H138" s="15">
        <v>10</v>
      </c>
      <c r="I138" s="15">
        <v>3</v>
      </c>
      <c r="J138" s="15">
        <v>3</v>
      </c>
      <c r="K138" s="15">
        <v>8</v>
      </c>
      <c r="L138" s="15">
        <v>17</v>
      </c>
      <c r="M138" s="159">
        <f t="shared" si="38"/>
        <v>64</v>
      </c>
      <c r="N138" s="19">
        <f t="shared" si="39"/>
        <v>2.421875</v>
      </c>
      <c r="O138" s="35">
        <f t="shared" si="40"/>
        <v>1.281535791296911</v>
      </c>
      <c r="P138" s="15">
        <v>8</v>
      </c>
      <c r="Q138" s="15">
        <v>0</v>
      </c>
      <c r="R138" s="15" t="s">
        <v>567</v>
      </c>
    </row>
    <row r="141" spans="1:18" s="17" customFormat="1" ht="21.75">
      <c r="A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3"/>
      <c r="O141" s="167"/>
      <c r="P141" s="51"/>
      <c r="Q141" s="51"/>
      <c r="R141" s="51"/>
    </row>
    <row r="142" spans="1:18" s="17" customFormat="1" ht="21.75">
      <c r="A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3"/>
      <c r="O142" s="167"/>
      <c r="P142" s="51"/>
      <c r="Q142" s="51"/>
      <c r="R142" s="51"/>
    </row>
    <row r="143" spans="1:18" s="1" customFormat="1" ht="26.25">
      <c r="A143" s="193" t="s">
        <v>52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</row>
    <row r="144" spans="1:18" s="1" customFormat="1" ht="26.25">
      <c r="A144" s="193" t="s">
        <v>594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</row>
    <row r="145" spans="1:18" s="17" customFormat="1" ht="21.75">
      <c r="A145" s="16" t="s">
        <v>99</v>
      </c>
      <c r="B145" s="192" t="s">
        <v>0</v>
      </c>
      <c r="C145" s="192" t="s">
        <v>32</v>
      </c>
      <c r="D145" s="192" t="s">
        <v>29</v>
      </c>
      <c r="E145" s="191" t="s">
        <v>17</v>
      </c>
      <c r="F145" s="191"/>
      <c r="G145" s="191"/>
      <c r="H145" s="191"/>
      <c r="I145" s="191"/>
      <c r="J145" s="191"/>
      <c r="K145" s="191"/>
      <c r="L145" s="191"/>
      <c r="M145" s="16" t="s">
        <v>16</v>
      </c>
      <c r="N145" s="192" t="s">
        <v>20</v>
      </c>
      <c r="O145" s="199" t="s">
        <v>21</v>
      </c>
      <c r="P145" s="117"/>
      <c r="Q145" s="117"/>
      <c r="R145" s="192" t="s">
        <v>3</v>
      </c>
    </row>
    <row r="146" spans="1:18" s="17" customFormat="1" ht="19.5" customHeight="1">
      <c r="A146" s="18" t="s">
        <v>100</v>
      </c>
      <c r="B146" s="192"/>
      <c r="C146" s="192"/>
      <c r="D146" s="192"/>
      <c r="E146" s="15">
        <v>0</v>
      </c>
      <c r="F146" s="15">
        <v>1</v>
      </c>
      <c r="G146" s="15">
        <v>1.5</v>
      </c>
      <c r="H146" s="15">
        <v>2</v>
      </c>
      <c r="I146" s="15">
        <v>2.5</v>
      </c>
      <c r="J146" s="15">
        <v>3</v>
      </c>
      <c r="K146" s="15">
        <v>3.5</v>
      </c>
      <c r="L146" s="15">
        <v>4</v>
      </c>
      <c r="M146" s="18" t="s">
        <v>19</v>
      </c>
      <c r="N146" s="192"/>
      <c r="O146" s="199"/>
      <c r="P146" s="118" t="s">
        <v>1</v>
      </c>
      <c r="Q146" s="118" t="s">
        <v>2</v>
      </c>
      <c r="R146" s="192"/>
    </row>
    <row r="147" spans="1:18" s="17" customFormat="1" ht="21.75">
      <c r="A147" s="15" t="s">
        <v>448</v>
      </c>
      <c r="B147" s="158" t="s">
        <v>202</v>
      </c>
      <c r="C147" s="158" t="s">
        <v>40</v>
      </c>
      <c r="D147" s="95" t="s">
        <v>30</v>
      </c>
      <c r="E147" s="15">
        <v>2</v>
      </c>
      <c r="F147" s="15">
        <v>9</v>
      </c>
      <c r="G147" s="15">
        <v>5</v>
      </c>
      <c r="H147" s="15">
        <v>5</v>
      </c>
      <c r="I147" s="15">
        <v>6</v>
      </c>
      <c r="J147" s="15">
        <v>5</v>
      </c>
      <c r="K147" s="15">
        <v>12</v>
      </c>
      <c r="L147" s="15">
        <v>21</v>
      </c>
      <c r="M147" s="159">
        <f>SUM(E147:L147)</f>
        <v>65</v>
      </c>
      <c r="N147" s="19">
        <f>((4*L147)+(3.5*K147)+(3*J147)+(2.5*I147)+(2*H147)+(1.5*G147)+(F147))/M147</f>
        <v>2.8076923076923075</v>
      </c>
      <c r="O147" s="35">
        <f>SQRT((16*L147+12.25*K147+9*J147+6.25*I147+4*H147+2.25*G147+F147)/M147-(N147^2))</f>
        <v>1.198371676299225</v>
      </c>
      <c r="P147" s="15">
        <v>6</v>
      </c>
      <c r="Q147" s="15">
        <v>0</v>
      </c>
      <c r="R147" s="15" t="s">
        <v>566</v>
      </c>
    </row>
    <row r="148" spans="1:18" s="17" customFormat="1" ht="21.75">
      <c r="A148" s="20"/>
      <c r="B148" s="158" t="s">
        <v>206</v>
      </c>
      <c r="C148" s="158" t="s">
        <v>40</v>
      </c>
      <c r="D148" s="95" t="s">
        <v>30</v>
      </c>
      <c r="E148" s="15">
        <v>2</v>
      </c>
      <c r="F148" s="15">
        <v>11</v>
      </c>
      <c r="G148" s="15">
        <v>5</v>
      </c>
      <c r="H148" s="15">
        <v>6</v>
      </c>
      <c r="I148" s="15">
        <v>6</v>
      </c>
      <c r="J148" s="15">
        <v>3</v>
      </c>
      <c r="K148" s="15">
        <v>4</v>
      </c>
      <c r="L148" s="15">
        <v>28</v>
      </c>
      <c r="M148" s="159">
        <f>SUM(E148:L148)</f>
        <v>65</v>
      </c>
      <c r="N148" s="19">
        <f>((4*L148)+(3.5*K148)+(3*J148)+(2.5*I148)+(2*H148)+(1.5*G148)+(F148))/M148</f>
        <v>2.776923076923077</v>
      </c>
      <c r="O148" s="35">
        <f>SQRT((16*L148+12.25*K148+9*J148+6.25*I148+4*H148+2.25*G148+F148)/M148-(N148^2))</f>
        <v>1.280116488782201</v>
      </c>
      <c r="P148" s="15">
        <v>7</v>
      </c>
      <c r="Q148" s="15">
        <v>0</v>
      </c>
      <c r="R148" s="15" t="s">
        <v>567</v>
      </c>
    </row>
    <row r="149" spans="1:18" s="17" customFormat="1" ht="21.75">
      <c r="A149" s="20"/>
      <c r="B149" s="158" t="s">
        <v>548</v>
      </c>
      <c r="C149" s="158" t="s">
        <v>61</v>
      </c>
      <c r="D149" s="95" t="s">
        <v>30</v>
      </c>
      <c r="E149" s="15">
        <v>8</v>
      </c>
      <c r="F149" s="15">
        <v>21</v>
      </c>
      <c r="G149" s="15">
        <v>7</v>
      </c>
      <c r="H149" s="15">
        <v>9</v>
      </c>
      <c r="I149" s="15">
        <v>17</v>
      </c>
      <c r="J149" s="15">
        <v>12</v>
      </c>
      <c r="K149" s="15">
        <v>18</v>
      </c>
      <c r="L149" s="15">
        <v>110</v>
      </c>
      <c r="M149" s="159">
        <f>SUM(E149:L149)</f>
        <v>202</v>
      </c>
      <c r="N149" s="19">
        <f>((4*L149)+(3.5*K149)+(3*J149)+(2.5*I149)+(2*H149)+(1.5*G149)+(F149))/M149</f>
        <v>3.123762376237624</v>
      </c>
      <c r="O149" s="35">
        <f>SQRT((16*L149+12.25*K149+9*J149+6.25*I149+4*H149+2.25*G149+F149)/M149-(N149^2))</f>
        <v>1.2113447657685028</v>
      </c>
      <c r="P149" s="15">
        <v>7</v>
      </c>
      <c r="Q149" s="15">
        <v>0</v>
      </c>
      <c r="R149" s="15" t="s">
        <v>566</v>
      </c>
    </row>
    <row r="150" spans="1:18" s="17" customFormat="1" ht="21.75">
      <c r="A150" s="20"/>
      <c r="B150" s="158" t="s">
        <v>363</v>
      </c>
      <c r="C150" s="158" t="s">
        <v>61</v>
      </c>
      <c r="D150" s="95" t="s">
        <v>30</v>
      </c>
      <c r="E150" s="15">
        <v>4</v>
      </c>
      <c r="F150" s="15">
        <v>24</v>
      </c>
      <c r="G150" s="15">
        <v>17</v>
      </c>
      <c r="H150" s="15">
        <v>12</v>
      </c>
      <c r="I150" s="15">
        <v>20</v>
      </c>
      <c r="J150" s="15">
        <v>18</v>
      </c>
      <c r="K150" s="15">
        <v>18</v>
      </c>
      <c r="L150" s="15">
        <v>81</v>
      </c>
      <c r="M150" s="159">
        <f>SUM(E150:L150)</f>
        <v>194</v>
      </c>
      <c r="N150" s="19">
        <f>((4*L150)+(3.5*K150)+(3*J150)+(2.5*I150)+(2*H150)+(1.5*G150)+(F150))/M150</f>
        <v>2.9097938144329896</v>
      </c>
      <c r="O150" s="35">
        <f>SQRT((16*L150+12.25*K150+9*J150+6.25*I150+4*H150+2.25*G150+F150)/M150-(N150^2))</f>
        <v>1.1822819795366069</v>
      </c>
      <c r="P150" s="15">
        <v>16</v>
      </c>
      <c r="Q150" s="15">
        <v>0</v>
      </c>
      <c r="R150" s="15" t="s">
        <v>567</v>
      </c>
    </row>
    <row r="151" spans="1:18" s="17" customFormat="1" ht="18.75" customHeight="1">
      <c r="A151" s="191" t="s">
        <v>41</v>
      </c>
      <c r="B151" s="191"/>
      <c r="C151" s="191"/>
      <c r="D151" s="191"/>
      <c r="E151" s="15">
        <f>SUM(E147:E150,E121:E138,E97:E113,E70:E89)</f>
        <v>499</v>
      </c>
      <c r="F151" s="15">
        <f aca="true" t="shared" si="41" ref="F151:L151">SUM(F147:F150,F121:F138,F97:F113,F70:F89)</f>
        <v>815</v>
      </c>
      <c r="G151" s="15">
        <f t="shared" si="41"/>
        <v>904</v>
      </c>
      <c r="H151" s="15">
        <f t="shared" si="41"/>
        <v>1506</v>
      </c>
      <c r="I151" s="15">
        <f t="shared" si="41"/>
        <v>1851</v>
      </c>
      <c r="J151" s="15">
        <f t="shared" si="41"/>
        <v>1713</v>
      </c>
      <c r="K151" s="15">
        <f t="shared" si="41"/>
        <v>1286</v>
      </c>
      <c r="L151" s="15">
        <f t="shared" si="41"/>
        <v>4247</v>
      </c>
      <c r="M151" s="15">
        <f>SUM(M70:M85,M97:M113,M121:M138,M147:M150)</f>
        <v>11487</v>
      </c>
      <c r="N151" s="19">
        <f>((4*L151)+(3.5*K151)+(3*J151)+(2.5*I151)+(2*H151)+(1.5*G151)+(F151))/M151</f>
        <v>3.172151127361365</v>
      </c>
      <c r="O151" s="35">
        <f>SQRT((16*L151+12.25*K151+9*J151+6.25*I151+4*H151+2.25*G151+F151)/M151-(N151^2))</f>
        <v>0.588315254037999</v>
      </c>
      <c r="P151" s="15">
        <f>SUM(P147:P150,P121:P138,P97:P113,P70:P89)</f>
        <v>296</v>
      </c>
      <c r="Q151" s="15">
        <f>SUM(Q147:Q150,Q121:Q138,Q97:Q113,Q70:Q89)</f>
        <v>38</v>
      </c>
      <c r="R151" s="16"/>
    </row>
    <row r="152" spans="1:19" s="17" customFormat="1" ht="21.75">
      <c r="A152" s="191" t="s">
        <v>43</v>
      </c>
      <c r="B152" s="191"/>
      <c r="C152" s="191"/>
      <c r="D152" s="191"/>
      <c r="E152" s="19">
        <f aca="true" t="shared" si="42" ref="E152:L152">(E151*100)/$M151</f>
        <v>4.344041089927744</v>
      </c>
      <c r="F152" s="19">
        <f t="shared" si="42"/>
        <v>7.094976930443109</v>
      </c>
      <c r="G152" s="19">
        <f t="shared" si="42"/>
        <v>7.86976582223383</v>
      </c>
      <c r="H152" s="19">
        <f t="shared" si="42"/>
        <v>13.110472708278923</v>
      </c>
      <c r="I152" s="19">
        <f t="shared" si="42"/>
        <v>16.113867850613737</v>
      </c>
      <c r="J152" s="19">
        <f t="shared" si="42"/>
        <v>14.912509793679812</v>
      </c>
      <c r="K152" s="19">
        <f t="shared" si="42"/>
        <v>11.195264211717594</v>
      </c>
      <c r="L152" s="19">
        <f t="shared" si="42"/>
        <v>36.97222947679986</v>
      </c>
      <c r="M152" s="166">
        <f>((M151-(P151+Q151))*100)/$M151</f>
        <v>97.09236528249325</v>
      </c>
      <c r="N152" s="15"/>
      <c r="O152" s="15"/>
      <c r="P152" s="15">
        <f>(P151*100)/$M151</f>
        <v>2.576825977191608</v>
      </c>
      <c r="Q152" s="15">
        <f>(Q151*100)/$M151</f>
        <v>0.33080874031513885</v>
      </c>
      <c r="R152" s="18"/>
      <c r="S152" s="170" t="s">
        <v>18</v>
      </c>
    </row>
    <row r="153" spans="1:18" s="17" customFormat="1" ht="21.75">
      <c r="A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3"/>
      <c r="O153" s="167"/>
      <c r="P153" s="51"/>
      <c r="Q153" s="51"/>
      <c r="R153" s="51"/>
    </row>
    <row r="154" spans="1:18" s="17" customFormat="1" ht="21.75">
      <c r="A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3"/>
      <c r="O154" s="167"/>
      <c r="P154" s="51"/>
      <c r="Q154" s="51"/>
      <c r="R154" s="51"/>
    </row>
    <row r="155" spans="1:18" s="17" customFormat="1" ht="21.75">
      <c r="A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3"/>
      <c r="O155" s="167"/>
      <c r="P155" s="51"/>
      <c r="Q155" s="51"/>
      <c r="R155" s="51"/>
    </row>
    <row r="156" spans="1:18" s="17" customFormat="1" ht="21.75">
      <c r="A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3"/>
      <c r="O156" s="167"/>
      <c r="P156" s="51"/>
      <c r="Q156" s="51"/>
      <c r="R156" s="51"/>
    </row>
    <row r="157" spans="1:18" s="17" customFormat="1" ht="21.75">
      <c r="A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3"/>
      <c r="O157" s="167"/>
      <c r="P157" s="51"/>
      <c r="Q157" s="51"/>
      <c r="R157" s="51"/>
    </row>
    <row r="158" spans="1:18" s="17" customFormat="1" ht="21.75">
      <c r="A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3"/>
      <c r="O158" s="167"/>
      <c r="P158" s="51"/>
      <c r="Q158" s="51"/>
      <c r="R158" s="51"/>
    </row>
    <row r="159" spans="1:18" s="17" customFormat="1" ht="21.75">
      <c r="A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3"/>
      <c r="O159" s="167"/>
      <c r="P159" s="51"/>
      <c r="Q159" s="51"/>
      <c r="R159" s="51"/>
    </row>
    <row r="160" spans="1:18" s="17" customFormat="1" ht="21.75">
      <c r="A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3"/>
      <c r="O160" s="167"/>
      <c r="P160" s="51"/>
      <c r="Q160" s="51"/>
      <c r="R160" s="51"/>
    </row>
    <row r="161" spans="1:18" s="17" customFormat="1" ht="21.75">
      <c r="A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3"/>
      <c r="O161" s="167"/>
      <c r="P161" s="51"/>
      <c r="Q161" s="51"/>
      <c r="R161" s="51"/>
    </row>
    <row r="162" spans="1:18" s="17" customFormat="1" ht="21.75">
      <c r="A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3"/>
      <c r="O162" s="167"/>
      <c r="P162" s="51"/>
      <c r="Q162" s="51"/>
      <c r="R162" s="51"/>
    </row>
    <row r="163" spans="1:18" s="17" customFormat="1" ht="21.75">
      <c r="A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3"/>
      <c r="O163" s="167"/>
      <c r="P163" s="51"/>
      <c r="Q163" s="51"/>
      <c r="R163" s="51"/>
    </row>
    <row r="164" spans="1:18" s="17" customFormat="1" ht="21.75">
      <c r="A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3"/>
      <c r="O164" s="167"/>
      <c r="P164" s="51"/>
      <c r="Q164" s="51"/>
      <c r="R164" s="51"/>
    </row>
    <row r="165" spans="5:12" ht="14.25">
      <c r="E165" s="86"/>
      <c r="F165" s="86"/>
      <c r="G165" s="86"/>
      <c r="H165" s="86"/>
      <c r="I165" s="86"/>
      <c r="J165" s="86"/>
      <c r="K165" s="86"/>
      <c r="L165" s="86"/>
    </row>
    <row r="166" spans="5:12" ht="14.25">
      <c r="E166" s="86"/>
      <c r="F166" s="86"/>
      <c r="G166" s="86"/>
      <c r="H166" s="86"/>
      <c r="I166" s="86"/>
      <c r="J166" s="86"/>
      <c r="K166" s="86"/>
      <c r="L166" s="86"/>
    </row>
    <row r="167" spans="5:12" ht="14.25">
      <c r="E167" s="86"/>
      <c r="F167" s="86"/>
      <c r="G167" s="86"/>
      <c r="H167" s="86"/>
      <c r="I167" s="86"/>
      <c r="J167" s="86"/>
      <c r="K167" s="86"/>
      <c r="L167" s="86"/>
    </row>
    <row r="168" spans="5:12" ht="14.25">
      <c r="E168" s="86"/>
      <c r="F168" s="86"/>
      <c r="G168" s="86"/>
      <c r="H168" s="86"/>
      <c r="I168" s="86"/>
      <c r="J168" s="86"/>
      <c r="K168" s="86"/>
      <c r="L168" s="86"/>
    </row>
  </sheetData>
  <sheetProtection/>
  <mergeCells count="67">
    <mergeCell ref="A144:R144"/>
    <mergeCell ref="B145:B146"/>
    <mergeCell ref="C145:C146"/>
    <mergeCell ref="D145:D146"/>
    <mergeCell ref="E145:L145"/>
    <mergeCell ref="N145:N146"/>
    <mergeCell ref="O145:O146"/>
    <mergeCell ref="R145:R146"/>
    <mergeCell ref="A143:R143"/>
    <mergeCell ref="A44:R44"/>
    <mergeCell ref="A45:R45"/>
    <mergeCell ref="B46:B47"/>
    <mergeCell ref="C46:C47"/>
    <mergeCell ref="D46:D47"/>
    <mergeCell ref="E46:L46"/>
    <mergeCell ref="N46:N47"/>
    <mergeCell ref="O46:O47"/>
    <mergeCell ref="R46:R47"/>
    <mergeCell ref="A117:R117"/>
    <mergeCell ref="A118:R118"/>
    <mergeCell ref="B119:B120"/>
    <mergeCell ref="C119:C120"/>
    <mergeCell ref="D119:D120"/>
    <mergeCell ref="E119:L119"/>
    <mergeCell ref="N119:N120"/>
    <mergeCell ref="O119:O120"/>
    <mergeCell ref="R119:R120"/>
    <mergeCell ref="A152:D152"/>
    <mergeCell ref="A1:R1"/>
    <mergeCell ref="A2:R2"/>
    <mergeCell ref="A66:R66"/>
    <mergeCell ref="A67:R67"/>
    <mergeCell ref="B3:B4"/>
    <mergeCell ref="C3:C4"/>
    <mergeCell ref="D3:D4"/>
    <mergeCell ref="A23:R23"/>
    <mergeCell ref="N95:N96"/>
    <mergeCell ref="O95:O96"/>
    <mergeCell ref="N3:N4"/>
    <mergeCell ref="N25:N26"/>
    <mergeCell ref="R25:R26"/>
    <mergeCell ref="O25:O26"/>
    <mergeCell ref="O3:O4"/>
    <mergeCell ref="R3:R4"/>
    <mergeCell ref="N68:N69"/>
    <mergeCell ref="O68:O69"/>
    <mergeCell ref="R68:R69"/>
    <mergeCell ref="C68:C69"/>
    <mergeCell ref="D68:D69"/>
    <mergeCell ref="E68:L68"/>
    <mergeCell ref="E3:L3"/>
    <mergeCell ref="A60:D60"/>
    <mergeCell ref="B25:B26"/>
    <mergeCell ref="C25:C26"/>
    <mergeCell ref="D25:D26"/>
    <mergeCell ref="E25:L25"/>
    <mergeCell ref="A24:R24"/>
    <mergeCell ref="A151:D151"/>
    <mergeCell ref="A61:D61"/>
    <mergeCell ref="A93:R93"/>
    <mergeCell ref="A94:R94"/>
    <mergeCell ref="B95:B96"/>
    <mergeCell ref="C95:C96"/>
    <mergeCell ref="D95:D96"/>
    <mergeCell ref="R95:R96"/>
    <mergeCell ref="E95:L95"/>
    <mergeCell ref="B68:B69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2019-04-12T06:39:16Z</cp:lastPrinted>
  <dcterms:created xsi:type="dcterms:W3CDTF">2005-04-17T06:46:00Z</dcterms:created>
  <dcterms:modified xsi:type="dcterms:W3CDTF">2020-01-20T06:00:49Z</dcterms:modified>
  <cp:category/>
  <cp:version/>
  <cp:contentType/>
  <cp:contentStatus/>
</cp:coreProperties>
</file>